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0497868 Nutrien Kenai Air Permit Rev.DG\Agency Request\Q over d Calculations\"/>
    </mc:Choice>
  </mc:AlternateContent>
  <bookViews>
    <workbookView xWindow="0" yWindow="0" windowWidth="13800" windowHeight="3672" tabRatio="831"/>
  </bookViews>
  <sheets>
    <sheet name="Q over D Calc Normal" sheetId="97" r:id="rId1"/>
    <sheet name="Q over D Calc Normal One ST Byp" sheetId="98" r:id="rId2"/>
    <sheet name="Q over D Calc Startup" sheetId="99" r:id="rId3"/>
    <sheet name="Q over D Calc Turnaround" sheetId="100" r:id="rId4"/>
    <sheet name="Crit PTE TPY Summary" sheetId="66" r:id="rId5"/>
    <sheet name="Crit PTE lbhr Summary" sheetId="81" r:id="rId6"/>
    <sheet name="HAP PTE Summary" sheetId="78" r:id="rId7"/>
    <sheet name="11" sheetId="84" r:id="rId8"/>
    <sheet name="12" sheetId="5" r:id="rId9"/>
    <sheet name="13" sheetId="7" r:id="rId10"/>
    <sheet name="14" sheetId="15" r:id="rId11"/>
    <sheet name="15" sheetId="45" r:id="rId12"/>
    <sheet name="16" sheetId="48" r:id="rId13"/>
    <sheet name="17" sheetId="49" r:id="rId14"/>
    <sheet name="19" sheetId="51" r:id="rId15"/>
    <sheet name="22" sheetId="13" r:id="rId16"/>
    <sheet name="23" sheetId="14" r:id="rId17"/>
    <sheet name="Plant 4-5 Flaring Events" sheetId="94" r:id="rId18"/>
    <sheet name="35" sheetId="21" r:id="rId19"/>
    <sheet name="36" sheetId="22" r:id="rId20"/>
    <sheet name="37" sheetId="40" r:id="rId21"/>
    <sheet name="38" sheetId="68" r:id="rId22"/>
    <sheet name="39" sheetId="61" r:id="rId23"/>
    <sheet name="40" sheetId="60" r:id="rId24"/>
    <sheet name="Cool Twr PM10_PM2.5 fract" sheetId="86" r:id="rId25"/>
    <sheet name="41" sheetId="54" r:id="rId26"/>
    <sheet name="41A" sheetId="87" r:id="rId27"/>
    <sheet name="41B" sheetId="88" r:id="rId28"/>
    <sheet name="41C" sheetId="89" r:id="rId29"/>
    <sheet name="44" sheetId="25" r:id="rId30"/>
    <sheet name="47" sheetId="38" r:id="rId31"/>
    <sheet name="47A" sheetId="79" r:id="rId32"/>
    <sheet name="47B and 47C" sheetId="80" r:id="rId33"/>
    <sheet name="47D" sheetId="90" r:id="rId34"/>
    <sheet name="48" sheetId="26" r:id="rId35"/>
    <sheet name="49" sheetId="27" r:id="rId36"/>
    <sheet name="50" sheetId="28" r:id="rId37"/>
    <sheet name="51" sheetId="29" r:id="rId38"/>
    <sheet name="52" sheetId="30" r:id="rId39"/>
    <sheet name="53" sheetId="31" r:id="rId40"/>
    <sheet name="54" sheetId="32" r:id="rId41"/>
    <sheet name="55" sheetId="33" r:id="rId42"/>
    <sheet name="56" sheetId="34" r:id="rId43"/>
    <sheet name="57" sheetId="35" r:id="rId44"/>
    <sheet name="58" sheetId="36" r:id="rId45"/>
    <sheet name="59" sheetId="37" r:id="rId46"/>
    <sheet name="60" sheetId="63" r:id="rId47"/>
    <sheet name="61" sheetId="64" r:id="rId48"/>
    <sheet name="65" sheetId="69" r:id="rId49"/>
    <sheet name="66" sheetId="70" r:id="rId50"/>
    <sheet name="NH3 Fugitives" sheetId="95" r:id="rId51"/>
    <sheet name="Component Count" sheetId="96" r:id="rId52"/>
    <sheet name="IEU" sheetId="65" r:id="rId53"/>
    <sheet name="Building Heat" sheetId="91" r:id="rId54"/>
    <sheet name="HAP Calcs" sheetId="73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B" localSheetId="0">[1]Data!#REF!</definedName>
    <definedName name="\B" localSheetId="1">[1]Data!#REF!</definedName>
    <definedName name="\B" localSheetId="2">[1]Data!#REF!</definedName>
    <definedName name="\B" localSheetId="3">[1]Data!#REF!</definedName>
    <definedName name="\B">[1]Data!#REF!</definedName>
    <definedName name="\C">[2]DATA!$AT$14</definedName>
    <definedName name="\CRUSHPRINT" localSheetId="0">#REF!</definedName>
    <definedName name="\CRUSHPRINT" localSheetId="1">#REF!</definedName>
    <definedName name="\CRUSHPRINT" localSheetId="2">#REF!</definedName>
    <definedName name="\CRUSHPRINT" localSheetId="3">#REF!</definedName>
    <definedName name="\CRUSHPRINT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>#REF!</definedName>
    <definedName name="\DROP_PRINT" localSheetId="0">#REF!</definedName>
    <definedName name="\DROP_PRINT" localSheetId="1">#REF!</definedName>
    <definedName name="\DROP_PRINT" localSheetId="2">#REF!</definedName>
    <definedName name="\DROP_PRINT" localSheetId="3">#REF!</definedName>
    <definedName name="\DROP_PRINT">#REF!</definedName>
    <definedName name="\F">[2]DATA!$AV$13:$AV$14</definedName>
    <definedName name="\i">#N/A</definedName>
    <definedName name="\J" localSheetId="0">'[3]Table1(a)'!#REF!</definedName>
    <definedName name="\J" localSheetId="1">'[3]Table1(a)'!#REF!</definedName>
    <definedName name="\J" localSheetId="2">'[3]Table1(a)'!#REF!</definedName>
    <definedName name="\J" localSheetId="3">'[3]Table1(a)'!#REF!</definedName>
    <definedName name="\J">'[3]Table1(a)'!#REF!</definedName>
    <definedName name="\M">[2]DATA!$AV$6:$AV$9</definedName>
    <definedName name="\P">[2]DATA!$AT$6:$AT$7</definedName>
    <definedName name="\PRINT_PILE" localSheetId="0">#REF!</definedName>
    <definedName name="\PRINT_PILE" localSheetId="1">#REF!</definedName>
    <definedName name="\PRINT_PILE" localSheetId="2">#REF!</definedName>
    <definedName name="\PRINT_PILE" localSheetId="3">#REF!</definedName>
    <definedName name="\PRINT_PILE">#REF!</definedName>
    <definedName name="\QWWTP" localSheetId="0">#REF!</definedName>
    <definedName name="\QWWTP" localSheetId="1">#REF!</definedName>
    <definedName name="\QWWTP" localSheetId="2">#REF!</definedName>
    <definedName name="\QWWTP" localSheetId="3">#REF!</definedName>
    <definedName name="\QWWTP">#REF!</definedName>
    <definedName name="\T">[2]DATA!$AT$11</definedName>
    <definedName name="\WIND_PRINT" localSheetId="0">#REF!</definedName>
    <definedName name="\WIND_PRINT" localSheetId="1">#REF!</definedName>
    <definedName name="\WIND_PRINT" localSheetId="2">#REF!</definedName>
    <definedName name="\WIND_PRINT" localSheetId="3">#REF!</definedName>
    <definedName name="\WIND_PRINT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>#REF!</definedName>
    <definedName name="____kb1" localSheetId="51" hidden="1">{#N/A,#N/A,FALSE,"F1-Currrent";#N/A,#N/A,FALSE,"F2-Current";#N/A,#N/A,FALSE,"F2-Proposed";#N/A,#N/A,FALSE,"F3-Current";#N/A,#N/A,FALSE,"F4-Current";#N/A,#N/A,FALSE,"F4-Proposed";#N/A,#N/A,FALSE,"Controls"}</definedName>
    <definedName name="____kb1" hidden="1">{#N/A,#N/A,FALSE,"F1-Currrent";#N/A,#N/A,FALSE,"F2-Current";#N/A,#N/A,FALSE,"F2-Proposed";#N/A,#N/A,FALSE,"F3-Current";#N/A,#N/A,FALSE,"F4-Current";#N/A,#N/A,FALSE,"F4-Proposed";#N/A,#N/A,FALSE,"Controls"}</definedName>
    <definedName name="___kb1" localSheetId="51" hidden="1">{#N/A,#N/A,FALSE,"F1-Currrent";#N/A,#N/A,FALSE,"F2-Current";#N/A,#N/A,FALSE,"F2-Proposed";#N/A,#N/A,FALSE,"F3-Current";#N/A,#N/A,FALSE,"F4-Current";#N/A,#N/A,FALSE,"F4-Proposed";#N/A,#N/A,FALSE,"Controls"}</definedName>
    <definedName name="___kb1" hidden="1">{#N/A,#N/A,FALSE,"F1-Currrent";#N/A,#N/A,FALSE,"F2-Current";#N/A,#N/A,FALSE,"F2-Proposed";#N/A,#N/A,FALSE,"F3-Current";#N/A,#N/A,FALSE,"F4-Current";#N/A,#N/A,FALSE,"F4-Proposed";#N/A,#N/A,FALSE,"Controls"}</definedName>
    <definedName name="__1__123Graph_AHC_COMP" hidden="1">[2]DATA!$L$407:$S$407</definedName>
    <definedName name="__123Graph_A" hidden="1">[4]Sheet1!$D$13:$D$17</definedName>
    <definedName name="__123Graph_ACOST" hidden="1">[2]DATA!$AB$395:$AB$406</definedName>
    <definedName name="__123Graph_B" hidden="1">'[5]SIEVE PLOT'!$G$52:$G$88</definedName>
    <definedName name="__123Graph_C" localSheetId="0" hidden="1">'[6]A-4 Sewers 4,7,5'!#REF!</definedName>
    <definedName name="__123Graph_C" localSheetId="1" hidden="1">'[6]A-4 Sewers 4,7,5'!#REF!</definedName>
    <definedName name="__123Graph_C" localSheetId="2" hidden="1">'[6]A-4 Sewers 4,7,5'!#REF!</definedName>
    <definedName name="__123Graph_C" localSheetId="3" hidden="1">'[6]A-4 Sewers 4,7,5'!#REF!</definedName>
    <definedName name="__123Graph_C" hidden="1">'[6]A-4 Sewers 4,7,5'!#REF!</definedName>
    <definedName name="__123Graph_D" hidden="1">'[5]SIEVE PLOT'!$I$52:$I$88</definedName>
    <definedName name="__123Graph_E" hidden="1">[7]CapPress!$P$12:$P$48</definedName>
    <definedName name="__123Graph_X" hidden="1">'[5]SIEVE PLOT'!$D$52:$D$88</definedName>
    <definedName name="__123Graph_XCOST" hidden="1">[2]DATA!$A$395:$A$406</definedName>
    <definedName name="__2__123Graph_AHEAT_VALUE" hidden="1">[2]DATA!$W$5:$W$369</definedName>
    <definedName name="__3__123Graph_ALBS_DAY" hidden="1">[2]DATA!$AA$395:$AA$406</definedName>
    <definedName name="__4__123Graph_BLBS_DAY" hidden="1">[2]DATA!$Z$395:$Z$406</definedName>
    <definedName name="__5__123Graph_CLBS_DAY" hidden="1">[2]DATA!$Y$395:$Y$406</definedName>
    <definedName name="__6__123Graph_XCOMP_COST" hidden="1">[2]DATA!$F$394:$S$394</definedName>
    <definedName name="__7__123Graph_XHC_COMP" hidden="1">[2]DATA!$L$394:$S$394</definedName>
    <definedName name="__8__123Graph_XHEAT_VALUE" hidden="1">[2]DATA!$A$5:$A$369</definedName>
    <definedName name="__9__123Graph_XLBS_DAY" hidden="1">[2]DATA!$A$395:$A$406</definedName>
    <definedName name="__AbatementCodes" localSheetId="0">#REF!</definedName>
    <definedName name="__AbatementCodes" localSheetId="1">#REF!</definedName>
    <definedName name="__AbatementCodes" localSheetId="2">#REF!</definedName>
    <definedName name="__AbatementCodes" localSheetId="3">#REF!</definedName>
    <definedName name="__AbatementCodes">#REF!</definedName>
    <definedName name="__ADM2" localSheetId="0">#REF!</definedName>
    <definedName name="__ADM2" localSheetId="1">#REF!</definedName>
    <definedName name="__ADM2" localSheetId="2">#REF!</definedName>
    <definedName name="__ADM2" localSheetId="3">#REF!</definedName>
    <definedName name="__ADM2">#REF!</definedName>
    <definedName name="__Contaminants" localSheetId="0">#REF!</definedName>
    <definedName name="__Contaminants" localSheetId="1">#REF!</definedName>
    <definedName name="__Contaminants" localSheetId="2">#REF!</definedName>
    <definedName name="__Contaminants" localSheetId="3">#REF!</definedName>
    <definedName name="__Contaminants">#REF!</definedName>
    <definedName name="__CountyStatus" localSheetId="0">#REF!</definedName>
    <definedName name="__CountyStatus" localSheetId="1">#REF!</definedName>
    <definedName name="__CountyStatus" localSheetId="2">#REF!</definedName>
    <definedName name="__CountyStatus" localSheetId="3">#REF!</definedName>
    <definedName name="__CountyStatus">#REF!</definedName>
    <definedName name="__DAT1" localSheetId="0">#REF!</definedName>
    <definedName name="__DAT1" localSheetId="1">#REF!</definedName>
    <definedName name="__DAT1" localSheetId="2">#REF!</definedName>
    <definedName name="__DAT1" localSheetId="3">#REF!</definedName>
    <definedName name="__DAT1">#REF!</definedName>
    <definedName name="__DAT10" localSheetId="0">#REF!</definedName>
    <definedName name="__DAT10" localSheetId="1">#REF!</definedName>
    <definedName name="__DAT10" localSheetId="2">#REF!</definedName>
    <definedName name="__DAT10" localSheetId="3">#REF!</definedName>
    <definedName name="__DAT10">#REF!</definedName>
    <definedName name="__DAT11" localSheetId="0">#REF!</definedName>
    <definedName name="__DAT11" localSheetId="1">#REF!</definedName>
    <definedName name="__DAT11" localSheetId="2">#REF!</definedName>
    <definedName name="__DAT11" localSheetId="3">#REF!</definedName>
    <definedName name="__DAT11">#REF!</definedName>
    <definedName name="__DAT12" localSheetId="0">#REF!</definedName>
    <definedName name="__DAT12" localSheetId="1">#REF!</definedName>
    <definedName name="__DAT12" localSheetId="2">#REF!</definedName>
    <definedName name="__DAT12" localSheetId="3">#REF!</definedName>
    <definedName name="__DAT12">#REF!</definedName>
    <definedName name="__DAT13" localSheetId="0">#REF!</definedName>
    <definedName name="__DAT13" localSheetId="1">#REF!</definedName>
    <definedName name="__DAT13" localSheetId="2">#REF!</definedName>
    <definedName name="__DAT13" localSheetId="3">#REF!</definedName>
    <definedName name="__DAT13">#REF!</definedName>
    <definedName name="__DAT14" localSheetId="0">#REF!</definedName>
    <definedName name="__DAT14" localSheetId="1">#REF!</definedName>
    <definedName name="__DAT14" localSheetId="2">#REF!</definedName>
    <definedName name="__DAT14" localSheetId="3">#REF!</definedName>
    <definedName name="__DAT14">#REF!</definedName>
    <definedName name="__DAT2" localSheetId="0">#REF!</definedName>
    <definedName name="__DAT2" localSheetId="1">#REF!</definedName>
    <definedName name="__DAT2" localSheetId="2">#REF!</definedName>
    <definedName name="__DAT2" localSheetId="3">#REF!</definedName>
    <definedName name="__DAT2">#REF!</definedName>
    <definedName name="__DAT3" localSheetId="0">#REF!</definedName>
    <definedName name="__DAT3" localSheetId="1">#REF!</definedName>
    <definedName name="__DAT3" localSheetId="2">#REF!</definedName>
    <definedName name="__DAT3" localSheetId="3">#REF!</definedName>
    <definedName name="__DAT3">#REF!</definedName>
    <definedName name="__DAT4" localSheetId="0">#REF!</definedName>
    <definedName name="__DAT4" localSheetId="1">#REF!</definedName>
    <definedName name="__DAT4" localSheetId="2">#REF!</definedName>
    <definedName name="__DAT4" localSheetId="3">#REF!</definedName>
    <definedName name="__DAT4">#REF!</definedName>
    <definedName name="__DAT5" localSheetId="0">#REF!</definedName>
    <definedName name="__DAT5" localSheetId="1">#REF!</definedName>
    <definedName name="__DAT5" localSheetId="2">#REF!</definedName>
    <definedName name="__DAT5" localSheetId="3">#REF!</definedName>
    <definedName name="__DAT5">#REF!</definedName>
    <definedName name="__DAT6" localSheetId="0">#REF!</definedName>
    <definedName name="__DAT6" localSheetId="1">#REF!</definedName>
    <definedName name="__DAT6" localSheetId="2">#REF!</definedName>
    <definedName name="__DAT6" localSheetId="3">#REF!</definedName>
    <definedName name="__DAT6">#REF!</definedName>
    <definedName name="__DAT7" localSheetId="0">#REF!</definedName>
    <definedName name="__DAT7" localSheetId="1">#REF!</definedName>
    <definedName name="__DAT7" localSheetId="2">#REF!</definedName>
    <definedName name="__DAT7" localSheetId="3">#REF!</definedName>
    <definedName name="__DAT7">#REF!</definedName>
    <definedName name="__DAT8" localSheetId="0">#REF!</definedName>
    <definedName name="__DAT8" localSheetId="1">#REF!</definedName>
    <definedName name="__DAT8" localSheetId="2">#REF!</definedName>
    <definedName name="__DAT8" localSheetId="3">#REF!</definedName>
    <definedName name="__DAT8">#REF!</definedName>
    <definedName name="__DAT9" localSheetId="0">#REF!</definedName>
    <definedName name="__DAT9" localSheetId="1">#REF!</definedName>
    <definedName name="__DAT9" localSheetId="2">#REF!</definedName>
    <definedName name="__DAT9" localSheetId="3">#REF!</definedName>
    <definedName name="__DAT9">#REF!</definedName>
    <definedName name="__EPNCharacteristics" localSheetId="0">#REF!</definedName>
    <definedName name="__EPNCharacteristics" localSheetId="1">#REF!</definedName>
    <definedName name="__EPNCharacteristics" localSheetId="2">#REF!</definedName>
    <definedName name="__EPNCharacteristics" localSheetId="3">#REF!</definedName>
    <definedName name="__EPNCharacteristics">#REF!</definedName>
    <definedName name="__EPNCharacteristicValues" localSheetId="0">#REF!</definedName>
    <definedName name="__EPNCharacteristicValues" localSheetId="1">#REF!</definedName>
    <definedName name="__EPNCharacteristicValues" localSheetId="2">#REF!</definedName>
    <definedName name="__EPNCharacteristicValues" localSheetId="3">#REF!</definedName>
    <definedName name="__EPNCharacteristicValues">#REF!</definedName>
    <definedName name="__EPNProfiles" localSheetId="0">#REF!</definedName>
    <definedName name="__EPNProfiles" localSheetId="1">#REF!</definedName>
    <definedName name="__EPNProfiles" localSheetId="2">#REF!</definedName>
    <definedName name="__EPNProfiles" localSheetId="3">#REF!</definedName>
    <definedName name="__EPNProfiles">#REF!</definedName>
    <definedName name="__FCC91">'[8]FCCU General Calculations'!$E$50</definedName>
    <definedName name="__FINCharacteristics" localSheetId="0">#REF!</definedName>
    <definedName name="__FINCharacteristics" localSheetId="1">#REF!</definedName>
    <definedName name="__FINCharacteristics" localSheetId="2">#REF!</definedName>
    <definedName name="__FINCharacteristics" localSheetId="3">#REF!</definedName>
    <definedName name="__FINCharacteristics">#REF!</definedName>
    <definedName name="__FINCharacteristicValues" localSheetId="0">#REF!</definedName>
    <definedName name="__FINCharacteristicValues" localSheetId="1">#REF!</definedName>
    <definedName name="__FINCharacteristicValues" localSheetId="2">#REF!</definedName>
    <definedName name="__FINCharacteristicValues" localSheetId="3">#REF!</definedName>
    <definedName name="__FINCharacteristicValues">#REF!</definedName>
    <definedName name="__FINProfiles" localSheetId="0">#REF!</definedName>
    <definedName name="__FINProfiles" localSheetId="1">#REF!</definedName>
    <definedName name="__FINProfiles" localSheetId="2">#REF!</definedName>
    <definedName name="__FINProfiles" localSheetId="3">#REF!</definedName>
    <definedName name="__FINProfiles">#REF!</definedName>
    <definedName name="__GroupTypes" localSheetId="0">#REF!</definedName>
    <definedName name="__GroupTypes" localSheetId="1">#REF!</definedName>
    <definedName name="__GroupTypes" localSheetId="2">#REF!</definedName>
    <definedName name="__GroupTypes" localSheetId="3">#REF!</definedName>
    <definedName name="__GroupTypes">#REF!</definedName>
    <definedName name="__IMSchedule" localSheetId="0">#REF!</definedName>
    <definedName name="__IMSchedule" localSheetId="1">#REF!</definedName>
    <definedName name="__IMSchedule" localSheetId="2">#REF!</definedName>
    <definedName name="__IMSchedule" localSheetId="3">#REF!</definedName>
    <definedName name="__IMSchedule">#REF!</definedName>
    <definedName name="__kb1" localSheetId="51" hidden="1">{#N/A,#N/A,FALSE,"F1-Currrent";#N/A,#N/A,FALSE,"F2-Current";#N/A,#N/A,FALSE,"F2-Proposed";#N/A,#N/A,FALSE,"F3-Current";#N/A,#N/A,FALSE,"F4-Current";#N/A,#N/A,FALSE,"F4-Proposed";#N/A,#N/A,FALSE,"Controls"}</definedName>
    <definedName name="__kb1" hidden="1">{#N/A,#N/A,FALSE,"F1-Currrent";#N/A,#N/A,FALSE,"F2-Current";#N/A,#N/A,FALSE,"F2-Proposed";#N/A,#N/A,FALSE,"F3-Current";#N/A,#N/A,FALSE,"F4-Current";#N/A,#N/A,FALSE,"F4-Proposed";#N/A,#N/A,FALSE,"Controls"}</definedName>
    <definedName name="__MaterialTypes" localSheetId="0">#REF!</definedName>
    <definedName name="__MaterialTypes" localSheetId="1">#REF!</definedName>
    <definedName name="__MaterialTypes" localSheetId="2">#REF!</definedName>
    <definedName name="__MaterialTypes" localSheetId="3">#REF!</definedName>
    <definedName name="__MaterialTypes">#REF!</definedName>
    <definedName name="__PermitType" localSheetId="0">#REF!</definedName>
    <definedName name="__PermitType" localSheetId="1">#REF!</definedName>
    <definedName name="__PermitType" localSheetId="2">#REF!</definedName>
    <definedName name="__PermitType" localSheetId="3">#REF!</definedName>
    <definedName name="__PermitType">#REF!</definedName>
    <definedName name="__PollutantClass" localSheetId="0">#REF!</definedName>
    <definedName name="__PollutantClass" localSheetId="1">#REF!</definedName>
    <definedName name="__PollutantClass" localSheetId="2">#REF!</definedName>
    <definedName name="__PollutantClass" localSheetId="3">#REF!</definedName>
    <definedName name="__PollutantClass">#REF!</definedName>
    <definedName name="__ProcessCodes" localSheetId="0">#REF!</definedName>
    <definedName name="__ProcessCodes" localSheetId="1">#REF!</definedName>
    <definedName name="__ProcessCodes" localSheetId="2">#REF!</definedName>
    <definedName name="__ProcessCodes" localSheetId="3">#REF!</definedName>
    <definedName name="__ProcessCodes">#REF!</definedName>
    <definedName name="__ReasonCodes" localSheetId="0">#REF!</definedName>
    <definedName name="__ReasonCodes" localSheetId="1">#REF!</definedName>
    <definedName name="__ReasonCodes" localSheetId="2">#REF!</definedName>
    <definedName name="__ReasonCodes" localSheetId="3">#REF!</definedName>
    <definedName name="__ReasonCodes">#REF!</definedName>
    <definedName name="__SCC" localSheetId="0">#REF!</definedName>
    <definedName name="__SCC" localSheetId="1">#REF!</definedName>
    <definedName name="__SCC" localSheetId="2">#REF!</definedName>
    <definedName name="__SCC" localSheetId="3">#REF!</definedName>
    <definedName name="__SCC">#REF!</definedName>
    <definedName name="__SIC" localSheetId="0">#REF!</definedName>
    <definedName name="__SIC" localSheetId="1">#REF!</definedName>
    <definedName name="__SIC" localSheetId="2">#REF!</definedName>
    <definedName name="__SIC" localSheetId="3">#REF!</definedName>
    <definedName name="__SIC">#REF!</definedName>
    <definedName name="__tp2" localSheetId="26">'[9]Main Tank'!#REF!</definedName>
    <definedName name="__tp2" localSheetId="27">'[9]Main Tank'!#REF!</definedName>
    <definedName name="__tp2" localSheetId="28">'[9]Main Tank'!#REF!</definedName>
    <definedName name="__tp2" localSheetId="33">'[9]Main Tank'!#REF!</definedName>
    <definedName name="__tp2" localSheetId="24">'[9]Main Tank'!#REF!</definedName>
    <definedName name="__tp2" localSheetId="0">'[9]Main Tank'!#REF!</definedName>
    <definedName name="__tp2" localSheetId="1">'[9]Main Tank'!#REF!</definedName>
    <definedName name="__tp2" localSheetId="2">'[9]Main Tank'!#REF!</definedName>
    <definedName name="__tp2" localSheetId="3">'[9]Main Tank'!#REF!</definedName>
    <definedName name="__tp2">'[9]Main Tank'!#REF!</definedName>
    <definedName name="__tp3" localSheetId="26">#REF!</definedName>
    <definedName name="__tp3" localSheetId="27">#REF!</definedName>
    <definedName name="__tp3" localSheetId="28">#REF!</definedName>
    <definedName name="__tp3" localSheetId="33">#REF!</definedName>
    <definedName name="__tp3" localSheetId="24">#REF!</definedName>
    <definedName name="__tp3" localSheetId="0">#REF!</definedName>
    <definedName name="__tp3" localSheetId="1">#REF!</definedName>
    <definedName name="__tp3" localSheetId="2">#REF!</definedName>
    <definedName name="__tp3" localSheetId="3">#REF!</definedName>
    <definedName name="__tp3">#REF!</definedName>
    <definedName name="__Units" localSheetId="0">#REF!</definedName>
    <definedName name="__Units" localSheetId="1">#REF!</definedName>
    <definedName name="__Units" localSheetId="2">#REF!</definedName>
    <definedName name="__Units" localSheetId="3">#REF!</definedName>
    <definedName name="__Units">#REF!</definedName>
    <definedName name="_1__123Graph_AChart_1A" hidden="1">'[5]SIEVE PLOT'!$G$52:$G$88</definedName>
    <definedName name="_1__123Graph_AHC_COMP" hidden="1">[10]DATA!$L$407:$S$407</definedName>
    <definedName name="_1_0_S" localSheetId="0" hidden="1">[11]LOAD!#REF!</definedName>
    <definedName name="_1_0_S" localSheetId="1" hidden="1">[11]LOAD!#REF!</definedName>
    <definedName name="_1_0_S" localSheetId="2" hidden="1">[11]LOAD!#REF!</definedName>
    <definedName name="_1_0_S" localSheetId="3" hidden="1">[11]LOAD!#REF!</definedName>
    <definedName name="_1_0_S" hidden="1">[11]LOAD!#REF!</definedName>
    <definedName name="_11_2002_2004" localSheetId="0">#REF!</definedName>
    <definedName name="_11_2002_2004" localSheetId="1">#REF!</definedName>
    <definedName name="_11_2002_2004" localSheetId="2">#REF!</definedName>
    <definedName name="_11_2002_2004" localSheetId="3">#REF!</definedName>
    <definedName name="_11_2002_2004">#REF!</definedName>
    <definedName name="_12_2002_2004" localSheetId="0">#REF!</definedName>
    <definedName name="_12_2002_2004" localSheetId="1">#REF!</definedName>
    <definedName name="_12_2002_2004" localSheetId="2">#REF!</definedName>
    <definedName name="_12_2002_2004" localSheetId="3">#REF!</definedName>
    <definedName name="_12_2002_2004">#REF!</definedName>
    <definedName name="_13_2005_2007" localSheetId="0">#REF!</definedName>
    <definedName name="_13_2005_2007" localSheetId="1">#REF!</definedName>
    <definedName name="_13_2005_2007" localSheetId="2">#REF!</definedName>
    <definedName name="_13_2005_2007" localSheetId="3">#REF!</definedName>
    <definedName name="_13_2005_2007">#REF!</definedName>
    <definedName name="_15_2005_2007" localSheetId="0">#REF!</definedName>
    <definedName name="_15_2005_2007" localSheetId="1">#REF!</definedName>
    <definedName name="_15_2005_2007" localSheetId="2">#REF!</definedName>
    <definedName name="_15_2005_2007" localSheetId="3">#REF!</definedName>
    <definedName name="_15_2005_2007">#REF!</definedName>
    <definedName name="_1998_Air_Emissions_Inventory">'[12]AMMFUG-98'!$A$2</definedName>
    <definedName name="_2__123Graph_AHEAT_VALUE" hidden="1">[10]DATA!$W$5:$W$369</definedName>
    <definedName name="_2__123Graph_BChart_1A" hidden="1">'[5]SIEVE PLOT'!$I$52:$I$88</definedName>
    <definedName name="_2_0_S" localSheetId="0" hidden="1">[11]LOAD!#REF!</definedName>
    <definedName name="_2_0_S" localSheetId="1" hidden="1">[11]LOAD!#REF!</definedName>
    <definedName name="_2_0_S" localSheetId="2" hidden="1">[11]LOAD!#REF!</definedName>
    <definedName name="_2_0_S" localSheetId="3" hidden="1">[11]LOAD!#REF!</definedName>
    <definedName name="_2_0_S" hidden="1">[11]LOAD!#REF!</definedName>
    <definedName name="_3__123Graph_ALBS_DAY" hidden="1">[10]DATA!$AA$395:$AA$406</definedName>
    <definedName name="_3__123Graph_XChart_1A" hidden="1">'[5]SIEVE PLOT'!$D$52:$D$88</definedName>
    <definedName name="_3BOIL_SIZE_TYPE" localSheetId="0">#REF!</definedName>
    <definedName name="_3BOIL_SIZE_TYPE" localSheetId="1">#REF!</definedName>
    <definedName name="_3BOIL_SIZE_TYPE" localSheetId="2">#REF!</definedName>
    <definedName name="_3BOIL_SIZE_TYPE" localSheetId="3">#REF!</definedName>
    <definedName name="_3BOIL_SIZE_TYPE">#REF!</definedName>
    <definedName name="_4__123Graph_BLBS_DAY" hidden="1">[10]DATA!$Z$395:$Z$406</definedName>
    <definedName name="_5__123Graph_CLBS_DAY" hidden="1">[10]DATA!$Y$395:$Y$406</definedName>
    <definedName name="_6__123Graph_XCOMP_COST" hidden="1">[10]DATA!$F$394:$S$394</definedName>
    <definedName name="_7__123Graph_XHC_COMP" hidden="1">[10]DATA!$L$394:$S$394</definedName>
    <definedName name="_8__123Graph_XHEAT_VALUE" hidden="1">[10]DATA!$A$5:$A$369</definedName>
    <definedName name="_9__123Graph_XLBS_DAY" hidden="1">[10]DATA!$A$395:$A$406</definedName>
    <definedName name="_910.48.2" localSheetId="0">[1]Data!#REF!</definedName>
    <definedName name="_910.48.2" localSheetId="1">[1]Data!#REF!</definedName>
    <definedName name="_910.48.2" localSheetId="2">[1]Data!#REF!</definedName>
    <definedName name="_910.48.2" localSheetId="3">[1]Data!#REF!</definedName>
    <definedName name="_910.48.2">[1]Data!#REF!</definedName>
    <definedName name="_910.74.1" localSheetId="0">[1]Data!#REF!</definedName>
    <definedName name="_910.74.1" localSheetId="1">[1]Data!#REF!</definedName>
    <definedName name="_910.74.1" localSheetId="2">[1]Data!#REF!</definedName>
    <definedName name="_910.74.1" localSheetId="3">[1]Data!#REF!</definedName>
    <definedName name="_910.74.1">[1]Data!#REF!</definedName>
    <definedName name="_910.74.3" localSheetId="0">[1]Data!#REF!</definedName>
    <definedName name="_910.74.3" localSheetId="1">[1]Data!#REF!</definedName>
    <definedName name="_910.74.3" localSheetId="2">[1]Data!#REF!</definedName>
    <definedName name="_910.74.3" localSheetId="3">[1]Data!#REF!</definedName>
    <definedName name="_910.74.3">[1]Data!#REF!</definedName>
    <definedName name="_911.00" localSheetId="0">[1]Data!#REF!</definedName>
    <definedName name="_911.00" localSheetId="1">[1]Data!#REF!</definedName>
    <definedName name="_911.00" localSheetId="2">[1]Data!#REF!</definedName>
    <definedName name="_911.00" localSheetId="3">[1]Data!#REF!</definedName>
    <definedName name="_911.00">[1]Data!#REF!</definedName>
    <definedName name="_912.00" localSheetId="0">[1]Data!#REF!</definedName>
    <definedName name="_912.00" localSheetId="1">[1]Data!#REF!</definedName>
    <definedName name="_912.00" localSheetId="2">[1]Data!#REF!</definedName>
    <definedName name="_912.00" localSheetId="3">[1]Data!#REF!</definedName>
    <definedName name="_912.00">[1]Data!#REF!</definedName>
    <definedName name="_AccountSite" localSheetId="0">#REF!</definedName>
    <definedName name="_AccountSite" localSheetId="1">#REF!</definedName>
    <definedName name="_AccountSite" localSheetId="2">#REF!</definedName>
    <definedName name="_AccountSite" localSheetId="3">#REF!</definedName>
    <definedName name="_AccountSite">#REF!</definedName>
    <definedName name="_Activity">'[13] '!$A$1:$M$1</definedName>
    <definedName name="_ADM2" localSheetId="0">#REF!</definedName>
    <definedName name="_ADM2" localSheetId="1">#REF!</definedName>
    <definedName name="_ADM2" localSheetId="2">#REF!</definedName>
    <definedName name="_ADM2" localSheetId="3">#REF!</definedName>
    <definedName name="_ADM2">#REF!</definedName>
    <definedName name="_CINFINEPNs" localSheetId="0">#REF!</definedName>
    <definedName name="_CINFINEPNs" localSheetId="1">#REF!</definedName>
    <definedName name="_CINFINEPNs" localSheetId="2">#REF!</definedName>
    <definedName name="_CINFINEPNs" localSheetId="3">#REF!</definedName>
    <definedName name="_CINFINEPNs">#REF!</definedName>
    <definedName name="_CINs" localSheetId="0">#REF!</definedName>
    <definedName name="_CINs" localSheetId="1">#REF!</definedName>
    <definedName name="_CINs" localSheetId="2">#REF!</definedName>
    <definedName name="_CINs" localSheetId="3">#REF!</definedName>
    <definedName name="_CINs">#REF!</definedName>
    <definedName name="_DAT1" localSheetId="0">#REF!</definedName>
    <definedName name="_DAT1" localSheetId="1">#REF!</definedName>
    <definedName name="_DAT1" localSheetId="2">#REF!</definedName>
    <definedName name="_DAT1" localSheetId="3">#REF!</definedName>
    <definedName name="_DAT1">#REF!</definedName>
    <definedName name="_DAT10" localSheetId="0">#REF!</definedName>
    <definedName name="_DAT10" localSheetId="1">#REF!</definedName>
    <definedName name="_DAT10" localSheetId="2">#REF!</definedName>
    <definedName name="_DAT10" localSheetId="3">#REF!</definedName>
    <definedName name="_DAT10">#REF!</definedName>
    <definedName name="_DAT11" localSheetId="0">#REF!</definedName>
    <definedName name="_DAT11" localSheetId="1">#REF!</definedName>
    <definedName name="_DAT11" localSheetId="2">#REF!</definedName>
    <definedName name="_DAT11" localSheetId="3">#REF!</definedName>
    <definedName name="_DAT11">#REF!</definedName>
    <definedName name="_DAT12" localSheetId="0">#REF!</definedName>
    <definedName name="_DAT12" localSheetId="1">#REF!</definedName>
    <definedName name="_DAT12" localSheetId="2">#REF!</definedName>
    <definedName name="_DAT12" localSheetId="3">#REF!</definedName>
    <definedName name="_DAT12">#REF!</definedName>
    <definedName name="_DAT13" localSheetId="0">#REF!</definedName>
    <definedName name="_DAT13" localSheetId="1">#REF!</definedName>
    <definedName name="_DAT13" localSheetId="2">#REF!</definedName>
    <definedName name="_DAT13" localSheetId="3">#REF!</definedName>
    <definedName name="_DAT13">#REF!</definedName>
    <definedName name="_DAT14" localSheetId="0">#REF!</definedName>
    <definedName name="_DAT14" localSheetId="1">#REF!</definedName>
    <definedName name="_DAT14" localSheetId="2">#REF!</definedName>
    <definedName name="_DAT14" localSheetId="3">#REF!</definedName>
    <definedName name="_DAT14">#REF!</definedName>
    <definedName name="_DAT15" localSheetId="0">#REF!</definedName>
    <definedName name="_DAT15" localSheetId="1">#REF!</definedName>
    <definedName name="_DAT15" localSheetId="2">#REF!</definedName>
    <definedName name="_DAT15" localSheetId="3">#REF!</definedName>
    <definedName name="_DAT15">#REF!</definedName>
    <definedName name="_DAT16" localSheetId="0">#REF!</definedName>
    <definedName name="_DAT16" localSheetId="1">#REF!</definedName>
    <definedName name="_DAT16" localSheetId="2">#REF!</definedName>
    <definedName name="_DAT16" localSheetId="3">#REF!</definedName>
    <definedName name="_DAT16">#REF!</definedName>
    <definedName name="_DAT17" localSheetId="0">#REF!</definedName>
    <definedName name="_DAT17" localSheetId="1">#REF!</definedName>
    <definedName name="_DAT17" localSheetId="2">#REF!</definedName>
    <definedName name="_DAT17" localSheetId="3">#REF!</definedName>
    <definedName name="_DAT17">#REF!</definedName>
    <definedName name="_DAT18" localSheetId="0">#REF!</definedName>
    <definedName name="_DAT18" localSheetId="1">#REF!</definedName>
    <definedName name="_DAT18" localSheetId="2">#REF!</definedName>
    <definedName name="_DAT18" localSheetId="3">#REF!</definedName>
    <definedName name="_DAT18">#REF!</definedName>
    <definedName name="_DAT2" localSheetId="0">#REF!</definedName>
    <definedName name="_DAT2" localSheetId="1">#REF!</definedName>
    <definedName name="_DAT2" localSheetId="2">#REF!</definedName>
    <definedName name="_DAT2" localSheetId="3">#REF!</definedName>
    <definedName name="_DAT2">#REF!</definedName>
    <definedName name="_DAT3" localSheetId="0">#REF!</definedName>
    <definedName name="_DAT3" localSheetId="1">#REF!</definedName>
    <definedName name="_DAT3" localSheetId="2">#REF!</definedName>
    <definedName name="_DAT3" localSheetId="3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 localSheetId="3">#REF!</definedName>
    <definedName name="_DAT4">#REF!</definedName>
    <definedName name="_DAT5" localSheetId="0">#REF!</definedName>
    <definedName name="_DAT5" localSheetId="1">#REF!</definedName>
    <definedName name="_DAT5" localSheetId="2">#REF!</definedName>
    <definedName name="_DAT5" localSheetId="3">#REF!</definedName>
    <definedName name="_DAT5">#REF!</definedName>
    <definedName name="_DAT6" localSheetId="0">#REF!</definedName>
    <definedName name="_DAT6" localSheetId="1">#REF!</definedName>
    <definedName name="_DAT6" localSheetId="2">#REF!</definedName>
    <definedName name="_DAT6" localSheetId="3">#REF!</definedName>
    <definedName name="_DAT6">#REF!</definedName>
    <definedName name="_DAT7" localSheetId="0">#REF!</definedName>
    <definedName name="_DAT7" localSheetId="1">#REF!</definedName>
    <definedName name="_DAT7" localSheetId="2">#REF!</definedName>
    <definedName name="_DAT7" localSheetId="3">#REF!</definedName>
    <definedName name="_DAT7">#REF!</definedName>
    <definedName name="_DAT8" localSheetId="0">#REF!</definedName>
    <definedName name="_DAT8" localSheetId="1">#REF!</definedName>
    <definedName name="_DAT8" localSheetId="2">#REF!</definedName>
    <definedName name="_DAT8" localSheetId="3">#REF!</definedName>
    <definedName name="_DAT8">#REF!</definedName>
    <definedName name="_DAT9" localSheetId="0">#REF!</definedName>
    <definedName name="_DAT9" localSheetId="1">#REF!</definedName>
    <definedName name="_DAT9" localSheetId="2">#REF!</definedName>
    <definedName name="_DAT9" localSheetId="3">#REF!</definedName>
    <definedName name="_DAT9">#REF!</definedName>
    <definedName name="_EPNCharacteristics">'[13] '!$A$1:$O$1</definedName>
    <definedName name="_EPNs" localSheetId="0">#REF!</definedName>
    <definedName name="_EPNs" localSheetId="1">#REF!</definedName>
    <definedName name="_EPNs" localSheetId="2">#REF!</definedName>
    <definedName name="_EPNs" localSheetId="3">#REF!</definedName>
    <definedName name="_EPNs">#REF!</definedName>
    <definedName name="_EPNsCharacteristics" localSheetId="0">#REF!</definedName>
    <definedName name="_EPNsCharacteristics" localSheetId="1">#REF!</definedName>
    <definedName name="_EPNsCharacteristics" localSheetId="2">#REF!</definedName>
    <definedName name="_EPNsCharacteristics" localSheetId="3">#REF!</definedName>
    <definedName name="_EPNsCharacteristics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>#REF!</definedName>
    <definedName name="_Factors" localSheetId="0">#REF!</definedName>
    <definedName name="_Factors" localSheetId="1">#REF!</definedName>
    <definedName name="_Factors" localSheetId="2">#REF!</definedName>
    <definedName name="_Factors" localSheetId="3">#REF!</definedName>
    <definedName name="_Factors">#REF!</definedName>
    <definedName name="_FCC91">'[8]FCCU General Calculations'!$E$50</definedName>
    <definedName name="_FCC94">'[8]FCCU General Calculations'!$E$51</definedName>
    <definedName name="_FCC942">'[8]FCCU General Calculations'!$C$51</definedName>
    <definedName name="_FCC96">'[8]FCCU General Calculations'!$D$52</definedName>
    <definedName name="_FCC962">'[8]FCCU General Calculations'!$E$52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hidden="1">'[14]Conductive Paint'!$A$14:$F$49</definedName>
    <definedName name="_FINCharacteristics">'[13] '!$A$1:$Q$1</definedName>
    <definedName name="_FINs" localSheetId="0">#REF!</definedName>
    <definedName name="_FINs" localSheetId="1">#REF!</definedName>
    <definedName name="_FINs" localSheetId="2">#REF!</definedName>
    <definedName name="_FINs" localSheetId="3">#REF!</definedName>
    <definedName name="_FINs">#REF!</definedName>
    <definedName name="_FINsCharacteristics" localSheetId="0">#REF!</definedName>
    <definedName name="_FINsCharacteristics" localSheetId="1">#REF!</definedName>
    <definedName name="_FINsCharacteristics" localSheetId="2">#REF!</definedName>
    <definedName name="_FINsCharacteristics" localSheetId="3">#REF!</definedName>
    <definedName name="_FINsCharacteristics">#REF!</definedName>
    <definedName name="_Hlt37834052" localSheetId="5">'Crit PTE lbhr Summary'!#REF!</definedName>
    <definedName name="_Hlt37834052" localSheetId="4">'Crit PTE TPY Summary'!#REF!</definedName>
    <definedName name="_Hlt37834052" localSheetId="0">'Q over D Calc Normal'!#REF!</definedName>
    <definedName name="_Hlt37834052" localSheetId="1">'Q over D Calc Normal One ST Byp'!#REF!</definedName>
    <definedName name="_Hlt37834052" localSheetId="2">'Q over D Calc Startup'!#REF!</definedName>
    <definedName name="_Hlt37834052" localSheetId="3">'Q over D Calc Turnaround'!#REF!</definedName>
    <definedName name="_Hlt47237431" localSheetId="5">'Crit PTE lbhr Summary'!#REF!</definedName>
    <definedName name="_Hlt47237431" localSheetId="4">'Crit PTE TPY Summary'!#REF!</definedName>
    <definedName name="_Hlt47237431" localSheetId="0">'Q over D Calc Normal'!#REF!</definedName>
    <definedName name="_Hlt47237431" localSheetId="1">'Q over D Calc Normal One ST Byp'!#REF!</definedName>
    <definedName name="_Hlt47237431" localSheetId="2">'Q over D Calc Startup'!#REF!</definedName>
    <definedName name="_Hlt47237431" localSheetId="3">'Q over D Calc Turnaround'!#REF!</definedName>
    <definedName name="_kb1" localSheetId="51" hidden="1">{#N/A,#N/A,FALSE,"F1-Currrent";#N/A,#N/A,FALSE,"F2-Current";#N/A,#N/A,FALSE,"F2-Proposed";#N/A,#N/A,FALSE,"F3-Current";#N/A,#N/A,FALSE,"F4-Current";#N/A,#N/A,FALSE,"F4-Proposed";#N/A,#N/A,FALSE,"Controls"}</definedName>
    <definedName name="_kb1" hidden="1">{#N/A,#N/A,FALSE,"F1-Currrent";#N/A,#N/A,FALSE,"F2-Current";#N/A,#N/A,FALSE,"F2-Proposed";#N/A,#N/A,FALSE,"F3-Current";#N/A,#N/A,FALSE,"F4-Current";#N/A,#N/A,FALSE,"F4-Proposed";#N/A,#N/A,FALSE,"Controls"}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Materials">'[13] '!$A$1:$P$1</definedName>
    <definedName name="_OP1" localSheetId="0">#REF!</definedName>
    <definedName name="_OP1" localSheetId="1">#REF!</definedName>
    <definedName name="_OP1" localSheetId="2">#REF!</definedName>
    <definedName name="_OP1" localSheetId="3">#REF!</definedName>
    <definedName name="_OP1">#REF!</definedName>
    <definedName name="_OP10" localSheetId="0">#REF!</definedName>
    <definedName name="_OP10" localSheetId="1">#REF!</definedName>
    <definedName name="_OP10" localSheetId="2">#REF!</definedName>
    <definedName name="_OP10" localSheetId="3">#REF!</definedName>
    <definedName name="_OP10">#REF!</definedName>
    <definedName name="_OP11" localSheetId="0">#REF!</definedName>
    <definedName name="_OP11" localSheetId="1">#REF!</definedName>
    <definedName name="_OP11" localSheetId="2">#REF!</definedName>
    <definedName name="_OP11" localSheetId="3">#REF!</definedName>
    <definedName name="_OP11">#REF!</definedName>
    <definedName name="_OP12" localSheetId="0">#REF!</definedName>
    <definedName name="_OP12" localSheetId="1">#REF!</definedName>
    <definedName name="_OP12" localSheetId="2">#REF!</definedName>
    <definedName name="_OP12" localSheetId="3">#REF!</definedName>
    <definedName name="_OP12">#REF!</definedName>
    <definedName name="_OP13" localSheetId="0">#REF!</definedName>
    <definedName name="_OP13" localSheetId="1">#REF!</definedName>
    <definedName name="_OP13" localSheetId="2">#REF!</definedName>
    <definedName name="_OP13" localSheetId="3">#REF!</definedName>
    <definedName name="_OP13">#REF!</definedName>
    <definedName name="_OP14" localSheetId="0">#REF!</definedName>
    <definedName name="_OP14" localSheetId="1">#REF!</definedName>
    <definedName name="_OP14" localSheetId="2">#REF!</definedName>
    <definedName name="_OP14" localSheetId="3">#REF!</definedName>
    <definedName name="_OP14">#REF!</definedName>
    <definedName name="_OP15" localSheetId="0">#REF!</definedName>
    <definedName name="_OP15" localSheetId="1">#REF!</definedName>
    <definedName name="_OP15" localSheetId="2">#REF!</definedName>
    <definedName name="_OP15" localSheetId="3">#REF!</definedName>
    <definedName name="_OP15">#REF!</definedName>
    <definedName name="_OP2" localSheetId="0">#REF!</definedName>
    <definedName name="_OP2" localSheetId="1">#REF!</definedName>
    <definedName name="_OP2" localSheetId="2">#REF!</definedName>
    <definedName name="_OP2" localSheetId="3">#REF!</definedName>
    <definedName name="_OP2">#REF!</definedName>
    <definedName name="_OP3" localSheetId="0">#REF!</definedName>
    <definedName name="_OP3" localSheetId="1">#REF!</definedName>
    <definedName name="_OP3" localSheetId="2">#REF!</definedName>
    <definedName name="_OP3" localSheetId="3">#REF!</definedName>
    <definedName name="_OP3">#REF!</definedName>
    <definedName name="_OP4" localSheetId="0">#REF!</definedName>
    <definedName name="_OP4" localSheetId="1">#REF!</definedName>
    <definedName name="_OP4" localSheetId="2">#REF!</definedName>
    <definedName name="_OP4" localSheetId="3">#REF!</definedName>
    <definedName name="_OP4">#REF!</definedName>
    <definedName name="_OP5" localSheetId="0">#REF!</definedName>
    <definedName name="_OP5" localSheetId="1">#REF!</definedName>
    <definedName name="_OP5" localSheetId="2">#REF!</definedName>
    <definedName name="_OP5" localSheetId="3">#REF!</definedName>
    <definedName name="_OP5">#REF!</definedName>
    <definedName name="_OP6" localSheetId="0">#REF!</definedName>
    <definedName name="_OP6" localSheetId="1">#REF!</definedName>
    <definedName name="_OP6" localSheetId="2">#REF!</definedName>
    <definedName name="_OP6" localSheetId="3">#REF!</definedName>
    <definedName name="_OP6">#REF!</definedName>
    <definedName name="_OP7" localSheetId="0">#REF!</definedName>
    <definedName name="_OP7" localSheetId="1">#REF!</definedName>
    <definedName name="_OP7" localSheetId="2">#REF!</definedName>
    <definedName name="_OP7" localSheetId="3">#REF!</definedName>
    <definedName name="_OP7">#REF!</definedName>
    <definedName name="_OP8" localSheetId="0">#REF!</definedName>
    <definedName name="_OP8" localSheetId="1">#REF!</definedName>
    <definedName name="_OP8" localSheetId="2">#REF!</definedName>
    <definedName name="_OP8" localSheetId="3">#REF!</definedName>
    <definedName name="_OP8">#REF!</definedName>
    <definedName name="_OP9" localSheetId="0">#REF!</definedName>
    <definedName name="_OP9" localSheetId="1">#REF!</definedName>
    <definedName name="_OP9" localSheetId="2">#REF!</definedName>
    <definedName name="_OP9" localSheetId="3">#REF!</definedName>
    <definedName name="_OP9">#REF!</definedName>
    <definedName name="_Order1" hidden="1">255</definedName>
    <definedName name="_Order2" hidden="1">0</definedName>
    <definedName name="_PG10" localSheetId="0">#REF!</definedName>
    <definedName name="_PG10" localSheetId="1">#REF!</definedName>
    <definedName name="_PG10" localSheetId="2">#REF!</definedName>
    <definedName name="_PG10" localSheetId="3">#REF!</definedName>
    <definedName name="_PG10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PG5" localSheetId="0">#REF!</definedName>
    <definedName name="_PG5" localSheetId="1">#REF!</definedName>
    <definedName name="_PG5" localSheetId="2">#REF!</definedName>
    <definedName name="_PG5" localSheetId="3">#REF!</definedName>
    <definedName name="_PG5">#REF!</definedName>
    <definedName name="_PG8" localSheetId="0">#REF!</definedName>
    <definedName name="_PG8" localSheetId="1">#REF!</definedName>
    <definedName name="_PG8" localSheetId="2">#REF!</definedName>
    <definedName name="_PG8" localSheetId="3">#REF!</definedName>
    <definedName name="_PG8">#REF!</definedName>
    <definedName name="_PG9" localSheetId="0">#REF!</definedName>
    <definedName name="_PG9" localSheetId="1">#REF!</definedName>
    <definedName name="_PG9" localSheetId="2">#REF!</definedName>
    <definedName name="_PG9" localSheetId="3">#REF!</definedName>
    <definedName name="_PG9">#REF!</definedName>
    <definedName name="_Regression_Out" localSheetId="7" hidden="1">#REF!</definedName>
    <definedName name="_Regression_Out" localSheetId="26" hidden="1">#REF!</definedName>
    <definedName name="_Regression_Out" localSheetId="27" hidden="1">#REF!</definedName>
    <definedName name="_Regression_Out" localSheetId="28" hidden="1">#REF!</definedName>
    <definedName name="_Regression_Out" localSheetId="32" hidden="1">#REF!</definedName>
    <definedName name="_Regression_Out" localSheetId="33" hidden="1">#REF!</definedName>
    <definedName name="_Regression_Out" localSheetId="51" hidden="1">#REF!</definedName>
    <definedName name="_Regression_Out" localSheetId="5" hidden="1">#REF!</definedName>
    <definedName name="_Regression_Out" localSheetId="50" hidden="1">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7" hidden="1">#REF!</definedName>
    <definedName name="_Regression_X" localSheetId="26" hidden="1">#REF!</definedName>
    <definedName name="_Regression_X" localSheetId="27" hidden="1">#REF!</definedName>
    <definedName name="_Regression_X" localSheetId="28" hidden="1">#REF!</definedName>
    <definedName name="_Regression_X" localSheetId="32" hidden="1">#REF!</definedName>
    <definedName name="_Regression_X" localSheetId="33" hidden="1">#REF!</definedName>
    <definedName name="_Regression_X" localSheetId="51" hidden="1">#REF!</definedName>
    <definedName name="_Regression_X" localSheetId="5" hidden="1">#REF!</definedName>
    <definedName name="_Regression_X" localSheetId="50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7" hidden="1">#REF!</definedName>
    <definedName name="_Regression_Y" localSheetId="26" hidden="1">#REF!</definedName>
    <definedName name="_Regression_Y" localSheetId="27" hidden="1">#REF!</definedName>
    <definedName name="_Regression_Y" localSheetId="28" hidden="1">#REF!</definedName>
    <definedName name="_Regression_Y" localSheetId="32" hidden="1">#REF!</definedName>
    <definedName name="_Regression_Y" localSheetId="33" hidden="1">#REF!</definedName>
    <definedName name="_Regression_Y" localSheetId="51" hidden="1">#REF!</definedName>
    <definedName name="_Regression_Y" localSheetId="5" hidden="1">#REF!</definedName>
    <definedName name="_Regression_Y" localSheetId="50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2" localSheetId="0">#REF!</definedName>
    <definedName name="_so2" localSheetId="1">#REF!</definedName>
    <definedName name="_so2" localSheetId="2">#REF!</definedName>
    <definedName name="_so2" localSheetId="3">#REF!</definedName>
    <definedName name="_so2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pecialEmissions" localSheetId="0">#REF!</definedName>
    <definedName name="_SpecialEmissions" localSheetId="1">#REF!</definedName>
    <definedName name="_SpecialEmissions" localSheetId="2">#REF!</definedName>
    <definedName name="_SpecialEmissions" localSheetId="3">#REF!</definedName>
    <definedName name="_SpecialEmissions">#REF!</definedName>
    <definedName name="_tp2" localSheetId="26">'[9]Main Tank'!#REF!</definedName>
    <definedName name="_tp2" localSheetId="27">'[9]Main Tank'!#REF!</definedName>
    <definedName name="_tp2" localSheetId="28">'[9]Main Tank'!#REF!</definedName>
    <definedName name="_tp2" localSheetId="32">'[9]Main Tank'!#REF!</definedName>
    <definedName name="_tp2" localSheetId="33">'[9]Main Tank'!#REF!</definedName>
    <definedName name="_tp2" localSheetId="24">'[9]Main Tank'!#REF!</definedName>
    <definedName name="_tp2" localSheetId="5">'[9]Main Tank'!#REF!</definedName>
    <definedName name="_tp2" localSheetId="0">'[9]Main Tank'!#REF!</definedName>
    <definedName name="_tp2" localSheetId="1">'[9]Main Tank'!#REF!</definedName>
    <definedName name="_tp2" localSheetId="2">'[9]Main Tank'!#REF!</definedName>
    <definedName name="_tp2" localSheetId="3">'[9]Main Tank'!#REF!</definedName>
    <definedName name="_tp2">'[9]Main Tank'!#REF!</definedName>
    <definedName name="_tp3" localSheetId="26">#REF!</definedName>
    <definedName name="_tp3" localSheetId="27">#REF!</definedName>
    <definedName name="_tp3" localSheetId="28">#REF!</definedName>
    <definedName name="_tp3" localSheetId="32">#REF!</definedName>
    <definedName name="_tp3" localSheetId="33">#REF!</definedName>
    <definedName name="_tp3" localSheetId="5">#REF!</definedName>
    <definedName name="_tp3" localSheetId="0">#REF!</definedName>
    <definedName name="_tp3" localSheetId="1">#REF!</definedName>
    <definedName name="_tp3" localSheetId="2">#REF!</definedName>
    <definedName name="_tp3" localSheetId="3">#REF!</definedName>
    <definedName name="_tp3">#REF!</definedName>
    <definedName name="a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_12" localSheetId="0">'[15]Process Tanks'!#REF!</definedName>
    <definedName name="A_12" localSheetId="1">'[15]Process Tanks'!#REF!</definedName>
    <definedName name="A_12" localSheetId="2">'[15]Process Tanks'!#REF!</definedName>
    <definedName name="A_12" localSheetId="3">'[15]Process Tanks'!#REF!</definedName>
    <definedName name="A_12">'[15]Process Tanks'!#REF!</definedName>
    <definedName name="A_21" localSheetId="0">'[15]Process Tanks'!#REF!</definedName>
    <definedName name="A_21" localSheetId="1">'[15]Process Tanks'!#REF!</definedName>
    <definedName name="A_21" localSheetId="2">'[15]Process Tanks'!#REF!</definedName>
    <definedName name="A_21" localSheetId="3">'[15]Process Tanks'!#REF!</definedName>
    <definedName name="A_21">'[15]Process Tanks'!#REF!</definedName>
    <definedName name="A16BLA3Ar" localSheetId="51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A16BLA3Ar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>#REF!</definedName>
    <definedName name="AAM" localSheetId="0">#REF!</definedName>
    <definedName name="AAM" localSheetId="1">#REF!</definedName>
    <definedName name="AAM" localSheetId="2">#REF!</definedName>
    <definedName name="AAM" localSheetId="3">#REF!</definedName>
    <definedName name="AAM">#REF!</definedName>
    <definedName name="AB" localSheetId="0">#REF!</definedName>
    <definedName name="AB" localSheetId="1">#REF!</definedName>
    <definedName name="AB" localSheetId="2">#REF!</definedName>
    <definedName name="AB" localSheetId="3">#REF!</definedName>
    <definedName name="AB">#REF!</definedName>
    <definedName name="abc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bc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C" localSheetId="0">#REF!</definedName>
    <definedName name="AC" localSheetId="1">#REF!</definedName>
    <definedName name="AC" localSheetId="2">#REF!</definedName>
    <definedName name="AC" localSheetId="3">#REF!</definedName>
    <definedName name="AC">#REF!</definedName>
    <definedName name="Access_Button" hidden="1">"ChemCatAdd00_MSDS_List"</definedName>
    <definedName name="Access_Button1" hidden="1">"ChemCatAdd00_MSDS_List"</definedName>
    <definedName name="Access_Button2" hidden="1">"ChemCatAdd00_MSDS_List"</definedName>
    <definedName name="AccessDatabase" hidden="1">"H:\DATA\EXCEL\ChemCatAdd00.mdb"</definedName>
    <definedName name="AccountSite" localSheetId="0">#REF!</definedName>
    <definedName name="AccountSite" localSheetId="1">#REF!</definedName>
    <definedName name="AccountSite" localSheetId="2">#REF!</definedName>
    <definedName name="AccountSite" localSheetId="3">#REF!</definedName>
    <definedName name="AccountSite">#REF!</definedName>
    <definedName name="ACID_WEIGH">'[16]Table 11'!$A$1:$O$100</definedName>
    <definedName name="ACT_FUEL_USE" localSheetId="0">#REF!</definedName>
    <definedName name="ACT_FUEL_USE" localSheetId="1">#REF!</definedName>
    <definedName name="ACT_FUEL_USE" localSheetId="2">#REF!</definedName>
    <definedName name="ACT_FUEL_USE" localSheetId="3">#REF!</definedName>
    <definedName name="ACT_FUEL_USE">#REF!</definedName>
    <definedName name="AD" localSheetId="0">#REF!</definedName>
    <definedName name="AD" localSheetId="1">#REF!</definedName>
    <definedName name="AD" localSheetId="2">#REF!</definedName>
    <definedName name="AD" localSheetId="3">#REF!</definedName>
    <definedName name="AD">#REF!</definedName>
    <definedName name="Address" localSheetId="0">#REF!</definedName>
    <definedName name="Address" localSheetId="1">#REF!</definedName>
    <definedName name="Address" localSheetId="2">#REF!</definedName>
    <definedName name="Address" localSheetId="3">#REF!</definedName>
    <definedName name="Address">#REF!</definedName>
    <definedName name="ADF">'[8]FCCU General Calculations'!$B$60</definedName>
    <definedName name="ADM" localSheetId="0">#REF!</definedName>
    <definedName name="ADM" localSheetId="1">#REF!</definedName>
    <definedName name="ADM" localSheetId="2">#REF!</definedName>
    <definedName name="ADM" localSheetId="3">#REF!</definedName>
    <definedName name="ADM">#REF!</definedName>
    <definedName name="ADMA" localSheetId="0">#REF!</definedName>
    <definedName name="ADMA" localSheetId="1">#REF!</definedName>
    <definedName name="ADMA" localSheetId="2">#REF!</definedName>
    <definedName name="ADMA" localSheetId="3">#REF!</definedName>
    <definedName name="ADMA">#REF!</definedName>
    <definedName name="ADMB" localSheetId="0">#REF!</definedName>
    <definedName name="ADMB" localSheetId="1">#REF!</definedName>
    <definedName name="ADMB" localSheetId="2">#REF!</definedName>
    <definedName name="ADMB" localSheetId="3">#REF!</definedName>
    <definedName name="ADMB">#REF!</definedName>
    <definedName name="ADSF">'[8]FCCU General Calculations'!$C$53</definedName>
    <definedName name="AE" localSheetId="0">#REF!</definedName>
    <definedName name="AE" localSheetId="1">#REF!</definedName>
    <definedName name="AE" localSheetId="2">#REF!</definedName>
    <definedName name="AE" localSheetId="3">#REF!</definedName>
    <definedName name="AE">#REF!</definedName>
    <definedName name="AEI" localSheetId="0">#REF!</definedName>
    <definedName name="AEI" localSheetId="1">#REF!</definedName>
    <definedName name="AEI" localSheetId="2">#REF!</definedName>
    <definedName name="AEI" localSheetId="3">#REF!</definedName>
    <definedName name="AEI">#REF!</definedName>
    <definedName name="AF" localSheetId="0">#REF!</definedName>
    <definedName name="AF" localSheetId="1">#REF!</definedName>
    <definedName name="AF" localSheetId="2">#REF!</definedName>
    <definedName name="AF" localSheetId="3">#REF!</definedName>
    <definedName name="AF">#REF!</definedName>
    <definedName name="afgrewg" localSheetId="0">#REF!</definedName>
    <definedName name="afgrewg" localSheetId="1">#REF!</definedName>
    <definedName name="afgrewg" localSheetId="2">#REF!</definedName>
    <definedName name="afgrewg" localSheetId="3">#REF!</definedName>
    <definedName name="afgrewg">#REF!</definedName>
    <definedName name="AG" localSheetId="0">#REF!</definedName>
    <definedName name="AG" localSheetId="1">#REF!</definedName>
    <definedName name="AG" localSheetId="2">#REF!</definedName>
    <definedName name="AG" localSheetId="3">#REF!</definedName>
    <definedName name="AG">#REF!</definedName>
    <definedName name="AH" localSheetId="0">#REF!</definedName>
    <definedName name="AH" localSheetId="1">#REF!</definedName>
    <definedName name="AH" localSheetId="2">#REF!</definedName>
    <definedName name="AH" localSheetId="3">#REF!</definedName>
    <definedName name="AH">#REF!</definedName>
    <definedName name="AI" localSheetId="0">#REF!</definedName>
    <definedName name="AI" localSheetId="1">#REF!</definedName>
    <definedName name="AI" localSheetId="2">#REF!</definedName>
    <definedName name="AI" localSheetId="3">#REF!</definedName>
    <definedName name="AI">#REF!</definedName>
    <definedName name="AirHeat1Hourly.NOX" localSheetId="0">#REF!</definedName>
    <definedName name="AirHeat1Hourly.NOX" localSheetId="1">#REF!</definedName>
    <definedName name="AirHeat1Hourly.NOX" localSheetId="2">#REF!</definedName>
    <definedName name="AirHeat1Hourly.NOX" localSheetId="3">#REF!</definedName>
    <definedName name="AirHeat1Hourly.NOX">#REF!</definedName>
    <definedName name="AirHeat1Hourly.SO2" localSheetId="0">#REF!</definedName>
    <definedName name="AirHeat1Hourly.SO2" localSheetId="1">#REF!</definedName>
    <definedName name="AirHeat1Hourly.SO2" localSheetId="2">#REF!</definedName>
    <definedName name="AirHeat1Hourly.SO2" localSheetId="3">#REF!</definedName>
    <definedName name="AirHeat1Hourly.SO2">#REF!</definedName>
    <definedName name="AirHeatAnnual.CO" localSheetId="0">#REF!</definedName>
    <definedName name="AirHeatAnnual.CO" localSheetId="1">#REF!</definedName>
    <definedName name="AirHeatAnnual.CO" localSheetId="2">#REF!</definedName>
    <definedName name="AirHeatAnnual.CO" localSheetId="3">#REF!</definedName>
    <definedName name="AirHeatAnnual.CO">#REF!</definedName>
    <definedName name="AirHeatAnnual.NOX" localSheetId="0">#REF!</definedName>
    <definedName name="AirHeatAnnual.NOX" localSheetId="1">#REF!</definedName>
    <definedName name="AirHeatAnnual.NOX" localSheetId="2">#REF!</definedName>
    <definedName name="AirHeatAnnual.NOX" localSheetId="3">#REF!</definedName>
    <definedName name="AirHeatAnnual.NOX">#REF!</definedName>
    <definedName name="AirHeatAnnual.PM" localSheetId="0">#REF!</definedName>
    <definedName name="AirHeatAnnual.PM" localSheetId="1">#REF!</definedName>
    <definedName name="AirHeatAnnual.PM" localSheetId="2">#REF!</definedName>
    <definedName name="AirHeatAnnual.PM" localSheetId="3">#REF!</definedName>
    <definedName name="AirHeatAnnual.PM">#REF!</definedName>
    <definedName name="AirHeatAnnual.SO2" localSheetId="0">#REF!</definedName>
    <definedName name="AirHeatAnnual.SO2" localSheetId="1">#REF!</definedName>
    <definedName name="AirHeatAnnual.SO2" localSheetId="2">#REF!</definedName>
    <definedName name="AirHeatAnnual.SO2" localSheetId="3">#REF!</definedName>
    <definedName name="AirHeatAnnual.SO2">#REF!</definedName>
    <definedName name="AirHeatAnnual.VOC" localSheetId="0">#REF!</definedName>
    <definedName name="AirHeatAnnual.VOC" localSheetId="1">#REF!</definedName>
    <definedName name="AirHeatAnnual.VOC" localSheetId="2">#REF!</definedName>
    <definedName name="AirHeatAnnual.VOC" localSheetId="3">#REF!</definedName>
    <definedName name="AirHeatAnnual.VOC">#REF!</definedName>
    <definedName name="AirHeatDaily.CO" localSheetId="0">#REF!</definedName>
    <definedName name="AirHeatDaily.CO" localSheetId="1">#REF!</definedName>
    <definedName name="AirHeatDaily.CO" localSheetId="2">#REF!</definedName>
    <definedName name="AirHeatDaily.CO" localSheetId="3">#REF!</definedName>
    <definedName name="AirHeatDaily.CO">#REF!</definedName>
    <definedName name="AirHeatDaily.NOX" localSheetId="0">#REF!</definedName>
    <definedName name="AirHeatDaily.NOX" localSheetId="1">#REF!</definedName>
    <definedName name="AirHeatDaily.NOX" localSheetId="2">#REF!</definedName>
    <definedName name="AirHeatDaily.NOX" localSheetId="3">#REF!</definedName>
    <definedName name="AirHeatDaily.NOX">#REF!</definedName>
    <definedName name="AirHeatDaily.PM" localSheetId="0">#REF!</definedName>
    <definedName name="AirHeatDaily.PM" localSheetId="1">#REF!</definedName>
    <definedName name="AirHeatDaily.PM" localSheetId="2">#REF!</definedName>
    <definedName name="AirHeatDaily.PM" localSheetId="3">#REF!</definedName>
    <definedName name="AirHeatDaily.PM">#REF!</definedName>
    <definedName name="AirHeatDaily.SO2" localSheetId="0">#REF!</definedName>
    <definedName name="AirHeatDaily.SO2" localSheetId="1">#REF!</definedName>
    <definedName name="AirHeatDaily.SO2" localSheetId="2">#REF!</definedName>
    <definedName name="AirHeatDaily.SO2" localSheetId="3">#REF!</definedName>
    <definedName name="AirHeatDaily.SO2">#REF!</definedName>
    <definedName name="AirHeatDaily.VOC" localSheetId="0">#REF!</definedName>
    <definedName name="AirHeatDaily.VOC" localSheetId="1">#REF!</definedName>
    <definedName name="AirHeatDaily.VOC" localSheetId="2">#REF!</definedName>
    <definedName name="AirHeatDaily.VOC" localSheetId="3">#REF!</definedName>
    <definedName name="AirHeatDaily.VOC">#REF!</definedName>
    <definedName name="AirHeatHourly.CO" localSheetId="0">#REF!</definedName>
    <definedName name="AirHeatHourly.CO" localSheetId="1">#REF!</definedName>
    <definedName name="AirHeatHourly.CO" localSheetId="2">#REF!</definedName>
    <definedName name="AirHeatHourly.CO" localSheetId="3">#REF!</definedName>
    <definedName name="AirHeatHourly.CO">#REF!</definedName>
    <definedName name="AirHeatHourly.NOX" localSheetId="0">#REF!</definedName>
    <definedName name="AirHeatHourly.NOX" localSheetId="1">#REF!</definedName>
    <definedName name="AirHeatHourly.NOX" localSheetId="2">#REF!</definedName>
    <definedName name="AirHeatHourly.NOX" localSheetId="3">#REF!</definedName>
    <definedName name="AirHeatHourly.NOX">#REF!</definedName>
    <definedName name="AirHeatHourly.PM" localSheetId="0">#REF!</definedName>
    <definedName name="AirHeatHourly.PM" localSheetId="1">#REF!</definedName>
    <definedName name="AirHeatHourly.PM" localSheetId="2">#REF!</definedName>
    <definedName name="AirHeatHourly.PM" localSheetId="3">#REF!</definedName>
    <definedName name="AirHeatHourly.PM">#REF!</definedName>
    <definedName name="AirHeatHourly.SO2" localSheetId="0">#REF!</definedName>
    <definedName name="AirHeatHourly.SO2" localSheetId="1">#REF!</definedName>
    <definedName name="AirHeatHourly.SO2" localSheetId="2">#REF!</definedName>
    <definedName name="AirHeatHourly.SO2" localSheetId="3">#REF!</definedName>
    <definedName name="AirHeatHourly.SO2">#REF!</definedName>
    <definedName name="AirHeatHourly.VOC" localSheetId="0">#REF!</definedName>
    <definedName name="AirHeatHourly.VOC" localSheetId="1">#REF!</definedName>
    <definedName name="AirHeatHourly.VOC" localSheetId="2">#REF!</definedName>
    <definedName name="AirHeatHourly.VOC" localSheetId="3">#REF!</definedName>
    <definedName name="AirHeatHourly.VOC">#REF!</definedName>
    <definedName name="AJ" localSheetId="0">#REF!</definedName>
    <definedName name="AJ" localSheetId="1">#REF!</definedName>
    <definedName name="AJ" localSheetId="2">#REF!</definedName>
    <definedName name="AJ" localSheetId="3">#REF!</definedName>
    <definedName name="AJ">#REF!</definedName>
    <definedName name="AK" localSheetId="0">#REF!</definedName>
    <definedName name="AK" localSheetId="1">#REF!</definedName>
    <definedName name="AK" localSheetId="2">#REF!</definedName>
    <definedName name="AK" localSheetId="3">#REF!</definedName>
    <definedName name="AK">#REF!</definedName>
    <definedName name="AL" localSheetId="0">#REF!</definedName>
    <definedName name="AL" localSheetId="1">#REF!</definedName>
    <definedName name="AL" localSheetId="2">#REF!</definedName>
    <definedName name="AL" localSheetId="3">#REF!</definedName>
    <definedName name="AL">#REF!</definedName>
    <definedName name="AL.SULFONATE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L.SULFONATE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lert" localSheetId="0">#REF!</definedName>
    <definedName name="Alert" localSheetId="1">#REF!</definedName>
    <definedName name="Alert" localSheetId="2">#REF!</definedName>
    <definedName name="Alert" localSheetId="3">#REF!</definedName>
    <definedName name="Alert">#REF!</definedName>
    <definedName name="Alert_sinker1" localSheetId="0">#REF!</definedName>
    <definedName name="Alert_sinker1" localSheetId="1">#REF!</definedName>
    <definedName name="Alert_sinker1" localSheetId="2">#REF!</definedName>
    <definedName name="Alert_sinker1" localSheetId="3">#REF!</definedName>
    <definedName name="Alert_sinker1">#REF!</definedName>
    <definedName name="Alert_sinker2" localSheetId="0">#REF!</definedName>
    <definedName name="Alert_sinker2" localSheetId="1">#REF!</definedName>
    <definedName name="Alert_sinker2" localSheetId="2">#REF!</definedName>
    <definedName name="Alert_sinker2" localSheetId="3">#REF!</definedName>
    <definedName name="Alert_sinker2">#REF!</definedName>
    <definedName name="Alert_tube" localSheetId="0">#REF!</definedName>
    <definedName name="Alert_tube" localSheetId="1">#REF!</definedName>
    <definedName name="Alert_tube" localSheetId="2">#REF!</definedName>
    <definedName name="Alert_tube" localSheetId="3">#REF!</definedName>
    <definedName name="Alert_tube">#REF!</definedName>
    <definedName name="alldata" localSheetId="0">#REF!</definedName>
    <definedName name="alldata" localSheetId="1">#REF!</definedName>
    <definedName name="alldata" localSheetId="2">#REF!</definedName>
    <definedName name="alldata" localSheetId="3">#REF!</definedName>
    <definedName name="alldata">#REF!</definedName>
    <definedName name="ALSDKFJ" localSheetId="0">'[17]1-2; Grain Receiving&amp;DDGS'!#REF!</definedName>
    <definedName name="ALSDKFJ" localSheetId="1">'[17]1-2; Grain Receiving&amp;DDGS'!#REF!</definedName>
    <definedName name="ALSDKFJ" localSheetId="2">'[17]1-2; Grain Receiving&amp;DDGS'!#REF!</definedName>
    <definedName name="ALSDKFJ" localSheetId="3">'[17]1-2; Grain Receiving&amp;DDGS'!#REF!</definedName>
    <definedName name="ALSDKFJ">'[17]1-2; Grain Receiving&amp;DDGS'!#REF!</definedName>
    <definedName name="AM" localSheetId="0">#REF!</definedName>
    <definedName name="AM" localSheetId="1">#REF!</definedName>
    <definedName name="AM" localSheetId="2">#REF!</definedName>
    <definedName name="AM" localSheetId="3">#REF!</definedName>
    <definedName name="AM">#REF!</definedName>
    <definedName name="AN" localSheetId="0">#REF!</definedName>
    <definedName name="AN" localSheetId="1">#REF!</definedName>
    <definedName name="AN" localSheetId="2">#REF!</definedName>
    <definedName name="AN" localSheetId="3">#REF!</definedName>
    <definedName name="AN">#REF!</definedName>
    <definedName name="AnnualOpHours">'[18]Operating Data Summary'!$C$39</definedName>
    <definedName name="AnnualSummary">'[19]Annual Summary'!$B$10:$S$115</definedName>
    <definedName name="anscount" hidden="1">3</definedName>
    <definedName name="AO" localSheetId="0">#REF!</definedName>
    <definedName name="AO" localSheetId="1">#REF!</definedName>
    <definedName name="AO" localSheetId="2">#REF!</definedName>
    <definedName name="AO" localSheetId="3">#REF!</definedName>
    <definedName name="AO">#REF!</definedName>
    <definedName name="ap" localSheetId="0">#REF!</definedName>
    <definedName name="ap" localSheetId="1">#REF!</definedName>
    <definedName name="ap" localSheetId="2">#REF!</definedName>
    <definedName name="ap" localSheetId="3">#REF!</definedName>
    <definedName name="ap">#REF!</definedName>
    <definedName name="APD" localSheetId="0">#REF!</definedName>
    <definedName name="APD" localSheetId="1">#REF!</definedName>
    <definedName name="APD" localSheetId="2">#REF!</definedName>
    <definedName name="APD" localSheetId="3">#REF!</definedName>
    <definedName name="APD">#REF!</definedName>
    <definedName name="API" localSheetId="0">#REF!</definedName>
    <definedName name="API" localSheetId="1">#REF!</definedName>
    <definedName name="API" localSheetId="2">#REF!</definedName>
    <definedName name="API" localSheetId="3">#REF!</definedName>
    <definedName name="API">#REF!</definedName>
    <definedName name="AQ" localSheetId="0">#REF!</definedName>
    <definedName name="AQ" localSheetId="1">#REF!</definedName>
    <definedName name="AQ" localSheetId="2">#REF!</definedName>
    <definedName name="AQ" localSheetId="3">#REF!</definedName>
    <definedName name="AQ">#REF!</definedName>
    <definedName name="AR" localSheetId="0">#REF!</definedName>
    <definedName name="AR" localSheetId="1">#REF!</definedName>
    <definedName name="AR" localSheetId="2">#REF!</definedName>
    <definedName name="AR" localSheetId="3">#REF!</definedName>
    <definedName name="AR">#REF!</definedName>
    <definedName name="Area_10_Waste_Water" localSheetId="0">#REF!</definedName>
    <definedName name="Area_10_Waste_Water" localSheetId="1">#REF!</definedName>
    <definedName name="Area_10_Waste_Water" localSheetId="2">#REF!</definedName>
    <definedName name="Area_10_Waste_Water" localSheetId="3">#REF!</definedName>
    <definedName name="Area_10_Waste_Water">#REF!</definedName>
    <definedName name="Area_2_Roasting" localSheetId="0">#REF!</definedName>
    <definedName name="Area_2_Roasting" localSheetId="1">#REF!</definedName>
    <definedName name="Area_2_Roasting" localSheetId="2">#REF!</definedName>
    <definedName name="Area_2_Roasting" localSheetId="3">#REF!</definedName>
    <definedName name="Area_2_Roasting">#REF!</definedName>
    <definedName name="Area_3_Grinding_leaching" localSheetId="0">#REF!</definedName>
    <definedName name="Area_3_Grinding_leaching" localSheetId="1">#REF!</definedName>
    <definedName name="Area_3_Grinding_leaching" localSheetId="2">#REF!</definedName>
    <definedName name="Area_3_Grinding_leaching" localSheetId="3">#REF!</definedName>
    <definedName name="Area_3_Grinding_leaching">#REF!</definedName>
    <definedName name="Area_7_Ammonium_Molybdate" localSheetId="0">#REF!</definedName>
    <definedName name="Area_7_Ammonium_Molybdate" localSheetId="1">#REF!</definedName>
    <definedName name="Area_7_Ammonium_Molybdate" localSheetId="2">#REF!</definedName>
    <definedName name="Area_7_Ammonium_Molybdate" localSheetId="3">#REF!</definedName>
    <definedName name="Area_7_Ammonium_Molybdate">#REF!</definedName>
    <definedName name="Argon" localSheetId="0">#REF!</definedName>
    <definedName name="Argon" localSheetId="1">#REF!</definedName>
    <definedName name="Argon" localSheetId="2">#REF!</definedName>
    <definedName name="Argon" localSheetId="3">#REF!</definedName>
    <definedName name="Argon">#REF!</definedName>
    <definedName name="AS" localSheetId="0">#REF!</definedName>
    <definedName name="AS" localSheetId="1">#REF!</definedName>
    <definedName name="AS" localSheetId="2">#REF!</definedName>
    <definedName name="AS" localSheetId="3">#REF!</definedName>
    <definedName name="AS">#REF!</definedName>
    <definedName name="asdf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sdf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ash" localSheetId="0">#REF!</definedName>
    <definedName name="ash" localSheetId="1">#REF!</definedName>
    <definedName name="ash" localSheetId="2">#REF!</definedName>
    <definedName name="ash" localSheetId="3">#REF!</definedName>
    <definedName name="ash">#REF!</definedName>
    <definedName name="AT" localSheetId="0">#REF!</definedName>
    <definedName name="AT" localSheetId="1">#REF!</definedName>
    <definedName name="AT" localSheetId="2">#REF!</definedName>
    <definedName name="AT" localSheetId="3">#REF!</definedName>
    <definedName name="AT">#REF!</definedName>
    <definedName name="ATM" localSheetId="0">#REF!</definedName>
    <definedName name="ATM" localSheetId="1">#REF!</definedName>
    <definedName name="ATM" localSheetId="2">#REF!</definedName>
    <definedName name="ATM" localSheetId="3">#REF!</definedName>
    <definedName name="ATM">#REF!</definedName>
    <definedName name="AU" localSheetId="0">#REF!</definedName>
    <definedName name="AU" localSheetId="1">#REF!</definedName>
    <definedName name="AU" localSheetId="2">#REF!</definedName>
    <definedName name="AU" localSheetId="3">#REF!</definedName>
    <definedName name="AU">#REF!</definedName>
    <definedName name="AV" localSheetId="0">#REF!</definedName>
    <definedName name="AV" localSheetId="1">#REF!</definedName>
    <definedName name="AV" localSheetId="2">#REF!</definedName>
    <definedName name="AV" localSheetId="3">#REF!</definedName>
    <definedName name="AV">#REF!</definedName>
    <definedName name="Average_CO" localSheetId="0">'[20]L1 CO CEM (LB-HR)'!#REF!</definedName>
    <definedName name="Average_CO" localSheetId="1">'[20]L1 CO CEM (LB-HR)'!#REF!</definedName>
    <definedName name="Average_CO" localSheetId="2">'[20]L1 CO CEM (LB-HR)'!#REF!</definedName>
    <definedName name="Average_CO" localSheetId="3">'[20]L1 CO CEM (LB-HR)'!#REF!</definedName>
    <definedName name="Average_CO">'[20]L1 CO CEM (LB-HR)'!#REF!</definedName>
    <definedName name="Average_NOx" localSheetId="0">'[20]L1 NOx CEM (LB-HR)'!#REF!</definedName>
    <definedName name="Average_NOx" localSheetId="1">'[20]L1 NOx CEM (LB-HR)'!#REF!</definedName>
    <definedName name="Average_NOx" localSheetId="2">'[20]L1 NOx CEM (LB-HR)'!#REF!</definedName>
    <definedName name="Average_NOx" localSheetId="3">'[20]L1 NOx CEM (LB-HR)'!#REF!</definedName>
    <definedName name="Average_NOx">'[20]L1 NOx CEM (LB-HR)'!#REF!</definedName>
    <definedName name="Average_SOx" localSheetId="0">'[20]L1 SOx CEM (LB-HR)'!#REF!</definedName>
    <definedName name="Average_SOx" localSheetId="1">'[20]L1 SOx CEM (LB-HR)'!#REF!</definedName>
    <definedName name="Average_SOx" localSheetId="2">'[20]L1 SOx CEM (LB-HR)'!#REF!</definedName>
    <definedName name="Average_SOx" localSheetId="3">'[20]L1 SOx CEM (LB-HR)'!#REF!</definedName>
    <definedName name="Average_SOx">'[20]L1 SOx CEM (LB-HR)'!#REF!</definedName>
    <definedName name="avgdpw" localSheetId="0">#REF!</definedName>
    <definedName name="avgdpw" localSheetId="1">#REF!</definedName>
    <definedName name="avgdpw" localSheetId="2">#REF!</definedName>
    <definedName name="avgdpw" localSheetId="3">#REF!</definedName>
    <definedName name="avgdpw">#REF!</definedName>
    <definedName name="avgfuel" localSheetId="0">#REF!</definedName>
    <definedName name="avgfuel" localSheetId="1">#REF!</definedName>
    <definedName name="avgfuel" localSheetId="2">#REF!</definedName>
    <definedName name="avgfuel" localSheetId="3">#REF!</definedName>
    <definedName name="avgfuel">#REF!</definedName>
    <definedName name="avghour" localSheetId="0">#REF!</definedName>
    <definedName name="avghour" localSheetId="1">#REF!</definedName>
    <definedName name="avghour" localSheetId="2">#REF!</definedName>
    <definedName name="avghour" localSheetId="3">#REF!</definedName>
    <definedName name="avghour">#REF!</definedName>
    <definedName name="avghpd" localSheetId="0">#REF!</definedName>
    <definedName name="avghpd" localSheetId="1">#REF!</definedName>
    <definedName name="avghpd" localSheetId="2">#REF!</definedName>
    <definedName name="avghpd" localSheetId="3">#REF!</definedName>
    <definedName name="avghpd">#REF!</definedName>
    <definedName name="avgrate" localSheetId="0">#REF!</definedName>
    <definedName name="avgrate" localSheetId="1">#REF!</definedName>
    <definedName name="avgrate" localSheetId="2">#REF!</definedName>
    <definedName name="avgrate" localSheetId="3">#REF!</definedName>
    <definedName name="avgrate">#REF!</definedName>
    <definedName name="avgwpy" localSheetId="0">#REF!</definedName>
    <definedName name="avgwpy" localSheetId="1">#REF!</definedName>
    <definedName name="avgwpy" localSheetId="2">#REF!</definedName>
    <definedName name="avgwpy" localSheetId="3">#REF!</definedName>
    <definedName name="avgwpy">#REF!</definedName>
    <definedName name="AW" localSheetId="0">#REF!</definedName>
    <definedName name="AW" localSheetId="1">#REF!</definedName>
    <definedName name="AW" localSheetId="2">#REF!</definedName>
    <definedName name="AW" localSheetId="3">#REF!</definedName>
    <definedName name="AW">#REF!</definedName>
    <definedName name="AX" localSheetId="0">#REF!</definedName>
    <definedName name="AX" localSheetId="1">#REF!</definedName>
    <definedName name="AX" localSheetId="2">#REF!</definedName>
    <definedName name="AX" localSheetId="3">#REF!</definedName>
    <definedName name="AX">#REF!</definedName>
    <definedName name="AY" localSheetId="0">#REF!</definedName>
    <definedName name="AY" localSheetId="1">#REF!</definedName>
    <definedName name="AY" localSheetId="2">#REF!</definedName>
    <definedName name="AY" localSheetId="3">#REF!</definedName>
    <definedName name="AY">#REF!</definedName>
    <definedName name="AZ" localSheetId="0">#REF!</definedName>
    <definedName name="AZ" localSheetId="1">#REF!</definedName>
    <definedName name="AZ" localSheetId="2">#REF!</definedName>
    <definedName name="AZ" localSheetId="3">#REF!</definedName>
    <definedName name="AZ">#REF!</definedName>
    <definedName name="AZA" localSheetId="0">#REF!</definedName>
    <definedName name="AZA" localSheetId="1">#REF!</definedName>
    <definedName name="AZA" localSheetId="2">#REF!</definedName>
    <definedName name="AZA" localSheetId="3">#REF!</definedName>
    <definedName name="AZA">#REF!</definedName>
    <definedName name="AZB" localSheetId="0">#REF!</definedName>
    <definedName name="AZB" localSheetId="1">#REF!</definedName>
    <definedName name="AZB" localSheetId="2">#REF!</definedName>
    <definedName name="AZB" localSheetId="3">#REF!</definedName>
    <definedName name="AZB">#REF!</definedName>
    <definedName name="AZC" localSheetId="0">#REF!</definedName>
    <definedName name="AZC" localSheetId="1">#REF!</definedName>
    <definedName name="AZC" localSheetId="2">#REF!</definedName>
    <definedName name="AZC" localSheetId="3">#REF!</definedName>
    <definedName name="AZC">#REF!</definedName>
    <definedName name="AZD" localSheetId="0">#REF!</definedName>
    <definedName name="AZD" localSheetId="1">#REF!</definedName>
    <definedName name="AZD" localSheetId="2">#REF!</definedName>
    <definedName name="AZD" localSheetId="3">#REF!</definedName>
    <definedName name="AZD">#REF!</definedName>
    <definedName name="B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1001btu">'[21]Operational Basis'!$C$170</definedName>
    <definedName name="B1010btu">'[21]Operational Basis'!$C$171</definedName>
    <definedName name="B1011btu">'[21]Operational Basis'!$C$172</definedName>
    <definedName name="B1btu">'[21]Operational Basis'!$C$187</definedName>
    <definedName name="B3btu">'[21]Operational Basis'!$C$189</definedName>
    <definedName name="Bad_Signal">[22]Controls!$B$41</definedName>
    <definedName name="Barrels" localSheetId="0">#REF!</definedName>
    <definedName name="Barrels" localSheetId="1">#REF!</definedName>
    <definedName name="Barrels" localSheetId="2">#REF!</definedName>
    <definedName name="Barrels" localSheetId="3">#REF!</definedName>
    <definedName name="Barrels">#REF!</definedName>
    <definedName name="base_avg" localSheetId="0">'[23]Batch Stripper'!#REF!</definedName>
    <definedName name="base_avg" localSheetId="1">'[23]Batch Stripper'!#REF!</definedName>
    <definedName name="base_avg" localSheetId="2">'[23]Batch Stripper'!#REF!</definedName>
    <definedName name="base_avg" localSheetId="3">'[23]Batch Stripper'!#REF!</definedName>
    <definedName name="base_avg">'[23]Batch Stripper'!#REF!</definedName>
    <definedName name="base_peak" localSheetId="0">'[24]PC-14 Batch Stripping'!#REF!</definedName>
    <definedName name="base_peak" localSheetId="1">'[24]PC-14 Batch Stripping'!#REF!</definedName>
    <definedName name="base_peak" localSheetId="2">'[24]PC-14 Batch Stripping'!#REF!</definedName>
    <definedName name="base_peak" localSheetId="3">'[24]PC-14 Batch Stripping'!#REF!</definedName>
    <definedName name="base_peak">'[24]PC-14 Batch Stripping'!#REF!</definedName>
    <definedName name="BETA1" localSheetId="0">#REF!</definedName>
    <definedName name="BETA1" localSheetId="1">#REF!</definedName>
    <definedName name="BETA1" localSheetId="2">#REF!</definedName>
    <definedName name="BETA1" localSheetId="3">#REF!</definedName>
    <definedName name="BETA1">#REF!</definedName>
    <definedName name="BETA2" localSheetId="0">#REF!</definedName>
    <definedName name="BETA2" localSheetId="1">#REF!</definedName>
    <definedName name="BETA2" localSheetId="2">#REF!</definedName>
    <definedName name="BETA2" localSheetId="3">#REF!</definedName>
    <definedName name="BETA2">#REF!</definedName>
    <definedName name="BigO" localSheetId="0">#REF!</definedName>
    <definedName name="BigO" localSheetId="1">#REF!</definedName>
    <definedName name="BigO" localSheetId="2">#REF!</definedName>
    <definedName name="BigO" localSheetId="3">#REF!</definedName>
    <definedName name="BigO">#REF!</definedName>
    <definedName name="bj" localSheetId="0" hidden="1">#REF!</definedName>
    <definedName name="bj" localSheetId="1" hidden="1">#REF!</definedName>
    <definedName name="bj" localSheetId="2" hidden="1">#REF!</definedName>
    <definedName name="bj" localSheetId="3" hidden="1">#REF!</definedName>
    <definedName name="bj" hidden="1">#REF!</definedName>
    <definedName name="BOIL_SIZE_TYPE" localSheetId="0">#REF!</definedName>
    <definedName name="BOIL_SIZE_TYPE" localSheetId="1">#REF!</definedName>
    <definedName name="BOIL_SIZE_TYPE" localSheetId="2">#REF!</definedName>
    <definedName name="BOIL_SIZE_TYPE" localSheetId="3">#REF!</definedName>
    <definedName name="BOIL_SIZE_TYPE">#REF!</definedName>
    <definedName name="Boilers" localSheetId="0">#REF!</definedName>
    <definedName name="Boilers" localSheetId="1">#REF!</definedName>
    <definedName name="Boilers" localSheetId="2">#REF!</definedName>
    <definedName name="Boilers" localSheetId="3">#REF!</definedName>
    <definedName name="Boilers">#REF!</definedName>
    <definedName name="bpi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pi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BPU_CHLOR">'[16]Table 7'!$A$1:$N$96</definedName>
    <definedName name="BPU_HYDRO">'[16]Table 8.2'!$A$1:$S$68</definedName>
    <definedName name="BPU_INPUT">'[16]Table 6'!$A$2:$L$66</definedName>
    <definedName name="BPU_SUM">'[25]Table 1a'!$A$11:$AI$54</definedName>
    <definedName name="BPUFUG" localSheetId="0">#REF!</definedName>
    <definedName name="BPUFUG" localSheetId="1">#REF!</definedName>
    <definedName name="BPUFUG" localSheetId="2">#REF!</definedName>
    <definedName name="BPUFUG" localSheetId="3">#REF!</definedName>
    <definedName name="BPUFUG">#REF!</definedName>
    <definedName name="Brooks_Factors" localSheetId="0">#REF!</definedName>
    <definedName name="Brooks_Factors" localSheetId="1">#REF!</definedName>
    <definedName name="Brooks_Factors" localSheetId="2">#REF!</definedName>
    <definedName name="Brooks_Factors" localSheetId="3">#REF!</definedName>
    <definedName name="Brooks_Factors">#REF!</definedName>
    <definedName name="C_" localSheetId="0">'[15]Process Tanks'!#REF!</definedName>
    <definedName name="C_" localSheetId="1">'[15]Process Tanks'!#REF!</definedName>
    <definedName name="C_" localSheetId="2">'[15]Process Tanks'!#REF!</definedName>
    <definedName name="C_" localSheetId="3">'[15]Process Tanks'!#REF!</definedName>
    <definedName name="C_">'[15]Process Tanks'!#REF!</definedName>
    <definedName name="CABANA1" localSheetId="0">#REF!</definedName>
    <definedName name="CABANA1" localSheetId="1">#REF!</definedName>
    <definedName name="CABANA1" localSheetId="2">#REF!</definedName>
    <definedName name="CABANA1" localSheetId="3">#REF!</definedName>
    <definedName name="CABANA1">#REF!</definedName>
    <definedName name="CABANA2" localSheetId="0">#REF!</definedName>
    <definedName name="CABANA2" localSheetId="1">#REF!</definedName>
    <definedName name="CABANA2" localSheetId="2">#REF!</definedName>
    <definedName name="CABANA2" localSheetId="3">#REF!</definedName>
    <definedName name="CABANA2">#REF!</definedName>
    <definedName name="CABANA3" localSheetId="0">#REF!</definedName>
    <definedName name="CABANA3" localSheetId="1">#REF!</definedName>
    <definedName name="CABANA3" localSheetId="2">#REF!</definedName>
    <definedName name="CABANA3" localSheetId="3">#REF!</definedName>
    <definedName name="CABANA3">#REF!</definedName>
    <definedName name="CABANA4" localSheetId="0">#REF!</definedName>
    <definedName name="CABANA4" localSheetId="1">#REF!</definedName>
    <definedName name="CABANA4" localSheetId="2">#REF!</definedName>
    <definedName name="CABANA4" localSheetId="3">#REF!</definedName>
    <definedName name="CABANA4">#REF!</definedName>
    <definedName name="CAF" localSheetId="0">#REF!</definedName>
    <definedName name="CAF" localSheetId="1">#REF!</definedName>
    <definedName name="CAF" localSheetId="2">#REF!</definedName>
    <definedName name="CAF" localSheetId="3">#REF!</definedName>
    <definedName name="CAF">#REF!</definedName>
    <definedName name="CAFO" localSheetId="0">#REF!</definedName>
    <definedName name="CAFO" localSheetId="1">#REF!</definedName>
    <definedName name="CAFO" localSheetId="2">#REF!</definedName>
    <definedName name="CAFO" localSheetId="3">#REF!</definedName>
    <definedName name="CAFO">#REF!</definedName>
    <definedName name="CALC_D" localSheetId="0">#REF!</definedName>
    <definedName name="CALC_D" localSheetId="1">#REF!</definedName>
    <definedName name="CALC_D" localSheetId="2">#REF!</definedName>
    <definedName name="CALC_D" localSheetId="3">#REF!</definedName>
    <definedName name="CALC_D">#REF!</definedName>
    <definedName name="CALC_FUEL_USE" localSheetId="0">#REF!</definedName>
    <definedName name="CALC_FUEL_USE" localSheetId="1">#REF!</definedName>
    <definedName name="CALC_FUEL_USE" localSheetId="2">#REF!</definedName>
    <definedName name="CALC_FUEL_USE" localSheetId="3">#REF!</definedName>
    <definedName name="CALC_FUEL_USE">#REF!</definedName>
    <definedName name="calcs" localSheetId="0">#REF!</definedName>
    <definedName name="calcs" localSheetId="1">#REF!</definedName>
    <definedName name="calcs" localSheetId="2">#REF!</definedName>
    <definedName name="calcs" localSheetId="3">#REF!</definedName>
    <definedName name="calcs">#REF!</definedName>
    <definedName name="Carbon" localSheetId="0">#REF!</definedName>
    <definedName name="Carbon" localSheetId="1">#REF!</definedName>
    <definedName name="Carbon" localSheetId="2">#REF!</definedName>
    <definedName name="Carbon" localSheetId="3">#REF!</definedName>
    <definedName name="Carbon">#REF!</definedName>
    <definedName name="CB_BACT" localSheetId="0">#REF!</definedName>
    <definedName name="CB_BACT" localSheetId="1">#REF!</definedName>
    <definedName name="CB_BACT" localSheetId="2">#REF!</definedName>
    <definedName name="CB_BACT" localSheetId="3">#REF!</definedName>
    <definedName name="CB_BACT">#REF!</definedName>
    <definedName name="CB_BACT_CO" localSheetId="0">#REF!</definedName>
    <definedName name="CB_BACT_CO" localSheetId="1">#REF!</definedName>
    <definedName name="CB_BACT_CO" localSheetId="2">#REF!</definedName>
    <definedName name="CB_BACT_CO" localSheetId="3">#REF!</definedName>
    <definedName name="CB_BACT_CO">#REF!</definedName>
    <definedName name="CB_BACT_PM" localSheetId="0">#REF!</definedName>
    <definedName name="CB_BACT_PM" localSheetId="1">#REF!</definedName>
    <definedName name="CB_BACT_PM" localSheetId="2">#REF!</definedName>
    <definedName name="CB_BACT_PM" localSheetId="3">#REF!</definedName>
    <definedName name="CB_BACT_PM">#REF!</definedName>
    <definedName name="CB_BACT_SO2" localSheetId="0">#REF!</definedName>
    <definedName name="CB_BACT_SO2" localSheetId="1">#REF!</definedName>
    <definedName name="CB_BACT_SO2" localSheetId="2">#REF!</definedName>
    <definedName name="CB_BACT_SO2" localSheetId="3">#REF!</definedName>
    <definedName name="CB_BACT_SO2">#REF!</definedName>
    <definedName name="CB_BACT_VOC" localSheetId="0">#REF!</definedName>
    <definedName name="CB_BACT_VOC" localSheetId="1">#REF!</definedName>
    <definedName name="CB_BACT_VOC" localSheetId="2">#REF!</definedName>
    <definedName name="CB_BACT_VOC" localSheetId="3">#REF!</definedName>
    <definedName name="CB_BACT_VOC">#REF!</definedName>
    <definedName name="CB_BACT2" localSheetId="0">#REF!</definedName>
    <definedName name="CB_BACT2" localSheetId="1">#REF!</definedName>
    <definedName name="CB_BACT2" localSheetId="2">#REF!</definedName>
    <definedName name="CB_BACT2" localSheetId="3">#REF!</definedName>
    <definedName name="CB_BACT2">#REF!</definedName>
    <definedName name="CB_low_NOx" localSheetId="0">#REF!</definedName>
    <definedName name="CB_low_NOx" localSheetId="1">#REF!</definedName>
    <definedName name="CB_low_NOx" localSheetId="2">#REF!</definedName>
    <definedName name="CB_low_NOx" localSheetId="3">#REF!</definedName>
    <definedName name="CB_low_NOx">#REF!</definedName>
    <definedName name="CB_low_NOx_CO" localSheetId="0">#REF!</definedName>
    <definedName name="CB_low_NOx_CO" localSheetId="1">#REF!</definedName>
    <definedName name="CB_low_NOx_CO" localSheetId="2">#REF!</definedName>
    <definedName name="CB_low_NOx_CO" localSheetId="3">#REF!</definedName>
    <definedName name="CB_low_NOx_CO">#REF!</definedName>
    <definedName name="CB_low_NOx_PM" localSheetId="0">#REF!</definedName>
    <definedName name="CB_low_NOx_PM" localSheetId="1">#REF!</definedName>
    <definedName name="CB_low_NOx_PM" localSheetId="2">#REF!</definedName>
    <definedName name="CB_low_NOx_PM" localSheetId="3">#REF!</definedName>
    <definedName name="CB_low_NOx_PM">#REF!</definedName>
    <definedName name="CB_low_NOx_SO2" localSheetId="0">#REF!</definedName>
    <definedName name="CB_low_NOx_SO2" localSheetId="1">#REF!</definedName>
    <definedName name="CB_low_NOx_SO2" localSheetId="2">#REF!</definedName>
    <definedName name="CB_low_NOx_SO2" localSheetId="3">#REF!</definedName>
    <definedName name="CB_low_NOx_SO2">#REF!</definedName>
    <definedName name="CB_low_NOx_VOC" localSheetId="0">#REF!</definedName>
    <definedName name="CB_low_NOx_VOC" localSheetId="1">#REF!</definedName>
    <definedName name="CB_low_NOx_VOC" localSheetId="2">#REF!</definedName>
    <definedName name="CB_low_NOx_VOC" localSheetId="3">#REF!</definedName>
    <definedName name="CB_low_NOx_VOC">#REF!</definedName>
    <definedName name="CB_Uncontrolled" localSheetId="0">#REF!</definedName>
    <definedName name="CB_Uncontrolled" localSheetId="1">#REF!</definedName>
    <definedName name="CB_Uncontrolled" localSheetId="2">#REF!</definedName>
    <definedName name="CB_Uncontrolled" localSheetId="3">#REF!</definedName>
    <definedName name="CB_Uncontrolled">#REF!</definedName>
    <definedName name="CB_Uncontrolled_CO" localSheetId="0">#REF!</definedName>
    <definedName name="CB_Uncontrolled_CO" localSheetId="1">#REF!</definedName>
    <definedName name="CB_Uncontrolled_CO" localSheetId="2">#REF!</definedName>
    <definedName name="CB_Uncontrolled_CO" localSheetId="3">#REF!</definedName>
    <definedName name="CB_Uncontrolled_CO">#REF!</definedName>
    <definedName name="CB_Uncontrolled_PM" localSheetId="0">#REF!</definedName>
    <definedName name="CB_Uncontrolled_PM" localSheetId="1">#REF!</definedName>
    <definedName name="CB_Uncontrolled_PM" localSheetId="2">#REF!</definedName>
    <definedName name="CB_Uncontrolled_PM" localSheetId="3">#REF!</definedName>
    <definedName name="CB_Uncontrolled_PM">#REF!</definedName>
    <definedName name="CB_Uncontrolled_SO2" localSheetId="0">#REF!</definedName>
    <definedName name="CB_Uncontrolled_SO2" localSheetId="1">#REF!</definedName>
    <definedName name="CB_Uncontrolled_SO2" localSheetId="2">#REF!</definedName>
    <definedName name="CB_Uncontrolled_SO2" localSheetId="3">#REF!</definedName>
    <definedName name="CB_Uncontrolled_SO2">#REF!</definedName>
    <definedName name="CB_Uncontrolled_VOC" localSheetId="0">#REF!</definedName>
    <definedName name="CB_Uncontrolled_VOC" localSheetId="1">#REF!</definedName>
    <definedName name="CB_Uncontrolled_VOC" localSheetId="2">#REF!</definedName>
    <definedName name="CB_Uncontrolled_VOC" localSheetId="3">#REF!</definedName>
    <definedName name="CB_Uncontrolled_VOC">#REF!</definedName>
    <definedName name="CBBACTCO2" localSheetId="0">#REF!</definedName>
    <definedName name="CBBACTCO2" localSheetId="1">#REF!</definedName>
    <definedName name="CBBACTCO2" localSheetId="2">#REF!</definedName>
    <definedName name="CBBACTCO2" localSheetId="3">#REF!</definedName>
    <definedName name="CBBACTCO2">#REF!</definedName>
    <definedName name="CBBACTPM2" localSheetId="0">#REF!</definedName>
    <definedName name="CBBACTPM2" localSheetId="1">#REF!</definedName>
    <definedName name="CBBACTPM2" localSheetId="2">#REF!</definedName>
    <definedName name="CBBACTPM2" localSheetId="3">#REF!</definedName>
    <definedName name="CBBACTPM2">#REF!</definedName>
    <definedName name="CBBACTSO22" localSheetId="0">#REF!</definedName>
    <definedName name="CBBACTSO22" localSheetId="1">#REF!</definedName>
    <definedName name="CBBACTSO22" localSheetId="2">#REF!</definedName>
    <definedName name="CBBACTSO22" localSheetId="3">#REF!</definedName>
    <definedName name="CBBACTSO22">#REF!</definedName>
    <definedName name="CBLOWNOXCO" localSheetId="0">#REF!</definedName>
    <definedName name="CBLOWNOXCO" localSheetId="1">#REF!</definedName>
    <definedName name="CBLOWNOXCO" localSheetId="2">#REF!</definedName>
    <definedName name="CBLOWNOXCO" localSheetId="3">#REF!</definedName>
    <definedName name="CBLOWNOXCO">#REF!</definedName>
    <definedName name="CBLOWNOXPM" localSheetId="0">#REF!</definedName>
    <definedName name="CBLOWNOXPM" localSheetId="1">#REF!</definedName>
    <definedName name="CBLOWNOXPM" localSheetId="2">#REF!</definedName>
    <definedName name="CBLOWNOXPM" localSheetId="3">#REF!</definedName>
    <definedName name="CBLOWNOXPM">#REF!</definedName>
    <definedName name="CBLOWNOXSO2" localSheetId="0">#REF!</definedName>
    <definedName name="CBLOWNOXSO2" localSheetId="1">#REF!</definedName>
    <definedName name="CBLOWNOXSO2" localSheetId="2">#REF!</definedName>
    <definedName name="CBLOWNOXSO2" localSheetId="3">#REF!</definedName>
    <definedName name="CBLOWNOXSO2">#REF!</definedName>
    <definedName name="CBLOWNOXVOC" localSheetId="0">#REF!</definedName>
    <definedName name="CBLOWNOXVOC" localSheetId="1">#REF!</definedName>
    <definedName name="CBLOWNOXVOC" localSheetId="2">#REF!</definedName>
    <definedName name="CBLOWNOXVOC" localSheetId="3">#REF!</definedName>
    <definedName name="CBLOWNOXVOC">#REF!</definedName>
    <definedName name="CBUNC" localSheetId="0">#REF!</definedName>
    <definedName name="CBUNC" localSheetId="1">#REF!</definedName>
    <definedName name="CBUNC" localSheetId="2">#REF!</definedName>
    <definedName name="CBUNC" localSheetId="3">#REF!</definedName>
    <definedName name="CBUNC">#REF!</definedName>
    <definedName name="CBUNCCO" localSheetId="0">#REF!</definedName>
    <definedName name="CBUNCCO" localSheetId="1">#REF!</definedName>
    <definedName name="CBUNCCO" localSheetId="2">#REF!</definedName>
    <definedName name="CBUNCCO" localSheetId="3">#REF!</definedName>
    <definedName name="CBUNCCO">#REF!</definedName>
    <definedName name="CBUNCPM" localSheetId="0">#REF!</definedName>
    <definedName name="CBUNCPM" localSheetId="1">#REF!</definedName>
    <definedName name="CBUNCPM" localSheetId="2">#REF!</definedName>
    <definedName name="CBUNCPM" localSheetId="3">#REF!</definedName>
    <definedName name="CBUNCPM">#REF!</definedName>
    <definedName name="CBUNCSO2" localSheetId="0">#REF!</definedName>
    <definedName name="CBUNCSO2" localSheetId="1">#REF!</definedName>
    <definedName name="CBUNCSO2" localSheetId="2">#REF!</definedName>
    <definedName name="CBUNCSO2" localSheetId="3">#REF!</definedName>
    <definedName name="CBUNCSO2">#REF!</definedName>
    <definedName name="CBUNCVOC" localSheetId="0">#REF!</definedName>
    <definedName name="CBUNCVOC" localSheetId="1">#REF!</definedName>
    <definedName name="CBUNCVOC" localSheetId="2">#REF!</definedName>
    <definedName name="CBUNCVOC" localSheetId="3">#REF!</definedName>
    <definedName name="CBUNCVOC">#REF!</definedName>
    <definedName name="CD">'[26]Chemical Database'!$A$4:$IU$1938</definedName>
    <definedName name="CDA_Factor">[27]Constants!$B$5</definedName>
    <definedName name="CDBACTVOC2" localSheetId="0">#REF!</definedName>
    <definedName name="CDBACTVOC2" localSheetId="1">#REF!</definedName>
    <definedName name="CDBACTVOC2" localSheetId="2">#REF!</definedName>
    <definedName name="CDBACTVOC2" localSheetId="3">#REF!</definedName>
    <definedName name="CDBACTVOC2">#REF!</definedName>
    <definedName name="CDLOWNOX" localSheetId="0">#REF!</definedName>
    <definedName name="CDLOWNOX" localSheetId="1">#REF!</definedName>
    <definedName name="CDLOWNOX" localSheetId="2">#REF!</definedName>
    <definedName name="CDLOWNOX" localSheetId="3">#REF!</definedName>
    <definedName name="CDLOWNOX">#REF!</definedName>
    <definedName name="Ce" localSheetId="0">#REF!</definedName>
    <definedName name="Ce" localSheetId="1">#REF!</definedName>
    <definedName name="Ce" localSheetId="2">#REF!</definedName>
    <definedName name="Ce" localSheetId="3">#REF!</definedName>
    <definedName name="Ce">#REF!</definedName>
    <definedName name="CE1H1" localSheetId="0">#REF!</definedName>
    <definedName name="CE1H1" localSheetId="1">#REF!</definedName>
    <definedName name="CE1H1" localSheetId="2">#REF!</definedName>
    <definedName name="CE1H1" localSheetId="3">#REF!</definedName>
    <definedName name="CE1H1">#REF!</definedName>
    <definedName name="CE1H10" localSheetId="0">#REF!</definedName>
    <definedName name="CE1H10" localSheetId="1">#REF!</definedName>
    <definedName name="CE1H10" localSheetId="2">#REF!</definedName>
    <definedName name="CE1H10" localSheetId="3">#REF!</definedName>
    <definedName name="CE1H10">#REF!</definedName>
    <definedName name="CE1H11" localSheetId="0">#REF!</definedName>
    <definedName name="CE1H11" localSheetId="1">#REF!</definedName>
    <definedName name="CE1H11" localSheetId="2">#REF!</definedName>
    <definedName name="CE1H11" localSheetId="3">#REF!</definedName>
    <definedName name="CE1H11">#REF!</definedName>
    <definedName name="CE1H12" localSheetId="0">#REF!</definedName>
    <definedName name="CE1H12" localSheetId="1">#REF!</definedName>
    <definedName name="CE1H12" localSheetId="2">#REF!</definedName>
    <definedName name="CE1H12" localSheetId="3">#REF!</definedName>
    <definedName name="CE1H12">#REF!</definedName>
    <definedName name="CE1H13" localSheetId="0">#REF!</definedName>
    <definedName name="CE1H13" localSheetId="1">#REF!</definedName>
    <definedName name="CE1H13" localSheetId="2">#REF!</definedName>
    <definedName name="CE1H13" localSheetId="3">#REF!</definedName>
    <definedName name="CE1H13">#REF!</definedName>
    <definedName name="CE1H14" localSheetId="0">#REF!</definedName>
    <definedName name="CE1H14" localSheetId="1">#REF!</definedName>
    <definedName name="CE1H14" localSheetId="2">#REF!</definedName>
    <definedName name="CE1H14" localSheetId="3">#REF!</definedName>
    <definedName name="CE1H14">#REF!</definedName>
    <definedName name="CE1H15" localSheetId="0">#REF!</definedName>
    <definedName name="CE1H15" localSheetId="1">#REF!</definedName>
    <definedName name="CE1H15" localSheetId="2">#REF!</definedName>
    <definedName name="CE1H15" localSheetId="3">#REF!</definedName>
    <definedName name="CE1H15">#REF!</definedName>
    <definedName name="CE1H2" localSheetId="0">#REF!</definedName>
    <definedName name="CE1H2" localSheetId="1">#REF!</definedName>
    <definedName name="CE1H2" localSheetId="2">#REF!</definedName>
    <definedName name="CE1H2" localSheetId="3">#REF!</definedName>
    <definedName name="CE1H2">#REF!</definedName>
    <definedName name="CE1H3" localSheetId="0">#REF!</definedName>
    <definedName name="CE1H3" localSheetId="1">#REF!</definedName>
    <definedName name="CE1H3" localSheetId="2">#REF!</definedName>
    <definedName name="CE1H3" localSheetId="3">#REF!</definedName>
    <definedName name="CE1H3">#REF!</definedName>
    <definedName name="CE1H4" localSheetId="0">#REF!</definedName>
    <definedName name="CE1H4" localSheetId="1">#REF!</definedName>
    <definedName name="CE1H4" localSheetId="2">#REF!</definedName>
    <definedName name="CE1H4" localSheetId="3">#REF!</definedName>
    <definedName name="CE1H4">#REF!</definedName>
    <definedName name="CE1H5" localSheetId="0">#REF!</definedName>
    <definedName name="CE1H5" localSheetId="1">#REF!</definedName>
    <definedName name="CE1H5" localSheetId="2">#REF!</definedName>
    <definedName name="CE1H5" localSheetId="3">#REF!</definedName>
    <definedName name="CE1H5">#REF!</definedName>
    <definedName name="CE1H6" localSheetId="0">#REF!</definedName>
    <definedName name="CE1H6" localSheetId="1">#REF!</definedName>
    <definedName name="CE1H6" localSheetId="2">#REF!</definedName>
    <definedName name="CE1H6" localSheetId="3">#REF!</definedName>
    <definedName name="CE1H6">#REF!</definedName>
    <definedName name="CE1H7" localSheetId="0">#REF!</definedName>
    <definedName name="CE1H7" localSheetId="1">#REF!</definedName>
    <definedName name="CE1H7" localSheetId="2">#REF!</definedName>
    <definedName name="CE1H7" localSheetId="3">#REF!</definedName>
    <definedName name="CE1H7">#REF!</definedName>
    <definedName name="CE1H8" localSheetId="0">#REF!</definedName>
    <definedName name="CE1H8" localSheetId="1">#REF!</definedName>
    <definedName name="CE1H8" localSheetId="2">#REF!</definedName>
    <definedName name="CE1H8" localSheetId="3">#REF!</definedName>
    <definedName name="CE1H8">#REF!</definedName>
    <definedName name="CE1H9" localSheetId="0">#REF!</definedName>
    <definedName name="CE1H9" localSheetId="1">#REF!</definedName>
    <definedName name="CE1H9" localSheetId="2">#REF!</definedName>
    <definedName name="CE1H9" localSheetId="3">#REF!</definedName>
    <definedName name="CE1H9">#REF!</definedName>
    <definedName name="CE1IH1" localSheetId="0">#REF!</definedName>
    <definedName name="CE1IH1" localSheetId="1">#REF!</definedName>
    <definedName name="CE1IH1" localSheetId="2">#REF!</definedName>
    <definedName name="CE1IH1" localSheetId="3">#REF!</definedName>
    <definedName name="CE1IH1">#REF!</definedName>
    <definedName name="CE1IH2" localSheetId="0">#REF!</definedName>
    <definedName name="CE1IH2" localSheetId="1">#REF!</definedName>
    <definedName name="CE1IH2" localSheetId="2">#REF!</definedName>
    <definedName name="CE1IH2" localSheetId="3">#REF!</definedName>
    <definedName name="CE1IH2">#REF!</definedName>
    <definedName name="CE1IH3" localSheetId="0">#REF!</definedName>
    <definedName name="CE1IH3" localSheetId="1">#REF!</definedName>
    <definedName name="CE1IH3" localSheetId="2">#REF!</definedName>
    <definedName name="CE1IH3" localSheetId="3">#REF!</definedName>
    <definedName name="CE1IH3">#REF!</definedName>
    <definedName name="CE1IH4" localSheetId="0">#REF!</definedName>
    <definedName name="CE1IH4" localSheetId="1">#REF!</definedName>
    <definedName name="CE1IH4" localSheetId="2">#REF!</definedName>
    <definedName name="CE1IH4" localSheetId="3">#REF!</definedName>
    <definedName name="CE1IH4">#REF!</definedName>
    <definedName name="CE1IH5" localSheetId="0">#REF!</definedName>
    <definedName name="CE1IH5" localSheetId="1">#REF!</definedName>
    <definedName name="CE1IH5" localSheetId="2">#REF!</definedName>
    <definedName name="CE1IH5" localSheetId="3">#REF!</definedName>
    <definedName name="CE1IH5">#REF!</definedName>
    <definedName name="CE2H1" localSheetId="0">#REF!</definedName>
    <definedName name="CE2H1" localSheetId="1">#REF!</definedName>
    <definedName name="CE2H1" localSheetId="2">#REF!</definedName>
    <definedName name="CE2H1" localSheetId="3">#REF!</definedName>
    <definedName name="CE2H1">#REF!</definedName>
    <definedName name="CE2H10" localSheetId="0">#REF!</definedName>
    <definedName name="CE2H10" localSheetId="1">#REF!</definedName>
    <definedName name="CE2H10" localSheetId="2">#REF!</definedName>
    <definedName name="CE2H10" localSheetId="3">#REF!</definedName>
    <definedName name="CE2H10">#REF!</definedName>
    <definedName name="CE2H11" localSheetId="0">#REF!</definedName>
    <definedName name="CE2H11" localSheetId="1">#REF!</definedName>
    <definedName name="CE2H11" localSheetId="2">#REF!</definedName>
    <definedName name="CE2H11" localSheetId="3">#REF!</definedName>
    <definedName name="CE2H11">#REF!</definedName>
    <definedName name="CE2H12" localSheetId="0">#REF!</definedName>
    <definedName name="CE2H12" localSheetId="1">#REF!</definedName>
    <definedName name="CE2H12" localSheetId="2">#REF!</definedName>
    <definedName name="CE2H12" localSheetId="3">#REF!</definedName>
    <definedName name="CE2H12">#REF!</definedName>
    <definedName name="CE2H13" localSheetId="0">#REF!</definedName>
    <definedName name="CE2H13" localSheetId="1">#REF!</definedName>
    <definedName name="CE2H13" localSheetId="2">#REF!</definedName>
    <definedName name="CE2H13" localSheetId="3">#REF!</definedName>
    <definedName name="CE2H13">#REF!</definedName>
    <definedName name="CE2H14" localSheetId="0">#REF!</definedName>
    <definedName name="CE2H14" localSheetId="1">#REF!</definedName>
    <definedName name="CE2H14" localSheetId="2">#REF!</definedName>
    <definedName name="CE2H14" localSheetId="3">#REF!</definedName>
    <definedName name="CE2H14">#REF!</definedName>
    <definedName name="CE2H15" localSheetId="0">#REF!</definedName>
    <definedName name="CE2H15" localSheetId="1">#REF!</definedName>
    <definedName name="CE2H15" localSheetId="2">#REF!</definedName>
    <definedName name="CE2H15" localSheetId="3">#REF!</definedName>
    <definedName name="CE2H15">#REF!</definedName>
    <definedName name="CE2H2" localSheetId="0">#REF!</definedName>
    <definedName name="CE2H2" localSheetId="1">#REF!</definedName>
    <definedName name="CE2H2" localSheetId="2">#REF!</definedName>
    <definedName name="CE2H2" localSheetId="3">#REF!</definedName>
    <definedName name="CE2H2">#REF!</definedName>
    <definedName name="CE2H3" localSheetId="0">#REF!</definedName>
    <definedName name="CE2H3" localSheetId="1">#REF!</definedName>
    <definedName name="CE2H3" localSheetId="2">#REF!</definedName>
    <definedName name="CE2H3" localSheetId="3">#REF!</definedName>
    <definedName name="CE2H3">#REF!</definedName>
    <definedName name="CE2H4" localSheetId="0">#REF!</definedName>
    <definedName name="CE2H4" localSheetId="1">#REF!</definedName>
    <definedName name="CE2H4" localSheetId="2">#REF!</definedName>
    <definedName name="CE2H4" localSheetId="3">#REF!</definedName>
    <definedName name="CE2H4">#REF!</definedName>
    <definedName name="CE2H5" localSheetId="0">#REF!</definedName>
    <definedName name="CE2H5" localSheetId="1">#REF!</definedName>
    <definedName name="CE2H5" localSheetId="2">#REF!</definedName>
    <definedName name="CE2H5" localSheetId="3">#REF!</definedName>
    <definedName name="CE2H5">#REF!</definedName>
    <definedName name="CE2H6" localSheetId="0">#REF!</definedName>
    <definedName name="CE2H6" localSheetId="1">#REF!</definedName>
    <definedName name="CE2H6" localSheetId="2">#REF!</definedName>
    <definedName name="CE2H6" localSheetId="3">#REF!</definedName>
    <definedName name="CE2H6">#REF!</definedName>
    <definedName name="CE2H7" localSheetId="0">#REF!</definedName>
    <definedName name="CE2H7" localSheetId="1">#REF!</definedName>
    <definedName name="CE2H7" localSheetId="2">#REF!</definedName>
    <definedName name="CE2H7" localSheetId="3">#REF!</definedName>
    <definedName name="CE2H7">#REF!</definedName>
    <definedName name="CE2H8" localSheetId="0">#REF!</definedName>
    <definedName name="CE2H8" localSheetId="1">#REF!</definedName>
    <definedName name="CE2H8" localSheetId="2">#REF!</definedName>
    <definedName name="CE2H8" localSheetId="3">#REF!</definedName>
    <definedName name="CE2H8">#REF!</definedName>
    <definedName name="CE2H9" localSheetId="0">#REF!</definedName>
    <definedName name="CE2H9" localSheetId="1">#REF!</definedName>
    <definedName name="CE2H9" localSheetId="2">#REF!</definedName>
    <definedName name="CE2H9" localSheetId="3">#REF!</definedName>
    <definedName name="CE2H9">#REF!</definedName>
    <definedName name="CE2IH1" localSheetId="0">#REF!</definedName>
    <definedName name="CE2IH1" localSheetId="1">#REF!</definedName>
    <definedName name="CE2IH1" localSheetId="2">#REF!</definedName>
    <definedName name="CE2IH1" localSheetId="3">#REF!</definedName>
    <definedName name="CE2IH1">#REF!</definedName>
    <definedName name="CE2IH2" localSheetId="0">#REF!</definedName>
    <definedName name="CE2IH2" localSheetId="1">#REF!</definedName>
    <definedName name="CE2IH2" localSheetId="2">#REF!</definedName>
    <definedName name="CE2IH2" localSheetId="3">#REF!</definedName>
    <definedName name="CE2IH2">#REF!</definedName>
    <definedName name="CE2IH3" localSheetId="0">#REF!</definedName>
    <definedName name="CE2IH3" localSheetId="1">#REF!</definedName>
    <definedName name="CE2IH3" localSheetId="2">#REF!</definedName>
    <definedName name="CE2IH3" localSheetId="3">#REF!</definedName>
    <definedName name="CE2IH3">#REF!</definedName>
    <definedName name="CE2IH4" localSheetId="0">#REF!</definedName>
    <definedName name="CE2IH4" localSheetId="1">#REF!</definedName>
    <definedName name="CE2IH4" localSheetId="2">#REF!</definedName>
    <definedName name="CE2IH4" localSheetId="3">#REF!</definedName>
    <definedName name="CE2IH4">#REF!</definedName>
    <definedName name="CE2IH5" localSheetId="0">#REF!</definedName>
    <definedName name="CE2IH5" localSheetId="1">#REF!</definedName>
    <definedName name="CE2IH5" localSheetId="2">#REF!</definedName>
    <definedName name="CE2IH5" localSheetId="3">#REF!</definedName>
    <definedName name="CE2IH5">#REF!</definedName>
    <definedName name="CEM_Downtime">[28]Controls!$B$42</definedName>
    <definedName name="Cf" localSheetId="0">#REF!</definedName>
    <definedName name="Cf" localSheetId="1">#REF!</definedName>
    <definedName name="Cf" localSheetId="2">#REF!</definedName>
    <definedName name="Cf" localSheetId="3">#REF!</definedName>
    <definedName name="Cf">#REF!</definedName>
    <definedName name="CFS" localSheetId="0">#REF!</definedName>
    <definedName name="CFS" localSheetId="1">#REF!</definedName>
    <definedName name="CFS" localSheetId="2">#REF!</definedName>
    <definedName name="CFS" localSheetId="3">#REF!</definedName>
    <definedName name="CFS">#REF!</definedName>
    <definedName name="Characteristics" localSheetId="0">#REF!</definedName>
    <definedName name="Characteristics" localSheetId="1">#REF!</definedName>
    <definedName name="Characteristics" localSheetId="2">#REF!</definedName>
    <definedName name="Characteristics" localSheetId="3">#REF!</definedName>
    <definedName name="Characteristics">#REF!</definedName>
    <definedName name="CheckP1" localSheetId="0">#REF!,#REF!,#REF!</definedName>
    <definedName name="CheckP1" localSheetId="1">#REF!,#REF!,#REF!</definedName>
    <definedName name="CheckP1" localSheetId="2">#REF!,#REF!,#REF!</definedName>
    <definedName name="CheckP1" localSheetId="3">#REF!,#REF!,#REF!</definedName>
    <definedName name="CheckP1">#REF!,#REF!,#REF!</definedName>
    <definedName name="CheckP2">'[29]Bal Plant2'!$C$13:$W$20,'[29]Bal Plant2'!$C$22:$W$32,'[29]Bal Plant2'!$C$34:$W$56,'[29]Bal Plant2'!$C$58:$W$80,'[29]Bal Plant2'!$C$82:$W$90,'[29]Bal Plant2'!$C$92:$W$93,'[29]Bal Plant2'!$C$95:$W$99,'[29]Bal Plant2'!$C$101:$W$118,'[29]Bal Plant2'!$C$125:$W$154</definedName>
    <definedName name="Chem_Data">[30]Key!$A$1:$AI$40</definedName>
    <definedName name="City" localSheetId="0">#REF!</definedName>
    <definedName name="City" localSheetId="1">#REF!</definedName>
    <definedName name="City" localSheetId="2">#REF!</definedName>
    <definedName name="City" localSheetId="3">#REF!</definedName>
    <definedName name="City">#REF!</definedName>
    <definedName name="Clay_max">[31]Master!$Q$129</definedName>
    <definedName name="Clay_percent" localSheetId="0">[32]Master!#REF!</definedName>
    <definedName name="Clay_percent" localSheetId="1">[32]Master!#REF!</definedName>
    <definedName name="Clay_percent" localSheetId="2">[32]Master!#REF!</definedName>
    <definedName name="Clay_percent" localSheetId="3">[32]Master!#REF!</definedName>
    <definedName name="Clay_percent">[32]Master!#REF!</definedName>
    <definedName name="Clear_Data_Region">'[33]Data Entry - Compositions'!$J$8:$J$59,'[33]Data Entry - Compositions'!$L$8:$AA$59,'[33]Data Entry - Compositions'!$J$64:$J$65,'[33]Data Entry - Compositions'!$L$64:$AA$65,'[33]Data Entry - Compositions'!$J$68:$J$69,'[33]Data Entry - Compositions'!$L$68:$AA$69,'[33]Data Entry - Compositions'!$AC$8:$AD$59,'[33]Data Entry - Compositions'!$AC$64:$AD$65,'[33]Data Entry - Compositions'!$AC$68:$AD$69</definedName>
    <definedName name="Client" localSheetId="0">#REF!</definedName>
    <definedName name="Client" localSheetId="1">#REF!</definedName>
    <definedName name="Client" localSheetId="2">#REF!</definedName>
    <definedName name="Client" localSheetId="3">#REF!</definedName>
    <definedName name="Client">#REF!</definedName>
    <definedName name="Client_eng" localSheetId="0">#REF!</definedName>
    <definedName name="Client_eng" localSheetId="1">#REF!</definedName>
    <definedName name="Client_eng" localSheetId="2">#REF!</definedName>
    <definedName name="Client_eng" localSheetId="3">#REF!</definedName>
    <definedName name="Client_eng">#REF!</definedName>
    <definedName name="co" localSheetId="0">#REF!</definedName>
    <definedName name="co" localSheetId="1">#REF!</definedName>
    <definedName name="co" localSheetId="2">#REF!</definedName>
    <definedName name="co" localSheetId="3">#REF!</definedName>
    <definedName name="co">#REF!</definedName>
    <definedName name="CO_Downtime">[28]Controls!$C$67</definedName>
    <definedName name="CO_EPA_K_Factor">[28]Controls!$B$56</definedName>
    <definedName name="CO_Molecular_Weight">[28]Controls!$B$50</definedName>
    <definedName name="CO_ppm_Range_Max">[28]Controls!$D$94</definedName>
    <definedName name="CO_ppm_Range_Min">[28]Controls!$D$93</definedName>
    <definedName name="CO_ppm_Table">[28]Collect_CO_ppm!$A$7:$D$774</definedName>
    <definedName name="Co_price" localSheetId="0">#REF!</definedName>
    <definedName name="Co_price" localSheetId="1">#REF!</definedName>
    <definedName name="Co_price" localSheetId="2">#REF!</definedName>
    <definedName name="Co_price" localSheetId="3">#REF!</definedName>
    <definedName name="Co_price">#REF!</definedName>
    <definedName name="CO_Tons" localSheetId="0">'[34]L1 CO CEM (LB-HR)'!#REF!</definedName>
    <definedName name="CO_Tons" localSheetId="1">'[34]L1 CO CEM (LB-HR)'!#REF!</definedName>
    <definedName name="CO_Tons" localSheetId="2">'[34]L1 CO CEM (LB-HR)'!#REF!</definedName>
    <definedName name="CO_Tons" localSheetId="3">'[34]L1 CO CEM (LB-HR)'!#REF!</definedName>
    <definedName name="CO_Tons">'[34]L1 CO CEM (LB-HR)'!#REF!</definedName>
    <definedName name="CO2_RECOVERY" localSheetId="0">#REF!</definedName>
    <definedName name="CO2_RECOVERY" localSheetId="1">#REF!</definedName>
    <definedName name="CO2_RECOVERY" localSheetId="2">#REF!</definedName>
    <definedName name="CO2_RECOVERY" localSheetId="3">#REF!</definedName>
    <definedName name="CO2_RECOVERY">#REF!</definedName>
    <definedName name="COAL" localSheetId="0">#REF!</definedName>
    <definedName name="COAL" localSheetId="1">#REF!</definedName>
    <definedName name="COAL" localSheetId="2">#REF!</definedName>
    <definedName name="COAL" localSheetId="3">#REF!</definedName>
    <definedName name="COAL">#REF!</definedName>
    <definedName name="CoalMax" localSheetId="0">[32]Master!#REF!</definedName>
    <definedName name="CoalMax" localSheetId="1">[32]Master!#REF!</definedName>
    <definedName name="CoalMax" localSheetId="2">[32]Master!#REF!</definedName>
    <definedName name="CoalMax" localSheetId="3">[32]Master!#REF!</definedName>
    <definedName name="CoalMax">[32]Master!#REF!</definedName>
    <definedName name="coce" localSheetId="0">'[35]Process Heaters'!#REF!</definedName>
    <definedName name="coce" localSheetId="1">'[35]Process Heaters'!#REF!</definedName>
    <definedName name="coce" localSheetId="2">'[35]Process Heaters'!#REF!</definedName>
    <definedName name="coce" localSheetId="3">'[35]Process Heaters'!#REF!</definedName>
    <definedName name="coce">'[35]Process Heaters'!#REF!</definedName>
    <definedName name="Code" localSheetId="0" hidden="1">#REF!</definedName>
    <definedName name="Code" localSheetId="1" hidden="1">#REF!</definedName>
    <definedName name="Code" localSheetId="2" hidden="1">#REF!</definedName>
    <definedName name="Code" localSheetId="3" hidden="1">#REF!</definedName>
    <definedName name="Code" hidden="1">#REF!</definedName>
    <definedName name="COEF">'[18]Operating Data Summary'!$C$41</definedName>
    <definedName name="COM_SUM" localSheetId="0">'[3]Table 1a'!#REF!</definedName>
    <definedName name="COM_SUM" localSheetId="1">'[3]Table 1a'!#REF!</definedName>
    <definedName name="COM_SUM" localSheetId="2">'[3]Table 1a'!#REF!</definedName>
    <definedName name="COM_SUM" localSheetId="3">'[3]Table 1a'!#REF!</definedName>
    <definedName name="COM_SUM">'[3]Table 1a'!#REF!</definedName>
    <definedName name="Company" localSheetId="0">#REF!</definedName>
    <definedName name="Company" localSheetId="1">#REF!</definedName>
    <definedName name="Company" localSheetId="2">#REF!</definedName>
    <definedName name="Company" localSheetId="3">#REF!</definedName>
    <definedName name="Company">#REF!</definedName>
    <definedName name="COMPARATIVE_DATA___MODEL_AND_PROCESS_REPORT" localSheetId="0">#REF!</definedName>
    <definedName name="COMPARATIVE_DATA___MODEL_AND_PROCESS_REPORT" localSheetId="1">#REF!</definedName>
    <definedName name="COMPARATIVE_DATA___MODEL_AND_PROCESS_REPORT" localSheetId="2">#REF!</definedName>
    <definedName name="COMPARATIVE_DATA___MODEL_AND_PROCESS_REPORT" localSheetId="3">#REF!</definedName>
    <definedName name="COMPARATIVE_DATA___MODEL_AND_PROCESS_REPORT">#REF!</definedName>
    <definedName name="COMPARATIVE_DATA___MODEL_AND_PROCESS_REPORT___1989" localSheetId="0">#REF!</definedName>
    <definedName name="COMPARATIVE_DATA___MODEL_AND_PROCESS_REPORT___1989" localSheetId="1">#REF!</definedName>
    <definedName name="COMPARATIVE_DATA___MODEL_AND_PROCESS_REPORT___1989" localSheetId="2">#REF!</definedName>
    <definedName name="COMPARATIVE_DATA___MODEL_AND_PROCESS_REPORT___1989" localSheetId="3">#REF!</definedName>
    <definedName name="COMPARATIVE_DATA___MODEL_AND_PROCESS_REPORT___1989">#REF!</definedName>
    <definedName name="Const_Gas_Btu.per.lbmol.R">1.987</definedName>
    <definedName name="Const_Gas_cal.per.mol.K">1.987</definedName>
    <definedName name="Const_Gas_ft3.atm.per.lbmol.R">0.7302</definedName>
    <definedName name="Const_Gas_ft3.psia.per.lbmol.R">10.73</definedName>
    <definedName name="Const_Gas_Joule.per.mol.K">8.314</definedName>
    <definedName name="Const_Gas_liter.atm.per.mol.K">0.08206</definedName>
    <definedName name="Const_Gas_liter.bar.per.mol.K">0.08314</definedName>
    <definedName name="Const_Gas_liter.mmHg.per.mol.K">62.36</definedName>
    <definedName name="Const_Gas_m3.Pa.per.mol.K">8.314</definedName>
    <definedName name="control" localSheetId="0">#REF!</definedName>
    <definedName name="control" localSheetId="1">#REF!</definedName>
    <definedName name="control" localSheetId="2">#REF!</definedName>
    <definedName name="control" localSheetId="3">#REF!</definedName>
    <definedName name="control">#REF!</definedName>
    <definedName name="ControlEquipment" localSheetId="0">#REF!</definedName>
    <definedName name="ControlEquipment" localSheetId="1">#REF!</definedName>
    <definedName name="ControlEquipment" localSheetId="2">#REF!</definedName>
    <definedName name="ControlEquipment" localSheetId="3">#REF!</definedName>
    <definedName name="ControlEquipment">#REF!</definedName>
    <definedName name="Controls" localSheetId="0">#REF!</definedName>
    <definedName name="Controls" localSheetId="1">#REF!</definedName>
    <definedName name="Controls" localSheetId="2">#REF!</definedName>
    <definedName name="Controls" localSheetId="3">#REF!</definedName>
    <definedName name="Controls">#REF!</definedName>
    <definedName name="Conversions_1" localSheetId="0">#REF!</definedName>
    <definedName name="Conversions_1" localSheetId="1">#REF!</definedName>
    <definedName name="Conversions_1" localSheetId="2">#REF!</definedName>
    <definedName name="Conversions_1" localSheetId="3">#REF!</definedName>
    <definedName name="Conversions_1">#REF!</definedName>
    <definedName name="Convert_acre.to.ft2">43560</definedName>
    <definedName name="Convert_acre.to.hectare">0.40469</definedName>
    <definedName name="Convert_acre.to.m2">4046.87</definedName>
    <definedName name="Convert_acre.to.mi2">0.0015625</definedName>
    <definedName name="Convert_Atm.to.bar">1.01325</definedName>
    <definedName name="Convert_Atm.to.in.Hg">29.921</definedName>
    <definedName name="Convert_Atm.to.kPa">101.325</definedName>
    <definedName name="Convert_Atm.to.mmHg">760</definedName>
    <definedName name="Convert_Atm.to.psi">14.696</definedName>
    <definedName name="Convert_Atm.to.psia">14.696</definedName>
    <definedName name="Convert_bar.to.kPa">100</definedName>
    <definedName name="Convert_bar.to.Pa">100000</definedName>
    <definedName name="Convert_Btu.to.Joule">1055.056</definedName>
    <definedName name="Convert_Btu.to.MJ">0.001055056</definedName>
    <definedName name="Convert_cal.to.Btu">0.003968</definedName>
    <definedName name="Convert_cal.to.J">4.1868</definedName>
    <definedName name="Convert_cal.to.joule">4.1868</definedName>
    <definedName name="Convert_cm2.to.in2">0.155</definedName>
    <definedName name="Convert_cm3.to.in3">0.06102374</definedName>
    <definedName name="Convert_foot.to.meter">0.3048037</definedName>
    <definedName name="Convert_ft.to.in">12</definedName>
    <definedName name="Convert_ft.to.m">0.3048037</definedName>
    <definedName name="Convert_ft2.to.m2">0.09290304</definedName>
    <definedName name="Convert_ft3.to.gallon">7.4805</definedName>
    <definedName name="Convert_ft3.to.in3">1728</definedName>
    <definedName name="Convert_ft3.to.L">28.32</definedName>
    <definedName name="Convert_ft3.to.liter">28.32</definedName>
    <definedName name="Convert_g.to.lbs">0.00220462</definedName>
    <definedName name="Convert_g.to.oz">0.03527</definedName>
    <definedName name="Convert_gallon.to.ft3">0.1336809</definedName>
    <definedName name="Convert_gpm.to.Lps">0.06309</definedName>
    <definedName name="Convert_grams.to.lbs">0.00220462</definedName>
    <definedName name="Convert_hectare.to.acre">2.4711</definedName>
    <definedName name="Convert_hp.to.kW">0.7457</definedName>
    <definedName name="Convert_in.Hg.to.in.H2O">13.6</definedName>
    <definedName name="Convert_in2.to.cm2">6.4516</definedName>
    <definedName name="Convert_in3.to.cm3">16.38706</definedName>
    <definedName name="Convert_Joule.to.Btu">0.0009478171</definedName>
    <definedName name="Convert_kcal.per.kg.to.Btu.per.lb">1.8</definedName>
    <definedName name="Convert_kelvin.to.rankine">1.8</definedName>
    <definedName name="Convert_kg.to.lbs">2.20462</definedName>
    <definedName name="Convert_km.to.mile">0.6213882</definedName>
    <definedName name="Convert_knot.to.mph">1.15078</definedName>
    <definedName name="Convert_L.to.ft3">0.03431467</definedName>
    <definedName name="Convert_L.to.gal">0.26417</definedName>
    <definedName name="Convert_L.to.in3">61.024</definedName>
    <definedName name="Convert_lb.per.ft3.to.kg.per.m3">16.02</definedName>
    <definedName name="Convert_lbs.to.grains">7000</definedName>
    <definedName name="Convert_lbs.to.kg">0.4535924</definedName>
    <definedName name="Convert_liter.to.ft3">0.03431467</definedName>
    <definedName name="Convert_liter.to.gal">0.26417</definedName>
    <definedName name="Convert_liter.to.in3">61.024</definedName>
    <definedName name="Convert_m.to.ft">3.2808</definedName>
    <definedName name="Convert_m2.to.ft2">10.76391</definedName>
    <definedName name="Convert_m3.to.ft3">35.31467</definedName>
    <definedName name="Convert_m3.to.gallon">264.17</definedName>
    <definedName name="Convert_m3.to.yd3">1.30795</definedName>
    <definedName name="Convert_Megagram.to.ton">1.10231136</definedName>
    <definedName name="Convert_Megajoule.per.m3.to.Btu.per.ft3">26.83918893</definedName>
    <definedName name="Convert_meter.to.foot">3.2808</definedName>
    <definedName name="Convert_mi.to.ft">5280</definedName>
    <definedName name="Convert_mi.to.km">1.6093</definedName>
    <definedName name="Convert_mi.to.yd">1760</definedName>
    <definedName name="Convert_mile.to.feet">5280</definedName>
    <definedName name="Convert_mile.to.kilometer">1.6093</definedName>
    <definedName name="Convert_mile.to.km">1.6093</definedName>
    <definedName name="Convert_miligram.to.grain">0.01543236</definedName>
    <definedName name="Convert_mph.to.kph">1.609344</definedName>
    <definedName name="Convert_rankine.to.kelvin">0.5555556</definedName>
    <definedName name="Convert_ton.to.Mg">0.9071847</definedName>
    <definedName name="Convert_tpy.to.lbs.per.hour">0.2283105</definedName>
    <definedName name="Convert_yd3.to.ft3">27</definedName>
    <definedName name="Convert_yd3.to.gal">201.97</definedName>
    <definedName name="Convert_yd3.to.m3">0.7645549</definedName>
    <definedName name="COOLER" localSheetId="0">#REF!</definedName>
    <definedName name="COOLER" localSheetId="1">#REF!</definedName>
    <definedName name="COOLER" localSheetId="2">#REF!</definedName>
    <definedName name="COOLER" localSheetId="3">#REF!</definedName>
    <definedName name="COOLER">#REF!</definedName>
    <definedName name="copy_data" localSheetId="0">#REF!</definedName>
    <definedName name="copy_data" localSheetId="1">#REF!</definedName>
    <definedName name="copy_data" localSheetId="2">#REF!</definedName>
    <definedName name="copy_data" localSheetId="3">#REF!</definedName>
    <definedName name="copy_data">#REF!</definedName>
    <definedName name="corate" localSheetId="0">#REF!</definedName>
    <definedName name="corate" localSheetId="1">#REF!</definedName>
    <definedName name="corate" localSheetId="2">#REF!</definedName>
    <definedName name="corate" localSheetId="3">#REF!</definedName>
    <definedName name="corate">#REF!</definedName>
    <definedName name="Country" localSheetId="0">#REF!</definedName>
    <definedName name="Country" localSheetId="1">#REF!</definedName>
    <definedName name="Country" localSheetId="2">#REF!</definedName>
    <definedName name="Country" localSheetId="3">#REF!</definedName>
    <definedName name="Country">#REF!</definedName>
    <definedName name="CountyStatus" localSheetId="0">#REF!</definedName>
    <definedName name="CountyStatus" localSheetId="1">#REF!</definedName>
    <definedName name="CountyStatus" localSheetId="2">#REF!</definedName>
    <definedName name="CountyStatus" localSheetId="3">#REF!</definedName>
    <definedName name="CountyStatus">#REF!</definedName>
    <definedName name="Cp_C2H6" localSheetId="0">[29]Constants!#REF!</definedName>
    <definedName name="Cp_C2H6" localSheetId="1">[29]Constants!#REF!</definedName>
    <definedName name="Cp_C2H6" localSheetId="2">[29]Constants!#REF!</definedName>
    <definedName name="Cp_C2H6" localSheetId="3">[29]Constants!#REF!</definedName>
    <definedName name="Cp_C2H6">[29]Constants!#REF!</definedName>
    <definedName name="CPLEXOP1" localSheetId="0">#REF!</definedName>
    <definedName name="CPLEXOP1" localSheetId="1">#REF!</definedName>
    <definedName name="CPLEXOP1" localSheetId="2">#REF!</definedName>
    <definedName name="CPLEXOP1" localSheetId="3">#REF!</definedName>
    <definedName name="CPLEXOP1">#REF!</definedName>
    <definedName name="CPLEXOP2" localSheetId="0">#REF!</definedName>
    <definedName name="CPLEXOP2" localSheetId="1">#REF!</definedName>
    <definedName name="CPLEXOP2" localSheetId="2">#REF!</definedName>
    <definedName name="CPLEXOP2" localSheetId="3">#REF!</definedName>
    <definedName name="CPLEXOP2">#REF!</definedName>
    <definedName name="CPLOP1" localSheetId="0">#REF!</definedName>
    <definedName name="CPLOP1" localSheetId="1">#REF!</definedName>
    <definedName name="CPLOP1" localSheetId="2">#REF!</definedName>
    <definedName name="CPLOP1" localSheetId="3">#REF!</definedName>
    <definedName name="CPLOP1">#REF!</definedName>
    <definedName name="CPLOP10" localSheetId="0">#REF!</definedName>
    <definedName name="CPLOP10" localSheetId="1">#REF!</definedName>
    <definedName name="CPLOP10" localSheetId="2">#REF!</definedName>
    <definedName name="CPLOP10" localSheetId="3">#REF!</definedName>
    <definedName name="CPLOP10">#REF!</definedName>
    <definedName name="CPLOP11" localSheetId="0">#REF!</definedName>
    <definedName name="CPLOP11" localSheetId="1">#REF!</definedName>
    <definedName name="CPLOP11" localSheetId="2">#REF!</definedName>
    <definedName name="CPLOP11" localSheetId="3">#REF!</definedName>
    <definedName name="CPLOP11">#REF!</definedName>
    <definedName name="CPLOP12" localSheetId="0">#REF!</definedName>
    <definedName name="CPLOP12" localSheetId="1">#REF!</definedName>
    <definedName name="CPLOP12" localSheetId="2">#REF!</definedName>
    <definedName name="CPLOP12" localSheetId="3">#REF!</definedName>
    <definedName name="CPLOP12">#REF!</definedName>
    <definedName name="CPLOP13" localSheetId="0">#REF!</definedName>
    <definedName name="CPLOP13" localSheetId="1">#REF!</definedName>
    <definedName name="CPLOP13" localSheetId="2">#REF!</definedName>
    <definedName name="CPLOP13" localSheetId="3">#REF!</definedName>
    <definedName name="CPLOP13">#REF!</definedName>
    <definedName name="CPLOP14" localSheetId="0">#REF!</definedName>
    <definedName name="CPLOP14" localSheetId="1">#REF!</definedName>
    <definedName name="CPLOP14" localSheetId="2">#REF!</definedName>
    <definedName name="CPLOP14" localSheetId="3">#REF!</definedName>
    <definedName name="CPLOP14">#REF!</definedName>
    <definedName name="CPLOP15" localSheetId="0">#REF!</definedName>
    <definedName name="CPLOP15" localSheetId="1">#REF!</definedName>
    <definedName name="CPLOP15" localSheetId="2">#REF!</definedName>
    <definedName name="CPLOP15" localSheetId="3">#REF!</definedName>
    <definedName name="CPLOP15">#REF!</definedName>
    <definedName name="CPLOP2" localSheetId="0">#REF!</definedName>
    <definedName name="CPLOP2" localSheetId="1">#REF!</definedName>
    <definedName name="CPLOP2" localSheetId="2">#REF!</definedName>
    <definedName name="CPLOP2" localSheetId="3">#REF!</definedName>
    <definedName name="CPLOP2">#REF!</definedName>
    <definedName name="CPLOP3" localSheetId="0">#REF!</definedName>
    <definedName name="CPLOP3" localSheetId="1">#REF!</definedName>
    <definedName name="CPLOP3" localSheetId="2">#REF!</definedName>
    <definedName name="CPLOP3" localSheetId="3">#REF!</definedName>
    <definedName name="CPLOP3">#REF!</definedName>
    <definedName name="CPLOP4" localSheetId="0">#REF!</definedName>
    <definedName name="CPLOP4" localSheetId="1">#REF!</definedName>
    <definedName name="CPLOP4" localSheetId="2">#REF!</definedName>
    <definedName name="CPLOP4" localSheetId="3">#REF!</definedName>
    <definedName name="CPLOP4">#REF!</definedName>
    <definedName name="CPLOP5" localSheetId="0">#REF!</definedName>
    <definedName name="CPLOP5" localSheetId="1">#REF!</definedName>
    <definedName name="CPLOP5" localSheetId="2">#REF!</definedName>
    <definedName name="CPLOP5" localSheetId="3">#REF!</definedName>
    <definedName name="CPLOP5">#REF!</definedName>
    <definedName name="CPLOP6" localSheetId="0">#REF!</definedName>
    <definedName name="CPLOP6" localSheetId="1">#REF!</definedName>
    <definedName name="CPLOP6" localSheetId="2">#REF!</definedName>
    <definedName name="CPLOP6" localSheetId="3">#REF!</definedName>
    <definedName name="CPLOP6">#REF!</definedName>
    <definedName name="CPLOP7" localSheetId="0">#REF!</definedName>
    <definedName name="CPLOP7" localSheetId="1">#REF!</definedName>
    <definedName name="CPLOP7" localSheetId="2">#REF!</definedName>
    <definedName name="CPLOP7" localSheetId="3">#REF!</definedName>
    <definedName name="CPLOP7">#REF!</definedName>
    <definedName name="CPLOP8" localSheetId="0">#REF!</definedName>
    <definedName name="CPLOP8" localSheetId="1">#REF!</definedName>
    <definedName name="CPLOP8" localSheetId="2">#REF!</definedName>
    <definedName name="CPLOP8" localSheetId="3">#REF!</definedName>
    <definedName name="CPLOP8">#REF!</definedName>
    <definedName name="CPLOP9" localSheetId="0">#REF!</definedName>
    <definedName name="CPLOP9" localSheetId="1">#REF!</definedName>
    <definedName name="CPLOP9" localSheetId="2">#REF!</definedName>
    <definedName name="CPLOP9" localSheetId="3">#REF!</definedName>
    <definedName name="CPLOP9">#REF!</definedName>
    <definedName name="CPSEXOP1" localSheetId="0">#REF!</definedName>
    <definedName name="CPSEXOP1" localSheetId="1">#REF!</definedName>
    <definedName name="CPSEXOP1" localSheetId="2">#REF!</definedName>
    <definedName name="CPSEXOP1" localSheetId="3">#REF!</definedName>
    <definedName name="CPSEXOP1">#REF!</definedName>
    <definedName name="CPSEXOP2" localSheetId="0">#REF!</definedName>
    <definedName name="CPSEXOP2" localSheetId="1">#REF!</definedName>
    <definedName name="CPSEXOP2" localSheetId="2">#REF!</definedName>
    <definedName name="CPSEXOP2" localSheetId="3">#REF!</definedName>
    <definedName name="CPSEXOP2">#REF!</definedName>
    <definedName name="CPSOP1" localSheetId="0">#REF!</definedName>
    <definedName name="CPSOP1" localSheetId="1">#REF!</definedName>
    <definedName name="CPSOP1" localSheetId="2">#REF!</definedName>
    <definedName name="CPSOP1" localSheetId="3">#REF!</definedName>
    <definedName name="CPSOP1">#REF!</definedName>
    <definedName name="CPSOP10" localSheetId="0">#REF!</definedName>
    <definedName name="CPSOP10" localSheetId="1">#REF!</definedName>
    <definedName name="CPSOP10" localSheetId="2">#REF!</definedName>
    <definedName name="CPSOP10" localSheetId="3">#REF!</definedName>
    <definedName name="CPSOP10">#REF!</definedName>
    <definedName name="CPSOP11" localSheetId="0">#REF!</definedName>
    <definedName name="CPSOP11" localSheetId="1">#REF!</definedName>
    <definedName name="CPSOP11" localSheetId="2">#REF!</definedName>
    <definedName name="CPSOP11" localSheetId="3">#REF!</definedName>
    <definedName name="CPSOP11">#REF!</definedName>
    <definedName name="CPSOP12" localSheetId="0">#REF!</definedName>
    <definedName name="CPSOP12" localSheetId="1">#REF!</definedName>
    <definedName name="CPSOP12" localSheetId="2">#REF!</definedName>
    <definedName name="CPSOP12" localSheetId="3">#REF!</definedName>
    <definedName name="CPSOP12">#REF!</definedName>
    <definedName name="CPSOP13" localSheetId="0">#REF!</definedName>
    <definedName name="CPSOP13" localSheetId="1">#REF!</definedName>
    <definedName name="CPSOP13" localSheetId="2">#REF!</definedName>
    <definedName name="CPSOP13" localSheetId="3">#REF!</definedName>
    <definedName name="CPSOP13">#REF!</definedName>
    <definedName name="CPSOP14" localSheetId="0">#REF!</definedName>
    <definedName name="CPSOP14" localSheetId="1">#REF!</definedName>
    <definedName name="CPSOP14" localSheetId="2">#REF!</definedName>
    <definedName name="CPSOP14" localSheetId="3">#REF!</definedName>
    <definedName name="CPSOP14">#REF!</definedName>
    <definedName name="CPSOP15" localSheetId="0">#REF!</definedName>
    <definedName name="CPSOP15" localSheetId="1">#REF!</definedName>
    <definedName name="CPSOP15" localSheetId="2">#REF!</definedName>
    <definedName name="CPSOP15" localSheetId="3">#REF!</definedName>
    <definedName name="CPSOP15">#REF!</definedName>
    <definedName name="CPSOP2" localSheetId="0">#REF!</definedName>
    <definedName name="CPSOP2" localSheetId="1">#REF!</definedName>
    <definedName name="CPSOP2" localSheetId="2">#REF!</definedName>
    <definedName name="CPSOP2" localSheetId="3">#REF!</definedName>
    <definedName name="CPSOP2">#REF!</definedName>
    <definedName name="CPSOP3" localSheetId="0">#REF!</definedName>
    <definedName name="CPSOP3" localSheetId="1">#REF!</definedName>
    <definedName name="CPSOP3" localSheetId="2">#REF!</definedName>
    <definedName name="CPSOP3" localSheetId="3">#REF!</definedName>
    <definedName name="CPSOP3">#REF!</definedName>
    <definedName name="CPSOP4" localSheetId="0">#REF!</definedName>
    <definedName name="CPSOP4" localSheetId="1">#REF!</definedName>
    <definedName name="CPSOP4" localSheetId="2">#REF!</definedName>
    <definedName name="CPSOP4" localSheetId="3">#REF!</definedName>
    <definedName name="CPSOP4">#REF!</definedName>
    <definedName name="CPSOP5" localSheetId="0">#REF!</definedName>
    <definedName name="CPSOP5" localSheetId="1">#REF!</definedName>
    <definedName name="CPSOP5" localSheetId="2">#REF!</definedName>
    <definedName name="CPSOP5" localSheetId="3">#REF!</definedName>
    <definedName name="CPSOP5">#REF!</definedName>
    <definedName name="CPSOP6" localSheetId="0">#REF!</definedName>
    <definedName name="CPSOP6" localSheetId="1">#REF!</definedName>
    <definedName name="CPSOP6" localSheetId="2">#REF!</definedName>
    <definedName name="CPSOP6" localSheetId="3">#REF!</definedName>
    <definedName name="CPSOP6">#REF!</definedName>
    <definedName name="CPSOP7" localSheetId="0">#REF!</definedName>
    <definedName name="CPSOP7" localSheetId="1">#REF!</definedName>
    <definedName name="CPSOP7" localSheetId="2">#REF!</definedName>
    <definedName name="CPSOP7" localSheetId="3">#REF!</definedName>
    <definedName name="CPSOP7">#REF!</definedName>
    <definedName name="CPSOP8" localSheetId="0">#REF!</definedName>
    <definedName name="CPSOP8" localSheetId="1">#REF!</definedName>
    <definedName name="CPSOP8" localSheetId="2">#REF!</definedName>
    <definedName name="CPSOP8" localSheetId="3">#REF!</definedName>
    <definedName name="CPSOP8">#REF!</definedName>
    <definedName name="CPSOP9" localSheetId="0">#REF!</definedName>
    <definedName name="CPSOP9" localSheetId="1">#REF!</definedName>
    <definedName name="CPSOP9" localSheetId="2">#REF!</definedName>
    <definedName name="CPSOP9" localSheetId="3">#REF!</definedName>
    <definedName name="CPSOP9">#REF!</definedName>
    <definedName name="CPU_SUM" localSheetId="0">'[3]Table 1a'!#REF!</definedName>
    <definedName name="CPU_SUM" localSheetId="1">'[3]Table 1a'!#REF!</definedName>
    <definedName name="CPU_SUM" localSheetId="2">'[3]Table 1a'!#REF!</definedName>
    <definedName name="CPU_SUM" localSheetId="3">'[3]Table 1a'!#REF!</definedName>
    <definedName name="CPU_SUM">'[3]Table 1a'!#REF!</definedName>
    <definedName name="CRITERIA_PLANT_1" localSheetId="0">#REF!</definedName>
    <definedName name="CRITERIA_PLANT_1" localSheetId="1">#REF!</definedName>
    <definedName name="CRITERIA_PLANT_1" localSheetId="2">#REF!</definedName>
    <definedName name="CRITERIA_PLANT_1" localSheetId="3">#REF!</definedName>
    <definedName name="CRITERIA_PLANT_1">#REF!</definedName>
    <definedName name="CrudType" localSheetId="0">#REF!</definedName>
    <definedName name="CrudType" localSheetId="1">#REF!</definedName>
    <definedName name="CrudType" localSheetId="2">#REF!</definedName>
    <definedName name="CrudType" localSheetId="3">#REF!</definedName>
    <definedName name="CrudType">#REF!</definedName>
    <definedName name="CRUSHCALC" localSheetId="0">#REF!</definedName>
    <definedName name="CRUSHCALC" localSheetId="1">#REF!</definedName>
    <definedName name="CRUSHCALC" localSheetId="2">#REF!</definedName>
    <definedName name="CRUSHCALC" localSheetId="3">#REF!</definedName>
    <definedName name="CRUSHCALC">#REF!</definedName>
    <definedName name="CrushHrs" localSheetId="0">[32]Master!#REF!</definedName>
    <definedName name="CrushHrs" localSheetId="1">[32]Master!#REF!</definedName>
    <definedName name="CrushHrs" localSheetId="2">[32]Master!#REF!</definedName>
    <definedName name="CrushHrs" localSheetId="3">[32]Master!#REF!</definedName>
    <definedName name="CrushHrs">[32]Master!#REF!</definedName>
    <definedName name="CRUSHREF" localSheetId="0">#REF!</definedName>
    <definedName name="CRUSHREF" localSheetId="1">#REF!</definedName>
    <definedName name="CRUSHREF" localSheetId="2">#REF!</definedName>
    <definedName name="CRUSHREF" localSheetId="3">#REF!</definedName>
    <definedName name="CRUSHREF">#REF!</definedName>
    <definedName name="CRUSHTEXT" localSheetId="0">#REF!</definedName>
    <definedName name="CRUSHTEXT" localSheetId="1">#REF!</definedName>
    <definedName name="CRUSHTEXT" localSheetId="2">#REF!</definedName>
    <definedName name="CRUSHTEXT" localSheetId="3">#REF!</definedName>
    <definedName name="CRUSHTEXT">#REF!</definedName>
    <definedName name="ctrlname" localSheetId="0">#REF!</definedName>
    <definedName name="ctrlname" localSheetId="1">#REF!</definedName>
    <definedName name="ctrlname" localSheetId="2">#REF!</definedName>
    <definedName name="ctrlname" localSheetId="3">#REF!</definedName>
    <definedName name="ctrlname">#REF!</definedName>
    <definedName name="Custom_Properties" localSheetId="0">#REF!</definedName>
    <definedName name="Custom_Properties" localSheetId="1">#REF!</definedName>
    <definedName name="Custom_Properties" localSheetId="2">#REF!</definedName>
    <definedName name="Custom_Properties" localSheetId="3">#REF!</definedName>
    <definedName name="Custom_Properties">#REF!</definedName>
    <definedName name="CVDEXOP1" localSheetId="0">#REF!</definedName>
    <definedName name="CVDEXOP1" localSheetId="1">#REF!</definedName>
    <definedName name="CVDEXOP1" localSheetId="2">#REF!</definedName>
    <definedName name="CVDEXOP1" localSheetId="3">#REF!</definedName>
    <definedName name="CVDEXOP1">#REF!</definedName>
    <definedName name="CVDEXOP2" localSheetId="0">#REF!</definedName>
    <definedName name="CVDEXOP2" localSheetId="1">#REF!</definedName>
    <definedName name="CVDEXOP2" localSheetId="2">#REF!</definedName>
    <definedName name="CVDEXOP2" localSheetId="3">#REF!</definedName>
    <definedName name="CVDEXOP2">#REF!</definedName>
    <definedName name="CVLEXOP1" localSheetId="0">#REF!</definedName>
    <definedName name="CVLEXOP1" localSheetId="1">#REF!</definedName>
    <definedName name="CVLEXOP1" localSheetId="2">#REF!</definedName>
    <definedName name="CVLEXOP1" localSheetId="3">#REF!</definedName>
    <definedName name="CVLEXOP1">#REF!</definedName>
    <definedName name="CVLEXOP2" localSheetId="0">#REF!</definedName>
    <definedName name="CVLEXOP2" localSheetId="1">#REF!</definedName>
    <definedName name="CVLEXOP2" localSheetId="2">#REF!</definedName>
    <definedName name="CVLEXOP2" localSheetId="3">#REF!</definedName>
    <definedName name="CVLEXOP2">#REF!</definedName>
    <definedName name="CVLOP1" localSheetId="0">#REF!</definedName>
    <definedName name="CVLOP1" localSheetId="1">#REF!</definedName>
    <definedName name="CVLOP1" localSheetId="2">#REF!</definedName>
    <definedName name="CVLOP1" localSheetId="3">#REF!</definedName>
    <definedName name="CVLOP1">#REF!</definedName>
    <definedName name="CVLOP10" localSheetId="0">#REF!</definedName>
    <definedName name="CVLOP10" localSheetId="1">#REF!</definedName>
    <definedName name="CVLOP10" localSheetId="2">#REF!</definedName>
    <definedName name="CVLOP10" localSheetId="3">#REF!</definedName>
    <definedName name="CVLOP10">#REF!</definedName>
    <definedName name="CVLOP11" localSheetId="0">#REF!</definedName>
    <definedName name="CVLOP11" localSheetId="1">#REF!</definedName>
    <definedName name="CVLOP11" localSheetId="2">#REF!</definedName>
    <definedName name="CVLOP11" localSheetId="3">#REF!</definedName>
    <definedName name="CVLOP11">#REF!</definedName>
    <definedName name="CVLOP12" localSheetId="0">#REF!</definedName>
    <definedName name="CVLOP12" localSheetId="1">#REF!</definedName>
    <definedName name="CVLOP12" localSheetId="2">#REF!</definedName>
    <definedName name="CVLOP12" localSheetId="3">#REF!</definedName>
    <definedName name="CVLOP12">#REF!</definedName>
    <definedName name="CVLOP13" localSheetId="0">#REF!</definedName>
    <definedName name="CVLOP13" localSheetId="1">#REF!</definedName>
    <definedName name="CVLOP13" localSheetId="2">#REF!</definedName>
    <definedName name="CVLOP13" localSheetId="3">#REF!</definedName>
    <definedName name="CVLOP13">#REF!</definedName>
    <definedName name="CVLOP14" localSheetId="0">#REF!</definedName>
    <definedName name="CVLOP14" localSheetId="1">#REF!</definedName>
    <definedName name="CVLOP14" localSheetId="2">#REF!</definedName>
    <definedName name="CVLOP14" localSheetId="3">#REF!</definedName>
    <definedName name="CVLOP14">#REF!</definedName>
    <definedName name="CVLOP15" localSheetId="0">#REF!</definedName>
    <definedName name="CVLOP15" localSheetId="1">#REF!</definedName>
    <definedName name="CVLOP15" localSheetId="2">#REF!</definedName>
    <definedName name="CVLOP15" localSheetId="3">#REF!</definedName>
    <definedName name="CVLOP15">#REF!</definedName>
    <definedName name="CVLOP2" localSheetId="0">#REF!</definedName>
    <definedName name="CVLOP2" localSheetId="1">#REF!</definedName>
    <definedName name="CVLOP2" localSheetId="2">#REF!</definedName>
    <definedName name="CVLOP2" localSheetId="3">#REF!</definedName>
    <definedName name="CVLOP2">#REF!</definedName>
    <definedName name="CVLOP3" localSheetId="0">#REF!</definedName>
    <definedName name="CVLOP3" localSheetId="1">#REF!</definedName>
    <definedName name="CVLOP3" localSheetId="2">#REF!</definedName>
    <definedName name="CVLOP3" localSheetId="3">#REF!</definedName>
    <definedName name="CVLOP3">#REF!</definedName>
    <definedName name="CVLOP4" localSheetId="0">#REF!</definedName>
    <definedName name="CVLOP4" localSheetId="1">#REF!</definedName>
    <definedName name="CVLOP4" localSheetId="2">#REF!</definedName>
    <definedName name="CVLOP4" localSheetId="3">#REF!</definedName>
    <definedName name="CVLOP4">#REF!</definedName>
    <definedName name="CVLOP5" localSheetId="0">#REF!</definedName>
    <definedName name="CVLOP5" localSheetId="1">#REF!</definedName>
    <definedName name="CVLOP5" localSheetId="2">#REF!</definedName>
    <definedName name="CVLOP5" localSheetId="3">#REF!</definedName>
    <definedName name="CVLOP5">#REF!</definedName>
    <definedName name="CVLOP6" localSheetId="0">#REF!</definedName>
    <definedName name="CVLOP6" localSheetId="1">#REF!</definedName>
    <definedName name="CVLOP6" localSheetId="2">#REF!</definedName>
    <definedName name="CVLOP6" localSheetId="3">#REF!</definedName>
    <definedName name="CVLOP6">#REF!</definedName>
    <definedName name="CVLOP7" localSheetId="0">#REF!</definedName>
    <definedName name="CVLOP7" localSheetId="1">#REF!</definedName>
    <definedName name="CVLOP7" localSheetId="2">#REF!</definedName>
    <definedName name="CVLOP7" localSheetId="3">#REF!</definedName>
    <definedName name="CVLOP7">#REF!</definedName>
    <definedName name="CVLOP8" localSheetId="0">#REF!</definedName>
    <definedName name="CVLOP8" localSheetId="1">#REF!</definedName>
    <definedName name="CVLOP8" localSheetId="2">#REF!</definedName>
    <definedName name="CVLOP8" localSheetId="3">#REF!</definedName>
    <definedName name="CVLOP8">#REF!</definedName>
    <definedName name="CVLOP9" localSheetId="0">#REF!</definedName>
    <definedName name="CVLOP9" localSheetId="1">#REF!</definedName>
    <definedName name="CVLOP9" localSheetId="2">#REF!</definedName>
    <definedName name="CVLOP9" localSheetId="3">#REF!</definedName>
    <definedName name="CVLOP9">#REF!</definedName>
    <definedName name="CVSEXOP1" localSheetId="0">#REF!</definedName>
    <definedName name="CVSEXOP1" localSheetId="1">#REF!</definedName>
    <definedName name="CVSEXOP1" localSheetId="2">#REF!</definedName>
    <definedName name="CVSEXOP1" localSheetId="3">#REF!</definedName>
    <definedName name="CVSEXOP1">#REF!</definedName>
    <definedName name="CVSEXOP2" localSheetId="0">#REF!</definedName>
    <definedName name="CVSEXOP2" localSheetId="1">#REF!</definedName>
    <definedName name="CVSEXOP2" localSheetId="2">#REF!</definedName>
    <definedName name="CVSEXOP2" localSheetId="3">#REF!</definedName>
    <definedName name="CVSEXOP2">#REF!</definedName>
    <definedName name="CVSOP1" localSheetId="0">#REF!</definedName>
    <definedName name="CVSOP1" localSheetId="1">#REF!</definedName>
    <definedName name="CVSOP1" localSheetId="2">#REF!</definedName>
    <definedName name="CVSOP1" localSheetId="3">#REF!</definedName>
    <definedName name="CVSOP1">#REF!</definedName>
    <definedName name="CVSOP10" localSheetId="0">#REF!</definedName>
    <definedName name="CVSOP10" localSheetId="1">#REF!</definedName>
    <definedName name="CVSOP10" localSheetId="2">#REF!</definedName>
    <definedName name="CVSOP10" localSheetId="3">#REF!</definedName>
    <definedName name="CVSOP10">#REF!</definedName>
    <definedName name="CVSOP11" localSheetId="0">#REF!</definedName>
    <definedName name="CVSOP11" localSheetId="1">#REF!</definedName>
    <definedName name="CVSOP11" localSheetId="2">#REF!</definedName>
    <definedName name="CVSOP11" localSheetId="3">#REF!</definedName>
    <definedName name="CVSOP11">#REF!</definedName>
    <definedName name="CVSOP12" localSheetId="0">#REF!</definedName>
    <definedName name="CVSOP12" localSheetId="1">#REF!</definedName>
    <definedName name="CVSOP12" localSheetId="2">#REF!</definedName>
    <definedName name="CVSOP12" localSheetId="3">#REF!</definedName>
    <definedName name="CVSOP12">#REF!</definedName>
    <definedName name="CVSOP13" localSheetId="0">#REF!</definedName>
    <definedName name="CVSOP13" localSheetId="1">#REF!</definedName>
    <definedName name="CVSOP13" localSheetId="2">#REF!</definedName>
    <definedName name="CVSOP13" localSheetId="3">#REF!</definedName>
    <definedName name="CVSOP13">#REF!</definedName>
    <definedName name="CVSOP14" localSheetId="0">#REF!</definedName>
    <definedName name="CVSOP14" localSheetId="1">#REF!</definedName>
    <definedName name="CVSOP14" localSheetId="2">#REF!</definedName>
    <definedName name="CVSOP14" localSheetId="3">#REF!</definedName>
    <definedName name="CVSOP14">#REF!</definedName>
    <definedName name="CVSOP15" localSheetId="0">#REF!</definedName>
    <definedName name="CVSOP15" localSheetId="1">#REF!</definedName>
    <definedName name="CVSOP15" localSheetId="2">#REF!</definedName>
    <definedName name="CVSOP15" localSheetId="3">#REF!</definedName>
    <definedName name="CVSOP15">#REF!</definedName>
    <definedName name="CVSOP2" localSheetId="0">#REF!</definedName>
    <definedName name="CVSOP2" localSheetId="1">#REF!</definedName>
    <definedName name="CVSOP2" localSheetId="2">#REF!</definedName>
    <definedName name="CVSOP2" localSheetId="3">#REF!</definedName>
    <definedName name="CVSOP2">#REF!</definedName>
    <definedName name="CVSOP3" localSheetId="0">#REF!</definedName>
    <definedName name="CVSOP3" localSheetId="1">#REF!</definedName>
    <definedName name="CVSOP3" localSheetId="2">#REF!</definedName>
    <definedName name="CVSOP3" localSheetId="3">#REF!</definedName>
    <definedName name="CVSOP3">#REF!</definedName>
    <definedName name="CVSOP4" localSheetId="0">#REF!</definedName>
    <definedName name="CVSOP4" localSheetId="1">#REF!</definedName>
    <definedName name="CVSOP4" localSheetId="2">#REF!</definedName>
    <definedName name="CVSOP4" localSheetId="3">#REF!</definedName>
    <definedName name="CVSOP4">#REF!</definedName>
    <definedName name="CVSOP5" localSheetId="0">#REF!</definedName>
    <definedName name="CVSOP5" localSheetId="1">#REF!</definedName>
    <definedName name="CVSOP5" localSheetId="2">#REF!</definedName>
    <definedName name="CVSOP5" localSheetId="3">#REF!</definedName>
    <definedName name="CVSOP5">#REF!</definedName>
    <definedName name="CVSOP6" localSheetId="0">#REF!</definedName>
    <definedName name="CVSOP6" localSheetId="1">#REF!</definedName>
    <definedName name="CVSOP6" localSheetId="2">#REF!</definedName>
    <definedName name="CVSOP6" localSheetId="3">#REF!</definedName>
    <definedName name="CVSOP6">#REF!</definedName>
    <definedName name="CVSOP7" localSheetId="0">#REF!</definedName>
    <definedName name="CVSOP7" localSheetId="1">#REF!</definedName>
    <definedName name="CVSOP7" localSheetId="2">#REF!</definedName>
    <definedName name="CVSOP7" localSheetId="3">#REF!</definedName>
    <definedName name="CVSOP7">#REF!</definedName>
    <definedName name="CVSOP8" localSheetId="0">#REF!</definedName>
    <definedName name="CVSOP8" localSheetId="1">#REF!</definedName>
    <definedName name="CVSOP8" localSheetId="2">#REF!</definedName>
    <definedName name="CVSOP8" localSheetId="3">#REF!</definedName>
    <definedName name="CVSOP8">#REF!</definedName>
    <definedName name="CVSOP9" localSheetId="0">#REF!</definedName>
    <definedName name="CVSOP9" localSheetId="1">#REF!</definedName>
    <definedName name="CVSOP9" localSheetId="2">#REF!</definedName>
    <definedName name="CVSOP9" localSheetId="3">#REF!</definedName>
    <definedName name="CVSOP9">#REF!</definedName>
    <definedName name="cylRate1">'[36]Analysis-Sample Storage'!$B$24</definedName>
    <definedName name="cylRate2" localSheetId="0">#REF!</definedName>
    <definedName name="cylRate2" localSheetId="1">#REF!</definedName>
    <definedName name="cylRate2" localSheetId="2">#REF!</definedName>
    <definedName name="cylRate2" localSheetId="3">#REF!</definedName>
    <definedName name="cylRate2">#REF!</definedName>
    <definedName name="d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d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DAILY">'[25]Table 2a'!$A$1:$Z$54</definedName>
    <definedName name="Data">[37]CycleDeckData!$1:$1048576</definedName>
    <definedName name="data1" localSheetId="0" hidden="1">#REF!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0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0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_xlnm.Database" localSheetId="7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2">#REF!</definedName>
    <definedName name="_xlnm.Database" localSheetId="33">#REF!</definedName>
    <definedName name="_xlnm.Database" localSheetId="51">#REF!</definedName>
    <definedName name="_xlnm.Database" localSheetId="5">#REF!</definedName>
    <definedName name="_xlnm.Database" localSheetId="50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atabase2">'[38]EI 1998'!$C$2:$E$2688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ates" localSheetId="0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AVGTEMP">[39]MAIN2!$E$2</definedName>
    <definedName name="Days_in_Report" localSheetId="0">#REF!</definedName>
    <definedName name="Days_in_Report" localSheetId="1">#REF!</definedName>
    <definedName name="Days_in_Report" localSheetId="2">#REF!</definedName>
    <definedName name="Days_in_Report" localSheetId="3">#REF!</definedName>
    <definedName name="Days_in_Report">#REF!</definedName>
    <definedName name="DB" localSheetId="7">#REF!</definedName>
    <definedName name="DB" localSheetId="26">#REF!</definedName>
    <definedName name="DB" localSheetId="27">#REF!</definedName>
    <definedName name="DB" localSheetId="28">#REF!</definedName>
    <definedName name="DB" localSheetId="32">#REF!</definedName>
    <definedName name="DB" localSheetId="33">#REF!</definedName>
    <definedName name="DB" localSheetId="5">#REF!</definedName>
    <definedName name="DB" localSheetId="0">#REF!</definedName>
    <definedName name="DB" localSheetId="1">#REF!</definedName>
    <definedName name="DB" localSheetId="2">#REF!</definedName>
    <definedName name="DB" localSheetId="3">#REF!</definedName>
    <definedName name="DB">#REF!</definedName>
    <definedName name="DCOLUMN" localSheetId="0">'[40]1994 data'!#REF!</definedName>
    <definedName name="DCOLUMN" localSheetId="1">'[40]1994 data'!#REF!</definedName>
    <definedName name="DCOLUMN" localSheetId="2">'[40]1994 data'!#REF!</definedName>
    <definedName name="DCOLUMN" localSheetId="3">'[40]1994 data'!#REF!</definedName>
    <definedName name="DCOLUMN">'[40]1994 data'!#REF!</definedName>
    <definedName name="DDGS_HANDLING" localSheetId="0">#REF!</definedName>
    <definedName name="DDGS_HANDLING" localSheetId="1">#REF!</definedName>
    <definedName name="DDGS_HANDLING" localSheetId="2">#REF!</definedName>
    <definedName name="DDGS_HANDLING" localSheetId="3">#REF!</definedName>
    <definedName name="DDGS_HANDLING">#REF!</definedName>
    <definedName name="Dehydro_1_Unit_Operating_Days">'[41]Data Page'!$D$31</definedName>
    <definedName name="Dehydro_1_Unit_Ozone_Season_Operating_Days">'[41]Data Page'!$D$32</definedName>
    <definedName name="Dehydro_2_Unit_Operating_Days">'[41]Data Page'!$D$33</definedName>
    <definedName name="Dehydro_2_Unit_Ozone_Season_Operating_Days">'[41]Data Page'!$D$34</definedName>
    <definedName name="Delete_Data_Region">'[33]Data Entry - Compositions'!$J$63,'[33]Data Entry - Compositions'!$L$63:$AA$63,'[33]Data Entry - Compositions'!$AC$63:$AD$63</definedName>
    <definedName name="DELTA1" localSheetId="0">#REF!</definedName>
    <definedName name="DELTA1" localSheetId="1">#REF!</definedName>
    <definedName name="DELTA1" localSheetId="2">#REF!</definedName>
    <definedName name="DELTA1" localSheetId="3">#REF!</definedName>
    <definedName name="DELTA1">#REF!</definedName>
    <definedName name="DELTA2" localSheetId="0">#REF!</definedName>
    <definedName name="DELTA2" localSheetId="1">#REF!</definedName>
    <definedName name="DELTA2" localSheetId="2">#REF!</definedName>
    <definedName name="DELTA2" localSheetId="3">#REF!</definedName>
    <definedName name="DELTA2">#REF!</definedName>
    <definedName name="denpsat">[42]E.1!$F$17</definedName>
    <definedName name="Density" localSheetId="0">#REF!</definedName>
    <definedName name="Density" localSheetId="1">#REF!</definedName>
    <definedName name="Density" localSheetId="2">#REF!</definedName>
    <definedName name="Density" localSheetId="3">#REF!</definedName>
    <definedName name="Density">#REF!</definedName>
    <definedName name="density.isobutylene" localSheetId="0">#REF!</definedName>
    <definedName name="density.isobutylene" localSheetId="1">#REF!</definedName>
    <definedName name="density.isobutylene" localSheetId="2">#REF!</definedName>
    <definedName name="density.isobutylene" localSheetId="3">#REF!</definedName>
    <definedName name="density.isobutylene">#REF!</definedName>
    <definedName name="density.oil" localSheetId="0">#REF!</definedName>
    <definedName name="density.oil" localSheetId="1">#REF!</definedName>
    <definedName name="density.oil" localSheetId="2">#REF!</definedName>
    <definedName name="density.oil" localSheetId="3">#REF!</definedName>
    <definedName name="density.oil">#REF!</definedName>
    <definedName name="density.PIB" localSheetId="0">#REF!</definedName>
    <definedName name="density.PIB" localSheetId="1">#REF!</definedName>
    <definedName name="density.PIB" localSheetId="2">#REF!</definedName>
    <definedName name="density.PIB" localSheetId="3">#REF!</definedName>
    <definedName name="density.PIB">#REF!</definedName>
    <definedName name="DF">'[8]FCCU General Calculations'!$D$53</definedName>
    <definedName name="DFData">'[37]Duct Firing Data'!$1:$1048576</definedName>
    <definedName name="Discount" localSheetId="0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0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DISTILLATE" localSheetId="0">#REF!</definedName>
    <definedName name="DISTILLATE" localSheetId="1">#REF!</definedName>
    <definedName name="DISTILLATE" localSheetId="2">#REF!</definedName>
    <definedName name="DISTILLATE" localSheetId="3">#REF!</definedName>
    <definedName name="DISTILLATE">#REF!</definedName>
    <definedName name="DISTILLATION" localSheetId="0">'[17]6; Distillation'!#REF!</definedName>
    <definedName name="DISTILLATION" localSheetId="1">'[17]6; Distillation'!#REF!</definedName>
    <definedName name="DISTILLATION" localSheetId="2">'[17]6; Distillation'!#REF!</definedName>
    <definedName name="DISTILLATION" localSheetId="3">'[17]6; Distillation'!#REF!</definedName>
    <definedName name="DISTILLATION">'[17]6; Distillation'!#REF!</definedName>
    <definedName name="DISTRIBUTION_OF_Mo_AND_V" localSheetId="0">#REF!</definedName>
    <definedName name="DISTRIBUTION_OF_Mo_AND_V" localSheetId="1">#REF!</definedName>
    <definedName name="DISTRIBUTION_OF_Mo_AND_V" localSheetId="2">#REF!</definedName>
    <definedName name="DISTRIBUTION_OF_Mo_AND_V" localSheetId="3">#REF!</definedName>
    <definedName name="DISTRIBUTION_OF_Mo_AND_V">#REF!</definedName>
    <definedName name="distvoc" localSheetId="0">#REF!</definedName>
    <definedName name="distvoc" localSheetId="1">#REF!</definedName>
    <definedName name="distvoc" localSheetId="2">#REF!</definedName>
    <definedName name="distvoc" localSheetId="3">#REF!</definedName>
    <definedName name="distvoc">#REF!</definedName>
    <definedName name="DL" localSheetId="0">#REF!</definedName>
    <definedName name="DL" localSheetId="1">#REF!</definedName>
    <definedName name="DL" localSheetId="2">#REF!</definedName>
    <definedName name="DL" localSheetId="3">#REF!</definedName>
    <definedName name="DL">#REF!</definedName>
    <definedName name="DROPCALC" localSheetId="0">#REF!</definedName>
    <definedName name="DROPCALC" localSheetId="1">#REF!</definedName>
    <definedName name="DROPCALC" localSheetId="2">#REF!</definedName>
    <definedName name="DROPCALC" localSheetId="3">#REF!</definedName>
    <definedName name="DROPCALC">#REF!</definedName>
    <definedName name="DROPREF" localSheetId="0">#REF!</definedName>
    <definedName name="DROPREF" localSheetId="1">#REF!</definedName>
    <definedName name="DROPREF" localSheetId="2">#REF!</definedName>
    <definedName name="DROPREF" localSheetId="3">#REF!</definedName>
    <definedName name="DROPREF">#REF!</definedName>
    <definedName name="DROPTEXT" localSheetId="0">#REF!</definedName>
    <definedName name="DROPTEXT" localSheetId="1">#REF!</definedName>
    <definedName name="DROPTEXT" localSheetId="2">#REF!</definedName>
    <definedName name="DROPTEXT" localSheetId="3">#REF!</definedName>
    <definedName name="DROPTEXT">#REF!</definedName>
    <definedName name="DRYER_PM_VOC" localSheetId="0">#REF!</definedName>
    <definedName name="DRYER_PM_VOC" localSheetId="1">#REF!</definedName>
    <definedName name="DRYER_PM_VOC" localSheetId="2">#REF!</definedName>
    <definedName name="DRYER_PM_VOC" localSheetId="3">#REF!</definedName>
    <definedName name="DRYER_PM_VOC">#REF!</definedName>
    <definedName name="Dryer1Annual.acet" localSheetId="0">#REF!</definedName>
    <definedName name="Dryer1Annual.acet" localSheetId="1">#REF!</definedName>
    <definedName name="Dryer1Annual.acet" localSheetId="2">#REF!</definedName>
    <definedName name="Dryer1Annual.acet" localSheetId="3">#REF!</definedName>
    <definedName name="Dryer1Annual.acet">#REF!</definedName>
    <definedName name="Dryer1Annual.ba" localSheetId="0">#REF!</definedName>
    <definedName name="Dryer1Annual.ba" localSheetId="1">#REF!</definedName>
    <definedName name="Dryer1Annual.ba" localSheetId="2">#REF!</definedName>
    <definedName name="Dryer1Annual.ba" localSheetId="3">#REF!</definedName>
    <definedName name="Dryer1Annual.ba">#REF!</definedName>
    <definedName name="Dryer1Annual.bz" localSheetId="0">#REF!</definedName>
    <definedName name="Dryer1Annual.bz" localSheetId="1">#REF!</definedName>
    <definedName name="Dryer1Annual.bz" localSheetId="2">#REF!</definedName>
    <definedName name="Dryer1Annual.bz" localSheetId="3">#REF!</definedName>
    <definedName name="Dryer1Annual.bz">#REF!</definedName>
    <definedName name="DryerAnnual.Acet" localSheetId="0">#REF!</definedName>
    <definedName name="DryerAnnual.Acet" localSheetId="1">#REF!</definedName>
    <definedName name="DryerAnnual.Acet" localSheetId="2">#REF!</definedName>
    <definedName name="DryerAnnual.Acet" localSheetId="3">#REF!</definedName>
    <definedName name="DryerAnnual.Acet">#REF!</definedName>
    <definedName name="DryerAnnual.BZ" localSheetId="0">#REF!</definedName>
    <definedName name="DryerAnnual.BZ" localSheetId="1">#REF!</definedName>
    <definedName name="DryerAnnual.BZ" localSheetId="2">#REF!</definedName>
    <definedName name="DryerAnnual.BZ" localSheetId="3">#REF!</definedName>
    <definedName name="DryerAnnual.BZ">#REF!</definedName>
    <definedName name="DryerAnnual.COS" localSheetId="0">#REF!</definedName>
    <definedName name="DryerAnnual.COS" localSheetId="1">#REF!</definedName>
    <definedName name="DryerAnnual.COS" localSheetId="2">#REF!</definedName>
    <definedName name="DryerAnnual.COS" localSheetId="3">#REF!</definedName>
    <definedName name="DryerAnnual.COS">#REF!</definedName>
    <definedName name="DryerAnnual.CS2" localSheetId="0">#REF!</definedName>
    <definedName name="DryerAnnual.CS2" localSheetId="1">#REF!</definedName>
    <definedName name="DryerAnnual.CS2" localSheetId="2">#REF!</definedName>
    <definedName name="DryerAnnual.CS2" localSheetId="3">#REF!</definedName>
    <definedName name="DryerAnnual.CS2">#REF!</definedName>
    <definedName name="DryerAnnual.H2" localSheetId="0">#REF!</definedName>
    <definedName name="DryerAnnual.H2" localSheetId="1">#REF!</definedName>
    <definedName name="DryerAnnual.H2" localSheetId="2">#REF!</definedName>
    <definedName name="DryerAnnual.H2" localSheetId="3">#REF!</definedName>
    <definedName name="DryerAnnual.H2">#REF!</definedName>
    <definedName name="DryerAnnual.H2S" localSheetId="0">#REF!</definedName>
    <definedName name="DryerAnnual.H2S" localSheetId="1">#REF!</definedName>
    <definedName name="DryerAnnual.H2S" localSheetId="2">#REF!</definedName>
    <definedName name="DryerAnnual.H2S" localSheetId="3">#REF!</definedName>
    <definedName name="DryerAnnual.H2S">#REF!</definedName>
    <definedName name="DryerAnnual.HCN" localSheetId="0">#REF!</definedName>
    <definedName name="DryerAnnual.HCN" localSheetId="1">#REF!</definedName>
    <definedName name="DryerAnnual.HCN" localSheetId="2">#REF!</definedName>
    <definedName name="DryerAnnual.HCN" localSheetId="3">#REF!</definedName>
    <definedName name="DryerAnnual.HCN">#REF!</definedName>
    <definedName name="DryerAnnual.NOX" localSheetId="0">#REF!</definedName>
    <definedName name="DryerAnnual.NOX" localSheetId="1">#REF!</definedName>
    <definedName name="DryerAnnual.NOX" localSheetId="2">#REF!</definedName>
    <definedName name="DryerAnnual.NOX" localSheetId="3">#REF!</definedName>
    <definedName name="DryerAnnual.NOX">#REF!</definedName>
    <definedName name="DryerAnnual.PM" localSheetId="0">#REF!</definedName>
    <definedName name="DryerAnnual.PM" localSheetId="1">#REF!</definedName>
    <definedName name="DryerAnnual.PM" localSheetId="2">#REF!</definedName>
    <definedName name="DryerAnnual.PM" localSheetId="3">#REF!</definedName>
    <definedName name="DryerAnnual.PM">#REF!</definedName>
    <definedName name="DryerAnnual.SO2" localSheetId="0">#REF!</definedName>
    <definedName name="DryerAnnual.SO2" localSheetId="1">#REF!</definedName>
    <definedName name="DryerAnnual.SO2" localSheetId="2">#REF!</definedName>
    <definedName name="DryerAnnual.SO2" localSheetId="3">#REF!</definedName>
    <definedName name="DryerAnnual.SO2">#REF!</definedName>
    <definedName name="DryerAnnual.VOC" localSheetId="0">#REF!</definedName>
    <definedName name="DryerAnnual.VOC" localSheetId="1">#REF!</definedName>
    <definedName name="DryerAnnual.VOC" localSheetId="2">#REF!</definedName>
    <definedName name="DryerAnnual.VOC" localSheetId="3">#REF!</definedName>
    <definedName name="DryerAnnual.VOC">#REF!</definedName>
    <definedName name="DT" localSheetId="0">#REF!</definedName>
    <definedName name="DT" localSheetId="1">#REF!</definedName>
    <definedName name="DT" localSheetId="2">#REF!</definedName>
    <definedName name="DT" localSheetId="3">#REF!</definedName>
    <definedName name="DT">#REF!</definedName>
    <definedName name="DTCALC" localSheetId="0">#REF!</definedName>
    <definedName name="DTCALC" localSheetId="1">#REF!</definedName>
    <definedName name="DTCALC" localSheetId="2">#REF!</definedName>
    <definedName name="DTCALC" localSheetId="3">#REF!</definedName>
    <definedName name="DTCALC">#REF!</definedName>
    <definedName name="DV" localSheetId="0">#REF!</definedName>
    <definedName name="DV" localSheetId="1">#REF!</definedName>
    <definedName name="DV" localSheetId="2">#REF!</definedName>
    <definedName name="DV" localSheetId="3">#REF!</definedName>
    <definedName name="DV">#REF!</definedName>
    <definedName name="E" localSheetId="0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EAW_TOTAL" localSheetId="0">#REF!</definedName>
    <definedName name="EAW_TOTAL" localSheetId="1">#REF!</definedName>
    <definedName name="EAW_TOTAL" localSheetId="2">#REF!</definedName>
    <definedName name="EAW_TOTAL" localSheetId="3">#REF!</definedName>
    <definedName name="EAW_TOTAL">#REF!</definedName>
    <definedName name="ECU_SNCR" localSheetId="0">#REF!</definedName>
    <definedName name="ECU_SNCR" localSheetId="1">#REF!</definedName>
    <definedName name="ECU_SNCR" localSheetId="2">#REF!</definedName>
    <definedName name="ECU_SNCR" localSheetId="3">#REF!</definedName>
    <definedName name="ECU_SNCR">#REF!</definedName>
    <definedName name="ECUSNCR" localSheetId="0">#REF!</definedName>
    <definedName name="ECUSNCR" localSheetId="1">#REF!</definedName>
    <definedName name="ECUSNCR" localSheetId="2">#REF!</definedName>
    <definedName name="ECUSNCR" localSheetId="3">#REF!</definedName>
    <definedName name="ECUSNCR">#REF!</definedName>
    <definedName name="EF" localSheetId="0">#REF!</definedName>
    <definedName name="EF" localSheetId="1">#REF!</definedName>
    <definedName name="EF" localSheetId="2">#REF!</definedName>
    <definedName name="EF" localSheetId="3">#REF!</definedName>
    <definedName name="EF">#REF!</definedName>
    <definedName name="efficiency" localSheetId="0">#REF!</definedName>
    <definedName name="efficiency" localSheetId="1">#REF!</definedName>
    <definedName name="efficiency" localSheetId="2">#REF!</definedName>
    <definedName name="efficiency" localSheetId="3">#REF!</definedName>
    <definedName name="efficiency">#REF!</definedName>
    <definedName name="EG" localSheetId="0">#REF!</definedName>
    <definedName name="EG" localSheetId="1">#REF!</definedName>
    <definedName name="EG" localSheetId="2">#REF!</definedName>
    <definedName name="EG" localSheetId="3">#REF!</definedName>
    <definedName name="EG">#REF!</definedName>
    <definedName name="Email" localSheetId="0">#REF!</definedName>
    <definedName name="Email" localSheetId="1">#REF!</definedName>
    <definedName name="Email" localSheetId="2">#REF!</definedName>
    <definedName name="Email" localSheetId="3">#REF!</definedName>
    <definedName name="Email">#REF!</definedName>
    <definedName name="emission" localSheetId="7">'[9]Main Tank'!#REF!</definedName>
    <definedName name="emission" localSheetId="26">'[9]Main Tank'!#REF!</definedName>
    <definedName name="emission" localSheetId="27">'[9]Main Tank'!#REF!</definedName>
    <definedName name="emission" localSheetId="28">'[9]Main Tank'!#REF!</definedName>
    <definedName name="emission" localSheetId="32">'[9]Main Tank'!#REF!</definedName>
    <definedName name="emission" localSheetId="33">'[9]Main Tank'!#REF!</definedName>
    <definedName name="emission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emission" localSheetId="24">'[9]Main Tank'!#REF!</definedName>
    <definedName name="emission" localSheetId="5">'[9]Main Tank'!#REF!</definedName>
    <definedName name="emission" localSheetId="50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emission" localSheetId="0">'[9]Main Tank'!#REF!</definedName>
    <definedName name="emission" localSheetId="1">'[9]Main Tank'!#REF!</definedName>
    <definedName name="emission" localSheetId="2">'[9]Main Tank'!#REF!</definedName>
    <definedName name="emission" localSheetId="3">'[9]Main Tank'!#REF!</definedName>
    <definedName name="emission">'[9]Main Tank'!#REF!</definedName>
    <definedName name="end" localSheetId="0">#REF!</definedName>
    <definedName name="end" localSheetId="1">#REF!</definedName>
    <definedName name="end" localSheetId="2">#REF!</definedName>
    <definedName name="end" localSheetId="3">#REF!</definedName>
    <definedName name="end">#REF!</definedName>
    <definedName name="End_Date">[28]Controls!$B$37</definedName>
    <definedName name="End_of_Month">[28]Controls!$B$36</definedName>
    <definedName name="EngineType" localSheetId="0">#REF!</definedName>
    <definedName name="EngineType" localSheetId="1">#REF!</definedName>
    <definedName name="EngineType" localSheetId="2">#REF!</definedName>
    <definedName name="EngineType" localSheetId="3">#REF!</definedName>
    <definedName name="EngineType">#REF!</definedName>
    <definedName name="Enter_Start_Date">[28]Controls!$B$34</definedName>
    <definedName name="EPNCharacteristics" localSheetId="0">#REF!</definedName>
    <definedName name="EPNCharacteristics" localSheetId="1">#REF!</definedName>
    <definedName name="EPNCharacteristics" localSheetId="2">#REF!</definedName>
    <definedName name="EPNCharacteristics" localSheetId="3">#REF!</definedName>
    <definedName name="EPNCharacteristics">#REF!</definedName>
    <definedName name="EPNs" localSheetId="0">#REF!</definedName>
    <definedName name="EPNs" localSheetId="1">#REF!</definedName>
    <definedName name="EPNs" localSheetId="2">#REF!</definedName>
    <definedName name="EPNs" localSheetId="3">#REF!</definedName>
    <definedName name="EPNs">#REF!</definedName>
    <definedName name="Equipment">[43]Equipment!$B$5:$G$50</definedName>
    <definedName name="EQUIPMENT_LEAKS" localSheetId="0">#REF!</definedName>
    <definedName name="EQUIPMENT_LEAKS" localSheetId="1">#REF!</definedName>
    <definedName name="EQUIPMENT_LEAKS" localSheetId="2">#REF!</definedName>
    <definedName name="EQUIPMENT_LEAKS" localSheetId="3">#REF!</definedName>
    <definedName name="EQUIPMENT_LEAKS">#REF!</definedName>
    <definedName name="error_message" localSheetId="0">'[44]Create Report Page'!#REF!</definedName>
    <definedName name="error_message" localSheetId="1">'[44]Create Report Page'!#REF!</definedName>
    <definedName name="error_message" localSheetId="2">'[44]Create Report Page'!#REF!</definedName>
    <definedName name="error_message" localSheetId="3">'[44]Create Report Page'!#REF!</definedName>
    <definedName name="error_message">'[44]Create Report Page'!#REF!</definedName>
    <definedName name="esl" localSheetId="0">#REF!</definedName>
    <definedName name="esl" localSheetId="1">#REF!</definedName>
    <definedName name="esl" localSheetId="2">#REF!</definedName>
    <definedName name="esl" localSheetId="3">#REF!</definedName>
    <definedName name="esl">#REF!</definedName>
    <definedName name="ESL_LT">[45]R6!$A$87:$J$1007</definedName>
    <definedName name="ESL_ST">[45]R6!$L$12:$V$77</definedName>
    <definedName name="ET.NGS" localSheetId="0">#REF!</definedName>
    <definedName name="ET.NGS" localSheetId="1">#REF!</definedName>
    <definedName name="ET.NGS" localSheetId="2">#REF!</definedName>
    <definedName name="ET.NGS" localSheetId="3">#REF!</definedName>
    <definedName name="ET.NGS">#REF!</definedName>
    <definedName name="ETNG.HHV" localSheetId="0">#REF!</definedName>
    <definedName name="ETNG.HHV" localSheetId="1">#REF!</definedName>
    <definedName name="ETNG.HHV" localSheetId="2">#REF!</definedName>
    <definedName name="ETNG.HHV" localSheetId="3">#REF!</definedName>
    <definedName name="ETNG.HHV">#REF!</definedName>
    <definedName name="ETNG.LHV" localSheetId="0">#REF!</definedName>
    <definedName name="ETNG.LHV" localSheetId="1">#REF!</definedName>
    <definedName name="ETNG.LHV" localSheetId="2">#REF!</definedName>
    <definedName name="ETNG.LHV" localSheetId="3">#REF!</definedName>
    <definedName name="ETNG.LHV">#REF!</definedName>
    <definedName name="ETNG.S" localSheetId="0">#REF!</definedName>
    <definedName name="ETNG.S" localSheetId="1">#REF!</definedName>
    <definedName name="ETNG.S" localSheetId="2">#REF!</definedName>
    <definedName name="ETNG.S" localSheetId="3">#REF!</definedName>
    <definedName name="ETNG.S">#REF!</definedName>
    <definedName name="ETRF.LHV" localSheetId="0">#REF!</definedName>
    <definedName name="ETRF.LHV" localSheetId="1">#REF!</definedName>
    <definedName name="ETRF.LHV" localSheetId="2">#REF!</definedName>
    <definedName name="ETRF.LHV" localSheetId="3">#REF!</definedName>
    <definedName name="ETRF.LHV">#REF!</definedName>
    <definedName name="ETRF.S" localSheetId="0">#REF!</definedName>
    <definedName name="ETRF.S" localSheetId="1">#REF!</definedName>
    <definedName name="ETRF.S" localSheetId="2">#REF!</definedName>
    <definedName name="ETRF.S" localSheetId="3">#REF!</definedName>
    <definedName name="ETRF.S">#REF!</definedName>
    <definedName name="ETRG.HHV" localSheetId="0">#REF!</definedName>
    <definedName name="ETRG.HHV" localSheetId="1">#REF!</definedName>
    <definedName name="ETRG.HHV" localSheetId="2">#REF!</definedName>
    <definedName name="ETRG.HHV" localSheetId="3">#REF!</definedName>
    <definedName name="ETRG.HHV">#REF!</definedName>
    <definedName name="Exal_eng" localSheetId="0">#REF!</definedName>
    <definedName name="Exal_eng" localSheetId="1">#REF!</definedName>
    <definedName name="Exal_eng" localSheetId="2">#REF!</definedName>
    <definedName name="Exal_eng" localSheetId="3">#REF!</definedName>
    <definedName name="Exal_eng">#REF!</definedName>
    <definedName name="EXIT" localSheetId="0">#REF!</definedName>
    <definedName name="EXIT" localSheetId="1">#REF!</definedName>
    <definedName name="EXIT" localSheetId="2">#REF!</definedName>
    <definedName name="EXIT" localSheetId="3">#REF!</definedName>
    <definedName name="EXIT">#REF!</definedName>
    <definedName name="EXOP1" localSheetId="0">#REF!</definedName>
    <definedName name="EXOP1" localSheetId="1">#REF!</definedName>
    <definedName name="EXOP1" localSheetId="2">#REF!</definedName>
    <definedName name="EXOP1" localSheetId="3">#REF!</definedName>
    <definedName name="EXOP1">#REF!</definedName>
    <definedName name="EXOP2" localSheetId="0">#REF!</definedName>
    <definedName name="EXOP2" localSheetId="1">#REF!</definedName>
    <definedName name="EXOP2" localSheetId="2">#REF!</definedName>
    <definedName name="EXOP2" localSheetId="3">#REF!</definedName>
    <definedName name="EXOP2">#REF!</definedName>
    <definedName name="EXOPNM1" localSheetId="0">#REF!</definedName>
    <definedName name="EXOPNM1" localSheetId="1">#REF!</definedName>
    <definedName name="EXOPNM1" localSheetId="2">#REF!</definedName>
    <definedName name="EXOPNM1" localSheetId="3">#REF!</definedName>
    <definedName name="EXOPNM1">#REF!</definedName>
    <definedName name="EXOPNM2" localSheetId="0">#REF!</definedName>
    <definedName name="EXOPNM2" localSheetId="1">#REF!</definedName>
    <definedName name="EXOPNM2" localSheetId="2">#REF!</definedName>
    <definedName name="EXOPNM2" localSheetId="3">#REF!</definedName>
    <definedName name="EXOPNM2">#REF!</definedName>
    <definedName name="F">'[8]FCCU General Calculations'!$C$52</definedName>
    <definedName name="F1602btu">'[21]Operational Basis'!$C$174</definedName>
    <definedName name="F2201btu">'[21]Operational Basis'!$C$182</definedName>
    <definedName name="F3804btu">'[21]Operational Basis'!$C$183</definedName>
    <definedName name="F3901btu">'[21]Operational Basis'!$C$181</definedName>
    <definedName name="F4131btu">'[21]Operational Basis'!$C$175</definedName>
    <definedName name="F4150btu">'[21]Operational Basis'!$C$177</definedName>
    <definedName name="F4160btu">'[21]Operational Basis'!$C$178</definedName>
    <definedName name="F4170btu">'[21]Operational Basis'!$C$179</definedName>
    <definedName name="F4180btu">'[21]Operational Basis'!$C$180</definedName>
    <definedName name="facility">'[46]PTE Summary'!$A$4</definedName>
    <definedName name="Facility_Hierarchy" localSheetId="0">#REF!</definedName>
    <definedName name="Facility_Hierarchy" localSheetId="1">#REF!</definedName>
    <definedName name="Facility_Hierarchy" localSheetId="2">#REF!</definedName>
    <definedName name="Facility_Hierarchy" localSheetId="3">#REF!</definedName>
    <definedName name="Facility_Hierarchy">#REF!</definedName>
    <definedName name="Fax" localSheetId="0">#REF!</definedName>
    <definedName name="Fax" localSheetId="1">#REF!</definedName>
    <definedName name="Fax" localSheetId="2">#REF!</definedName>
    <definedName name="Fax" localSheetId="3">#REF!</definedName>
    <definedName name="Fax">#REF!</definedName>
    <definedName name="FCC_91_Dry_Gas_Flowrate_in_lbmol_per_min" localSheetId="0">#REF!</definedName>
    <definedName name="FCC_91_Dry_Gas_Flowrate_in_lbmol_per_min" localSheetId="1">#REF!</definedName>
    <definedName name="FCC_91_Dry_Gas_Flowrate_in_lbmol_per_min" localSheetId="2">#REF!</definedName>
    <definedName name="FCC_91_Dry_Gas_Flowrate_in_lbmol_per_min" localSheetId="3">#REF!</definedName>
    <definedName name="FCC_91_Dry_Gas_Flowrate_in_lbmol_per_min">#REF!</definedName>
    <definedName name="FCC_91_Wet_Gas_Flowrate_in_ACFM" localSheetId="0">#REF!</definedName>
    <definedName name="FCC_91_Wet_Gas_Flowrate_in_ACFM" localSheetId="1">#REF!</definedName>
    <definedName name="FCC_91_Wet_Gas_Flowrate_in_ACFM" localSheetId="2">#REF!</definedName>
    <definedName name="FCC_91_Wet_Gas_Flowrate_in_ACFM" localSheetId="3">#REF!</definedName>
    <definedName name="FCC_91_Wet_Gas_Flowrate_in_ACFM">#REF!</definedName>
    <definedName name="FCC_94_Dry_Gas_Flowrate_in_lbmol_mi" localSheetId="0">#REF!</definedName>
    <definedName name="FCC_94_Dry_Gas_Flowrate_in_lbmol_mi" localSheetId="1">#REF!</definedName>
    <definedName name="FCC_94_Dry_Gas_Flowrate_in_lbmol_mi" localSheetId="2">#REF!</definedName>
    <definedName name="FCC_94_Dry_Gas_Flowrate_in_lbmol_mi" localSheetId="3">#REF!</definedName>
    <definedName name="FCC_94_Dry_Gas_Flowrate_in_lbmol_mi">#REF!</definedName>
    <definedName name="FCC_94_Dry_Gas_Flowrate_in_lbmol_per_min" localSheetId="0">#REF!</definedName>
    <definedName name="FCC_94_Dry_Gas_Flowrate_in_lbmol_per_min" localSheetId="1">#REF!</definedName>
    <definedName name="FCC_94_Dry_Gas_Flowrate_in_lbmol_per_min" localSheetId="2">#REF!</definedName>
    <definedName name="FCC_94_Dry_Gas_Flowrate_in_lbmol_per_min" localSheetId="3">#REF!</definedName>
    <definedName name="FCC_94_Dry_Gas_Flowrate_in_lbmol_per_min">#REF!</definedName>
    <definedName name="FCC_94_Wet_Gas_Flowrate_in_ACFM" localSheetId="0">#REF!</definedName>
    <definedName name="FCC_94_Wet_Gas_Flowrate_in_ACFM" localSheetId="1">#REF!</definedName>
    <definedName name="FCC_94_Wet_Gas_Flowrate_in_ACFM" localSheetId="2">#REF!</definedName>
    <definedName name="FCC_94_Wet_Gas_Flowrate_in_ACFM" localSheetId="3">#REF!</definedName>
    <definedName name="FCC_94_Wet_Gas_Flowrate_in_ACFM">#REF!</definedName>
    <definedName name="FCC_96_Dry_Gas_Flowrate_in_ACFM" localSheetId="0">#REF!</definedName>
    <definedName name="FCC_96_Dry_Gas_Flowrate_in_ACFM" localSheetId="1">#REF!</definedName>
    <definedName name="FCC_96_Dry_Gas_Flowrate_in_ACFM" localSheetId="2">#REF!</definedName>
    <definedName name="FCC_96_Dry_Gas_Flowrate_in_ACFM" localSheetId="3">#REF!</definedName>
    <definedName name="FCC_96_Dry_Gas_Flowrate_in_ACFM">#REF!</definedName>
    <definedName name="FCC_96_Dry_Gas_Flowrate_in_lbmol_per_min" localSheetId="0">#REF!</definedName>
    <definedName name="FCC_96_Dry_Gas_Flowrate_in_lbmol_per_min" localSheetId="1">#REF!</definedName>
    <definedName name="FCC_96_Dry_Gas_Flowrate_in_lbmol_per_min" localSheetId="2">#REF!</definedName>
    <definedName name="FCC_96_Dry_Gas_Flowrate_in_lbmol_per_min" localSheetId="3">#REF!</definedName>
    <definedName name="FCC_96_Dry_Gas_Flowrate_in_lbmol_per_min">#REF!</definedName>
    <definedName name="FCC_96_Wet_Gas_Flowrate_in__ACFM" localSheetId="0">#REF!</definedName>
    <definedName name="FCC_96_Wet_Gas_Flowrate_in__ACFM" localSheetId="1">#REF!</definedName>
    <definedName name="FCC_96_Wet_Gas_Flowrate_in__ACFM" localSheetId="2">#REF!</definedName>
    <definedName name="FCC_96_Wet_Gas_Flowrate_in__ACFM" localSheetId="3">#REF!</definedName>
    <definedName name="FCC_96_Wet_Gas_Flowrate_in__ACFM">#REF!</definedName>
    <definedName name="FCC_96_Wet_Gas_Flowrate_in__lbmol_per_min" localSheetId="0">#REF!</definedName>
    <definedName name="FCC_96_Wet_Gas_Flowrate_in__lbmol_per_min" localSheetId="1">#REF!</definedName>
    <definedName name="FCC_96_Wet_Gas_Flowrate_in__lbmol_per_min" localSheetId="2">#REF!</definedName>
    <definedName name="FCC_96_Wet_Gas_Flowrate_in__lbmol_per_min" localSheetId="3">#REF!</definedName>
    <definedName name="FCC_96_Wet_Gas_Flowrate_in__lbmol_per_min">#REF!</definedName>
    <definedName name="FCC_98_Dry_Gas_Flowrate_in_ACFM" localSheetId="0">#REF!</definedName>
    <definedName name="FCC_98_Dry_Gas_Flowrate_in_ACFM" localSheetId="1">#REF!</definedName>
    <definedName name="FCC_98_Dry_Gas_Flowrate_in_ACFM" localSheetId="2">#REF!</definedName>
    <definedName name="FCC_98_Dry_Gas_Flowrate_in_ACFM" localSheetId="3">#REF!</definedName>
    <definedName name="FCC_98_Dry_Gas_Flowrate_in_ACFM">#REF!</definedName>
    <definedName name="FCC_98_Dry_Gas_Flowrate_in_lbmol_per_min" localSheetId="0">#REF!</definedName>
    <definedName name="FCC_98_Dry_Gas_Flowrate_in_lbmol_per_min" localSheetId="1">#REF!</definedName>
    <definedName name="FCC_98_Dry_Gas_Flowrate_in_lbmol_per_min" localSheetId="2">#REF!</definedName>
    <definedName name="FCC_98_Dry_Gas_Flowrate_in_lbmol_per_min" localSheetId="3">#REF!</definedName>
    <definedName name="FCC_98_Dry_Gas_Flowrate_in_lbmol_per_min">#REF!</definedName>
    <definedName name="FCC_98_Wet_Gas_Flowrate_in__ACFM" localSheetId="0">#REF!</definedName>
    <definedName name="FCC_98_Wet_Gas_Flowrate_in__ACFM" localSheetId="1">#REF!</definedName>
    <definedName name="FCC_98_Wet_Gas_Flowrate_in__ACFM" localSheetId="2">#REF!</definedName>
    <definedName name="FCC_98_Wet_Gas_Flowrate_in__ACFM" localSheetId="3">#REF!</definedName>
    <definedName name="FCC_98_Wet_Gas_Flowrate_in__ACFM">#REF!</definedName>
    <definedName name="FCC_98_Wet_Gas_Flowrate_in__lbmol_per_min" localSheetId="0">#REF!</definedName>
    <definedName name="FCC_98_Wet_Gas_Flowrate_in__lbmol_per_min" localSheetId="1">#REF!</definedName>
    <definedName name="FCC_98_Wet_Gas_Flowrate_in__lbmol_per_min" localSheetId="2">#REF!</definedName>
    <definedName name="FCC_98_Wet_Gas_Flowrate_in__lbmol_per_min" localSheetId="3">#REF!</definedName>
    <definedName name="FCC_98_Wet_Gas_Flowrate_in__lbmol_per_min">#REF!</definedName>
    <definedName name="FCC_CO_96_Permit" localSheetId="0">#REF!</definedName>
    <definedName name="FCC_CO_96_Permit" localSheetId="1">#REF!</definedName>
    <definedName name="FCC_CO_96_Permit" localSheetId="2">#REF!</definedName>
    <definedName name="FCC_CO_96_Permit" localSheetId="3">#REF!</definedName>
    <definedName name="FCC_CO_96_Permit">#REF!</definedName>
    <definedName name="FCC_CO_98_Permit" localSheetId="0">#REF!</definedName>
    <definedName name="FCC_CO_98_Permit" localSheetId="1">#REF!</definedName>
    <definedName name="FCC_CO_98_Permit" localSheetId="2">#REF!</definedName>
    <definedName name="FCC_CO_98_Permit" localSheetId="3">#REF!</definedName>
    <definedName name="FCC_CO_98_Permit">#REF!</definedName>
    <definedName name="FCC_NOx_ppm" localSheetId="0">#REF!</definedName>
    <definedName name="FCC_NOx_ppm" localSheetId="1">#REF!</definedName>
    <definedName name="FCC_NOx_ppm" localSheetId="2">#REF!</definedName>
    <definedName name="FCC_NOx_ppm" localSheetId="3">#REF!</definedName>
    <definedName name="FCC_NOx_ppm">#REF!</definedName>
    <definedName name="FCC_SO2_ppm" localSheetId="0">#REF!</definedName>
    <definedName name="FCC_SO2_ppm" localSheetId="1">#REF!</definedName>
    <definedName name="FCC_SO2_ppm" localSheetId="2">#REF!</definedName>
    <definedName name="FCC_SO2_ppm" localSheetId="3">#REF!</definedName>
    <definedName name="FCC_SO2_ppm">#REF!</definedName>
    <definedName name="FCC_VOC_ppm" localSheetId="0">#REF!</definedName>
    <definedName name="FCC_VOC_ppm" localSheetId="1">#REF!</definedName>
    <definedName name="FCC_VOC_ppm" localSheetId="2">#REF!</definedName>
    <definedName name="FCC_VOC_ppm" localSheetId="3">#REF!</definedName>
    <definedName name="FCC_VOC_ppm">#REF!</definedName>
    <definedName name="FCC_Wet_Gas_Temp" localSheetId="0">#REF!</definedName>
    <definedName name="FCC_Wet_Gas_Temp" localSheetId="1">#REF!</definedName>
    <definedName name="FCC_Wet_Gas_Temp" localSheetId="2">#REF!</definedName>
    <definedName name="FCC_Wet_Gas_Temp" localSheetId="3">#REF!</definedName>
    <definedName name="FCC_Wet_Gas_Temp">#REF!</definedName>
    <definedName name="FCC91S">'[8]FCCU General Calculations'!$C$50</definedName>
    <definedName name="FCCU_91_Feed_Flowrate" localSheetId="0">#REF!</definedName>
    <definedName name="FCCU_91_Feed_Flowrate" localSheetId="1">#REF!</definedName>
    <definedName name="FCCU_91_Feed_Flowrate" localSheetId="2">#REF!</definedName>
    <definedName name="FCCU_91_Feed_Flowrate" localSheetId="3">#REF!</definedName>
    <definedName name="FCCU_91_Feed_Flowrate">#REF!</definedName>
    <definedName name="FCCU_94_Feed_Flowrate" localSheetId="0">#REF!</definedName>
    <definedName name="FCCU_94_Feed_Flowrate" localSheetId="1">#REF!</definedName>
    <definedName name="FCCU_94_Feed_Flowrate" localSheetId="2">#REF!</definedName>
    <definedName name="FCCU_94_Feed_Flowrate" localSheetId="3">#REF!</definedName>
    <definedName name="FCCU_94_Feed_Flowrate">#REF!</definedName>
    <definedName name="FCCU_96_Feed_Flowrate" localSheetId="0">#REF!</definedName>
    <definedName name="FCCU_96_Feed_Flowrate" localSheetId="1">#REF!</definedName>
    <definedName name="FCCU_96_Feed_Flowrate" localSheetId="2">#REF!</definedName>
    <definedName name="FCCU_96_Feed_Flowrate" localSheetId="3">#REF!</definedName>
    <definedName name="FCCU_96_Feed_Flowrate">#REF!</definedName>
    <definedName name="FCCUFeedbtu">'[21]Operational Basis'!$C$200</definedName>
    <definedName name="FCode" localSheetId="0" hidden="1">#REF!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FD">'[8]FCCU General Calculations'!$B$59</definedName>
    <definedName name="FDFG">'[8]FCCU General Calculations'!$E$53</definedName>
    <definedName name="FERMENTATION" localSheetId="0">#REF!</definedName>
    <definedName name="FERMENTATION" localSheetId="1">#REF!</definedName>
    <definedName name="FERMENTATION" localSheetId="2">#REF!</definedName>
    <definedName name="FERMENTATION" localSheetId="3">#REF!</definedName>
    <definedName name="FERMENTATION">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>#REF!</definedName>
    <definedName name="Field" localSheetId="0">#REF!</definedName>
    <definedName name="Field" localSheetId="1">#REF!</definedName>
    <definedName name="Field" localSheetId="2">#REF!</definedName>
    <definedName name="Field" localSheetId="3">#REF!</definedName>
    <definedName name="Field">#REF!</definedName>
    <definedName name="FILENAME" localSheetId="0">'[47]Grain  Uncontrolled'!#REF!</definedName>
    <definedName name="FILENAME" localSheetId="1">'[47]Grain  Uncontrolled'!#REF!</definedName>
    <definedName name="FILENAME" localSheetId="2">'[47]Grain  Uncontrolled'!#REF!</definedName>
    <definedName name="FILENAME" localSheetId="3">'[47]Grain  Uncontrolled'!#REF!</definedName>
    <definedName name="FILENAME">'[47]Grain  Uncontrolled'!#REF!</definedName>
    <definedName name="FINCharacteristics" localSheetId="0">#REF!</definedName>
    <definedName name="FINCharacteristics" localSheetId="1">#REF!</definedName>
    <definedName name="FINCharacteristics" localSheetId="2">#REF!</definedName>
    <definedName name="FINCharacteristics" localSheetId="3">#REF!</definedName>
    <definedName name="FINCharacteristics">#REF!</definedName>
    <definedName name="FINCharacteristicValues" localSheetId="0">#REF!</definedName>
    <definedName name="FINCharacteristicValues" localSheetId="1">#REF!</definedName>
    <definedName name="FINCharacteristicValues" localSheetId="2">#REF!</definedName>
    <definedName name="FINCharacteristicValues" localSheetId="3">#REF!</definedName>
    <definedName name="FINCharacteristicValues">#REF!</definedName>
    <definedName name="FinHrs" localSheetId="0">[32]Master!#REF!</definedName>
    <definedName name="FinHrs" localSheetId="1">[32]Master!#REF!</definedName>
    <definedName name="FinHrs" localSheetId="2">[32]Master!#REF!</definedName>
    <definedName name="FinHrs" localSheetId="3">[32]Master!#REF!</definedName>
    <definedName name="FinHrs">[32]Master!#REF!</definedName>
    <definedName name="FinMax" localSheetId="0">[32]Master!#REF!</definedName>
    <definedName name="FinMax" localSheetId="1">[32]Master!#REF!</definedName>
    <definedName name="FinMax" localSheetId="2">[32]Master!#REF!</definedName>
    <definedName name="FinMax" localSheetId="3">[32]Master!#REF!</definedName>
    <definedName name="FinMax">[32]Master!#REF!</definedName>
    <definedName name="FINs" localSheetId="0">#REF!</definedName>
    <definedName name="FINs" localSheetId="1">#REF!</definedName>
    <definedName name="FINs" localSheetId="2">#REF!</definedName>
    <definedName name="FINs" localSheetId="3">#REF!</definedName>
    <definedName name="FINs">#REF!</definedName>
    <definedName name="FINsCharacteristics" localSheetId="0">#REF!</definedName>
    <definedName name="FINsCharacteristics" localSheetId="1">#REF!</definedName>
    <definedName name="FINsCharacteristics" localSheetId="2">#REF!</definedName>
    <definedName name="FINsCharacteristics" localSheetId="3">#REF!</definedName>
    <definedName name="FINsCharacteristics">#REF!</definedName>
    <definedName name="FIRING_METHOD" localSheetId="0">#REF!</definedName>
    <definedName name="FIRING_METHOD" localSheetId="1">#REF!</definedName>
    <definedName name="FIRING_METHOD" localSheetId="2">#REF!</definedName>
    <definedName name="FIRING_METHOD" localSheetId="3">#REF!</definedName>
    <definedName name="FIRING_METHOD">#REF!</definedName>
    <definedName name="FIXEDROOF" localSheetId="0">#REF!</definedName>
    <definedName name="FIXEDROOF" localSheetId="1">#REF!</definedName>
    <definedName name="FIXEDROOF" localSheetId="2">#REF!</definedName>
    <definedName name="FIXEDROOF" localSheetId="3">#REF!</definedName>
    <definedName name="FIXEDROOF">#REF!</definedName>
    <definedName name="Flare" localSheetId="0">'[17]1-2; Grain Receiving&amp;DDGS'!#REF!</definedName>
    <definedName name="Flare" localSheetId="1">'[17]1-2; Grain Receiving&amp;DDGS'!#REF!</definedName>
    <definedName name="Flare" localSheetId="2">'[17]1-2; Grain Receiving&amp;DDGS'!#REF!</definedName>
    <definedName name="Flare" localSheetId="3">'[17]1-2; Grain Receiving&amp;DDGS'!#REF!</definedName>
    <definedName name="Flare">'[17]1-2; Grain Receiving&amp;DDGS'!#REF!</definedName>
    <definedName name="Flash_Data" localSheetId="0">#REF!</definedName>
    <definedName name="Flash_Data" localSheetId="1">#REF!</definedName>
    <definedName name="Flash_Data" localSheetId="2">#REF!</definedName>
    <definedName name="Flash_Data" localSheetId="3">#REF!</definedName>
    <definedName name="Flash_Data">#REF!</definedName>
    <definedName name="Flow_Range_Max">[28]Controls!$D$82</definedName>
    <definedName name="Flow_Range_Min">[28]Controls!$D$81</definedName>
    <definedName name="flowsheet_rate" localSheetId="0">'[23]Batch Stripper'!#REF!</definedName>
    <definedName name="flowsheet_rate" localSheetId="1">'[23]Batch Stripper'!#REF!</definedName>
    <definedName name="flowsheet_rate" localSheetId="2">'[23]Batch Stripper'!#REF!</definedName>
    <definedName name="flowsheet_rate" localSheetId="3">'[23]Batch Stripper'!#REF!</definedName>
    <definedName name="flowsheet_rate">'[23]Batch Stripper'!#REF!</definedName>
    <definedName name="flowsheet_vent" localSheetId="0">'[23]Batch Stripper'!#REF!</definedName>
    <definedName name="flowsheet_vent" localSheetId="1">'[23]Batch Stripper'!#REF!</definedName>
    <definedName name="flowsheet_vent" localSheetId="2">'[23]Batch Stripper'!#REF!</definedName>
    <definedName name="flowsheet_vent" localSheetId="3">'[23]Batch Stripper'!#REF!</definedName>
    <definedName name="flowsheet_vent">'[23]Batch Stripper'!#REF!</definedName>
    <definedName name="Formation" localSheetId="0">#REF!</definedName>
    <definedName name="Formation" localSheetId="1">#REF!</definedName>
    <definedName name="Formation" localSheetId="2">#REF!</definedName>
    <definedName name="Formation" localSheetId="3">#REF!</definedName>
    <definedName name="Formation">#REF!</definedName>
    <definedName name="FPL" localSheetId="0">#REF!</definedName>
    <definedName name="FPL" localSheetId="1">#REF!</definedName>
    <definedName name="FPL" localSheetId="2">#REF!</definedName>
    <definedName name="FPL" localSheetId="3">#REF!</definedName>
    <definedName name="FPL">#REF!</definedName>
    <definedName name="FUEL_OIL_TYPE" localSheetId="0">#REF!</definedName>
    <definedName name="FUEL_OIL_TYPE" localSheetId="1">#REF!</definedName>
    <definedName name="FUEL_OIL_TYPE" localSheetId="2">#REF!</definedName>
    <definedName name="FUEL_OIL_TYPE" localSheetId="3">#REF!</definedName>
    <definedName name="FUEL_OIL_TYPE">#REF!</definedName>
    <definedName name="FugitiveAnnual.pm" localSheetId="0">#REF!</definedName>
    <definedName name="FugitiveAnnual.pm" localSheetId="1">#REF!</definedName>
    <definedName name="FugitiveAnnual.pm" localSheetId="2">#REF!</definedName>
    <definedName name="FugitiveAnnual.pm" localSheetId="3">#REF!</definedName>
    <definedName name="FugitiveAnnual.pm">#REF!</definedName>
    <definedName name="FugitiveDaily.pm" localSheetId="0">#REF!</definedName>
    <definedName name="FugitiveDaily.pm" localSheetId="1">#REF!</definedName>
    <definedName name="FugitiveDaily.pm" localSheetId="2">#REF!</definedName>
    <definedName name="FugitiveDaily.pm" localSheetId="3">#REF!</definedName>
    <definedName name="FugitiveDaily.pm">#REF!</definedName>
    <definedName name="FugitiveHourly.pm" localSheetId="0">#REF!</definedName>
    <definedName name="FugitiveHourly.pm" localSheetId="1">#REF!</definedName>
    <definedName name="FugitiveHourly.pm" localSheetId="2">#REF!</definedName>
    <definedName name="FugitiveHourly.pm" localSheetId="3">#REF!</definedName>
    <definedName name="FugitiveHourly.pm">#REF!</definedName>
    <definedName name="Fugitives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Fugitives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future_avg" localSheetId="0">'[24]PC-14 Batch Stripping'!#REF!</definedName>
    <definedName name="future_avg" localSheetId="1">'[24]PC-14 Batch Stripping'!#REF!</definedName>
    <definedName name="future_avg" localSheetId="2">'[24]PC-14 Batch Stripping'!#REF!</definedName>
    <definedName name="future_avg" localSheetId="3">'[24]PC-14 Batch Stripping'!#REF!</definedName>
    <definedName name="future_avg">'[24]PC-14 Batch Stripping'!#REF!</definedName>
    <definedName name="future_peak" localSheetId="0">#REF!</definedName>
    <definedName name="future_peak" localSheetId="1">#REF!</definedName>
    <definedName name="future_peak" localSheetId="2">#REF!</definedName>
    <definedName name="future_peak" localSheetId="3">#REF!</definedName>
    <definedName name="future_peak">#REF!</definedName>
    <definedName name="Gals" localSheetId="0">#REF!</definedName>
    <definedName name="Gals" localSheetId="1">#REF!</definedName>
    <definedName name="Gals" localSheetId="2">#REF!</definedName>
    <definedName name="Gals" localSheetId="3">#REF!</definedName>
    <definedName name="Gals">#REF!</definedName>
    <definedName name="GAMMAP1" localSheetId="0">#REF!</definedName>
    <definedName name="GAMMAP1" localSheetId="1">#REF!</definedName>
    <definedName name="GAMMAP1" localSheetId="2">#REF!</definedName>
    <definedName name="GAMMAP1" localSheetId="3">#REF!</definedName>
    <definedName name="GAMMAP1">#REF!</definedName>
    <definedName name="Gas_Entry" localSheetId="0">#REF!</definedName>
    <definedName name="Gas_Entry" localSheetId="1">#REF!</definedName>
    <definedName name="Gas_Entry" localSheetId="2">#REF!</definedName>
    <definedName name="Gas_Entry" localSheetId="3">#REF!</definedName>
    <definedName name="Gas_Entry">#REF!</definedName>
    <definedName name="Gas_Load_Range" localSheetId="0">#REF!</definedName>
    <definedName name="Gas_Load_Range" localSheetId="1">#REF!</definedName>
    <definedName name="Gas_Load_Range" localSheetId="2">#REF!</definedName>
    <definedName name="Gas_Load_Range" localSheetId="3">#REF!</definedName>
    <definedName name="Gas_Load_Range">#REF!</definedName>
    <definedName name="GOR" localSheetId="0">#REF!</definedName>
    <definedName name="GOR" localSheetId="1">#REF!</definedName>
    <definedName name="GOR" localSheetId="2">#REF!</definedName>
    <definedName name="GOR" localSheetId="3">#REF!</definedName>
    <definedName name="GOR">#REF!</definedName>
    <definedName name="GotoMainMenu">#N/A</definedName>
    <definedName name="GotoPrintMenu">#N/A</definedName>
    <definedName name="GotoPrintViewMenu">#N/A</definedName>
    <definedName name="GotoUtilityMenu">#N/A</definedName>
    <definedName name="GPM" localSheetId="0">#REF!</definedName>
    <definedName name="GPM" localSheetId="1">#REF!</definedName>
    <definedName name="GPM" localSheetId="2">#REF!</definedName>
    <definedName name="GPM" localSheetId="3">#REF!</definedName>
    <definedName name="GPM">#REF!</definedName>
    <definedName name="GRAIN_RECEIVING" localSheetId="0">#REF!</definedName>
    <definedName name="GRAIN_RECEIVING" localSheetId="1">#REF!</definedName>
    <definedName name="GRAIN_RECEIVING" localSheetId="2">#REF!</definedName>
    <definedName name="GRAIN_RECEIVING" localSheetId="3">#REF!</definedName>
    <definedName name="GRAIN_RECEIVING">#REF!</definedName>
    <definedName name="Gravimetric_Volumetric_Calcs" localSheetId="0">#REF!</definedName>
    <definedName name="Gravimetric_Volumetric_Calcs" localSheetId="1">#REF!</definedName>
    <definedName name="Gravimetric_Volumetric_Calcs" localSheetId="2">#REF!</definedName>
    <definedName name="Gravimetric_Volumetric_Calcs" localSheetId="3">#REF!</definedName>
    <definedName name="Gravimetric_Volumetric_Calcs">#REF!</definedName>
    <definedName name="Gravity" localSheetId="0">[48]FS_CALC!#REF!</definedName>
    <definedName name="Gravity" localSheetId="1">[48]FS_CALC!#REF!</definedName>
    <definedName name="Gravity" localSheetId="2">[48]FS_CALC!#REF!</definedName>
    <definedName name="Gravity" localSheetId="3">[48]FS_CALC!#REF!</definedName>
    <definedName name="Gravity">[48]FS_CALC!#REF!</definedName>
    <definedName name="GroupTypes" localSheetId="0">#REF!</definedName>
    <definedName name="GroupTypes" localSheetId="1">#REF!</definedName>
    <definedName name="GroupTypes" localSheetId="2">#REF!</definedName>
    <definedName name="GroupTypes" localSheetId="3">#REF!</definedName>
    <definedName name="GroupTypes">#REF!</definedName>
    <definedName name="GUW___W3X__TF">#N/A</definedName>
    <definedName name="Gyp_percent" localSheetId="0">[32]Master!#REF!</definedName>
    <definedName name="Gyp_percent" localSheetId="1">[32]Master!#REF!</definedName>
    <definedName name="Gyp_percent" localSheetId="2">[32]Master!#REF!</definedName>
    <definedName name="Gyp_percent" localSheetId="3">[32]Master!#REF!</definedName>
    <definedName name="Gyp_percent">[32]Master!#REF!</definedName>
    <definedName name="H101Ebtu">'[21]Operational Basis'!$C$191</definedName>
    <definedName name="H102btu">'[21]Operational Basis'!$C$192</definedName>
    <definedName name="H10C1" localSheetId="0">#REF!</definedName>
    <definedName name="H10C1" localSheetId="1">#REF!</definedName>
    <definedName name="H10C1" localSheetId="2">#REF!</definedName>
    <definedName name="H10C1" localSheetId="3">#REF!</definedName>
    <definedName name="H10C1">#REF!</definedName>
    <definedName name="H10C10" localSheetId="0">#REF!</definedName>
    <definedName name="H10C10" localSheetId="1">#REF!</definedName>
    <definedName name="H10C10" localSheetId="2">#REF!</definedName>
    <definedName name="H10C10" localSheetId="3">#REF!</definedName>
    <definedName name="H10C10">#REF!</definedName>
    <definedName name="H10C11" localSheetId="0">#REF!</definedName>
    <definedName name="H10C11" localSheetId="1">#REF!</definedName>
    <definedName name="H10C11" localSheetId="2">#REF!</definedName>
    <definedName name="H10C11" localSheetId="3">#REF!</definedName>
    <definedName name="H10C11">#REF!</definedName>
    <definedName name="H10C12" localSheetId="0">#REF!</definedName>
    <definedName name="H10C12" localSheetId="1">#REF!</definedName>
    <definedName name="H10C12" localSheetId="2">#REF!</definedName>
    <definedName name="H10C12" localSheetId="3">#REF!</definedName>
    <definedName name="H10C12">#REF!</definedName>
    <definedName name="H10C13" localSheetId="0">#REF!</definedName>
    <definedName name="H10C13" localSheetId="1">#REF!</definedName>
    <definedName name="H10C13" localSheetId="2">#REF!</definedName>
    <definedName name="H10C13" localSheetId="3">#REF!</definedName>
    <definedName name="H10C13">#REF!</definedName>
    <definedName name="H10C14" localSheetId="0">#REF!</definedName>
    <definedName name="H10C14" localSheetId="1">#REF!</definedName>
    <definedName name="H10C14" localSheetId="2">#REF!</definedName>
    <definedName name="H10C14" localSheetId="3">#REF!</definedName>
    <definedName name="H10C14">#REF!</definedName>
    <definedName name="H10C15" localSheetId="0">#REF!</definedName>
    <definedName name="H10C15" localSheetId="1">#REF!</definedName>
    <definedName name="H10C15" localSheetId="2">#REF!</definedName>
    <definedName name="H10C15" localSheetId="3">#REF!</definedName>
    <definedName name="H10C15">#REF!</definedName>
    <definedName name="H10C2" localSheetId="0">#REF!</definedName>
    <definedName name="H10C2" localSheetId="1">#REF!</definedName>
    <definedName name="H10C2" localSheetId="2">#REF!</definedName>
    <definedName name="H10C2" localSheetId="3">#REF!</definedName>
    <definedName name="H10C2">#REF!</definedName>
    <definedName name="H10C3" localSheetId="0">#REF!</definedName>
    <definedName name="H10C3" localSheetId="1">#REF!</definedName>
    <definedName name="H10C3" localSheetId="2">#REF!</definedName>
    <definedName name="H10C3" localSheetId="3">#REF!</definedName>
    <definedName name="H10C3">#REF!</definedName>
    <definedName name="H10C4" localSheetId="0">#REF!</definedName>
    <definedName name="H10C4" localSheetId="1">#REF!</definedName>
    <definedName name="H10C4" localSheetId="2">#REF!</definedName>
    <definedName name="H10C4" localSheetId="3">#REF!</definedName>
    <definedName name="H10C4">#REF!</definedName>
    <definedName name="H10C5" localSheetId="0">#REF!</definedName>
    <definedName name="H10C5" localSheetId="1">#REF!</definedName>
    <definedName name="H10C5" localSheetId="2">#REF!</definedName>
    <definedName name="H10C5" localSheetId="3">#REF!</definedName>
    <definedName name="H10C5">#REF!</definedName>
    <definedName name="H10C6" localSheetId="0">#REF!</definedName>
    <definedName name="H10C6" localSheetId="1">#REF!</definedName>
    <definedName name="H10C6" localSheetId="2">#REF!</definedName>
    <definedName name="H10C6" localSheetId="3">#REF!</definedName>
    <definedName name="H10C6">#REF!</definedName>
    <definedName name="H10C7" localSheetId="0">#REF!</definedName>
    <definedName name="H10C7" localSheetId="1">#REF!</definedName>
    <definedName name="H10C7" localSheetId="2">#REF!</definedName>
    <definedName name="H10C7" localSheetId="3">#REF!</definedName>
    <definedName name="H10C7">#REF!</definedName>
    <definedName name="H10C8" localSheetId="0">#REF!</definedName>
    <definedName name="H10C8" localSheetId="1">#REF!</definedName>
    <definedName name="H10C8" localSheetId="2">#REF!</definedName>
    <definedName name="H10C8" localSheetId="3">#REF!</definedName>
    <definedName name="H10C8">#REF!</definedName>
    <definedName name="H10C9" localSheetId="0">#REF!</definedName>
    <definedName name="H10C9" localSheetId="1">#REF!</definedName>
    <definedName name="H10C9" localSheetId="2">#REF!</definedName>
    <definedName name="H10C9" localSheetId="3">#REF!</definedName>
    <definedName name="H10C9">#REF!</definedName>
    <definedName name="H1101btu">'[21]Operational Basis'!$C$195</definedName>
    <definedName name="H11C1" localSheetId="0">#REF!</definedName>
    <definedName name="H11C1" localSheetId="1">#REF!</definedName>
    <definedName name="H11C1" localSheetId="2">#REF!</definedName>
    <definedName name="H11C1" localSheetId="3">#REF!</definedName>
    <definedName name="H11C1">#REF!</definedName>
    <definedName name="H11C10" localSheetId="0">#REF!</definedName>
    <definedName name="H11C10" localSheetId="1">#REF!</definedName>
    <definedName name="H11C10" localSheetId="2">#REF!</definedName>
    <definedName name="H11C10" localSheetId="3">#REF!</definedName>
    <definedName name="H11C10">#REF!</definedName>
    <definedName name="H11C11" localSheetId="0">#REF!</definedName>
    <definedName name="H11C11" localSheetId="1">#REF!</definedName>
    <definedName name="H11C11" localSheetId="2">#REF!</definedName>
    <definedName name="H11C11" localSheetId="3">#REF!</definedName>
    <definedName name="H11C11">#REF!</definedName>
    <definedName name="H11C12" localSheetId="0">#REF!</definedName>
    <definedName name="H11C12" localSheetId="1">#REF!</definedName>
    <definedName name="H11C12" localSheetId="2">#REF!</definedName>
    <definedName name="H11C12" localSheetId="3">#REF!</definedName>
    <definedName name="H11C12">#REF!</definedName>
    <definedName name="H11C13" localSheetId="0">#REF!</definedName>
    <definedName name="H11C13" localSheetId="1">#REF!</definedName>
    <definedName name="H11C13" localSheetId="2">#REF!</definedName>
    <definedName name="H11C13" localSheetId="3">#REF!</definedName>
    <definedName name="H11C13">#REF!</definedName>
    <definedName name="H11C14" localSheetId="0">#REF!</definedName>
    <definedName name="H11C14" localSheetId="1">#REF!</definedName>
    <definedName name="H11C14" localSheetId="2">#REF!</definedName>
    <definedName name="H11C14" localSheetId="3">#REF!</definedName>
    <definedName name="H11C14">#REF!</definedName>
    <definedName name="H11C15" localSheetId="0">#REF!</definedName>
    <definedName name="H11C15" localSheetId="1">#REF!</definedName>
    <definedName name="H11C15" localSheetId="2">#REF!</definedName>
    <definedName name="H11C15" localSheetId="3">#REF!</definedName>
    <definedName name="H11C15">#REF!</definedName>
    <definedName name="H11C2" localSheetId="0">#REF!</definedName>
    <definedName name="H11C2" localSheetId="1">#REF!</definedName>
    <definedName name="H11C2" localSheetId="2">#REF!</definedName>
    <definedName name="H11C2" localSheetId="3">#REF!</definedName>
    <definedName name="H11C2">#REF!</definedName>
    <definedName name="H11C3" localSheetId="0">#REF!</definedName>
    <definedName name="H11C3" localSheetId="1">#REF!</definedName>
    <definedName name="H11C3" localSheetId="2">#REF!</definedName>
    <definedName name="H11C3" localSheetId="3">#REF!</definedName>
    <definedName name="H11C3">#REF!</definedName>
    <definedName name="H11C4" localSheetId="0">#REF!</definedName>
    <definedName name="H11C4" localSheetId="1">#REF!</definedName>
    <definedName name="H11C4" localSheetId="2">#REF!</definedName>
    <definedName name="H11C4" localSheetId="3">#REF!</definedName>
    <definedName name="H11C4">#REF!</definedName>
    <definedName name="H11C5" localSheetId="0">#REF!</definedName>
    <definedName name="H11C5" localSheetId="1">#REF!</definedName>
    <definedName name="H11C5" localSheetId="2">#REF!</definedName>
    <definedName name="H11C5" localSheetId="3">#REF!</definedName>
    <definedName name="H11C5">#REF!</definedName>
    <definedName name="H11C6" localSheetId="0">#REF!</definedName>
    <definedName name="H11C6" localSheetId="1">#REF!</definedName>
    <definedName name="H11C6" localSheetId="2">#REF!</definedName>
    <definedName name="H11C6" localSheetId="3">#REF!</definedName>
    <definedName name="H11C6">#REF!</definedName>
    <definedName name="H11C7" localSheetId="0">#REF!</definedName>
    <definedName name="H11C7" localSheetId="1">#REF!</definedName>
    <definedName name="H11C7" localSheetId="2">#REF!</definedName>
    <definedName name="H11C7" localSheetId="3">#REF!</definedName>
    <definedName name="H11C7">#REF!</definedName>
    <definedName name="H11C8" localSheetId="0">#REF!</definedName>
    <definedName name="H11C8" localSheetId="1">#REF!</definedName>
    <definedName name="H11C8" localSheetId="2">#REF!</definedName>
    <definedName name="H11C8" localSheetId="3">#REF!</definedName>
    <definedName name="H11C8">#REF!</definedName>
    <definedName name="H11C9" localSheetId="0">#REF!</definedName>
    <definedName name="H11C9" localSheetId="1">#REF!</definedName>
    <definedName name="H11C9" localSheetId="2">#REF!</definedName>
    <definedName name="H11C9" localSheetId="3">#REF!</definedName>
    <definedName name="H11C9">#REF!</definedName>
    <definedName name="H12C1" localSheetId="0">#REF!</definedName>
    <definedName name="H12C1" localSheetId="1">#REF!</definedName>
    <definedName name="H12C1" localSheetId="2">#REF!</definedName>
    <definedName name="H12C1" localSheetId="3">#REF!</definedName>
    <definedName name="H12C1">#REF!</definedName>
    <definedName name="H12C10" localSheetId="0">#REF!</definedName>
    <definedName name="H12C10" localSheetId="1">#REF!</definedName>
    <definedName name="H12C10" localSheetId="2">#REF!</definedName>
    <definedName name="H12C10" localSheetId="3">#REF!</definedName>
    <definedName name="H12C10">#REF!</definedName>
    <definedName name="H12C11" localSheetId="0">#REF!</definedName>
    <definedName name="H12C11" localSheetId="1">#REF!</definedName>
    <definedName name="H12C11" localSheetId="2">#REF!</definedName>
    <definedName name="H12C11" localSheetId="3">#REF!</definedName>
    <definedName name="H12C11">#REF!</definedName>
    <definedName name="H12C12" localSheetId="0">#REF!</definedName>
    <definedName name="H12C12" localSheetId="1">#REF!</definedName>
    <definedName name="H12C12" localSheetId="2">#REF!</definedName>
    <definedName name="H12C12" localSheetId="3">#REF!</definedName>
    <definedName name="H12C12">#REF!</definedName>
    <definedName name="H12C13" localSheetId="0">#REF!</definedName>
    <definedName name="H12C13" localSheetId="1">#REF!</definedName>
    <definedName name="H12C13" localSheetId="2">#REF!</definedName>
    <definedName name="H12C13" localSheetId="3">#REF!</definedName>
    <definedName name="H12C13">#REF!</definedName>
    <definedName name="H12C14" localSheetId="0">#REF!</definedName>
    <definedName name="H12C14" localSheetId="1">#REF!</definedName>
    <definedName name="H12C14" localSheetId="2">#REF!</definedName>
    <definedName name="H12C14" localSheetId="3">#REF!</definedName>
    <definedName name="H12C14">#REF!</definedName>
    <definedName name="H12C15" localSheetId="0">#REF!</definedName>
    <definedName name="H12C15" localSheetId="1">#REF!</definedName>
    <definedName name="H12C15" localSheetId="2">#REF!</definedName>
    <definedName name="H12C15" localSheetId="3">#REF!</definedName>
    <definedName name="H12C15">#REF!</definedName>
    <definedName name="H12C2" localSheetId="0">#REF!</definedName>
    <definedName name="H12C2" localSheetId="1">#REF!</definedName>
    <definedName name="H12C2" localSheetId="2">#REF!</definedName>
    <definedName name="H12C2" localSheetId="3">#REF!</definedName>
    <definedName name="H12C2">#REF!</definedName>
    <definedName name="H12C3" localSheetId="0">#REF!</definedName>
    <definedName name="H12C3" localSheetId="1">#REF!</definedName>
    <definedName name="H12C3" localSheetId="2">#REF!</definedName>
    <definedName name="H12C3" localSheetId="3">#REF!</definedName>
    <definedName name="H12C3">#REF!</definedName>
    <definedName name="H12C4" localSheetId="0">#REF!</definedName>
    <definedName name="H12C4" localSheetId="1">#REF!</definedName>
    <definedName name="H12C4" localSheetId="2">#REF!</definedName>
    <definedName name="H12C4" localSheetId="3">#REF!</definedName>
    <definedName name="H12C4">#REF!</definedName>
    <definedName name="H12C5" localSheetId="0">#REF!</definedName>
    <definedName name="H12C5" localSheetId="1">#REF!</definedName>
    <definedName name="H12C5" localSheetId="2">#REF!</definedName>
    <definedName name="H12C5" localSheetId="3">#REF!</definedName>
    <definedName name="H12C5">#REF!</definedName>
    <definedName name="H12C6" localSheetId="0">#REF!</definedName>
    <definedName name="H12C6" localSheetId="1">#REF!</definedName>
    <definedName name="H12C6" localSheetId="2">#REF!</definedName>
    <definedName name="H12C6" localSheetId="3">#REF!</definedName>
    <definedName name="H12C6">#REF!</definedName>
    <definedName name="H12C7" localSheetId="0">#REF!</definedName>
    <definedName name="H12C7" localSheetId="1">#REF!</definedName>
    <definedName name="H12C7" localSheetId="2">#REF!</definedName>
    <definedName name="H12C7" localSheetId="3">#REF!</definedName>
    <definedName name="H12C7">#REF!</definedName>
    <definedName name="H12C8" localSheetId="0">#REF!</definedName>
    <definedName name="H12C8" localSheetId="1">#REF!</definedName>
    <definedName name="H12C8" localSheetId="2">#REF!</definedName>
    <definedName name="H12C8" localSheetId="3">#REF!</definedName>
    <definedName name="H12C8">#REF!</definedName>
    <definedName name="H12C9" localSheetId="0">#REF!</definedName>
    <definedName name="H12C9" localSheetId="1">#REF!</definedName>
    <definedName name="H12C9" localSheetId="2">#REF!</definedName>
    <definedName name="H12C9" localSheetId="3">#REF!</definedName>
    <definedName name="H12C9">#REF!</definedName>
    <definedName name="H13C1" localSheetId="0">#REF!</definedName>
    <definedName name="H13C1" localSheetId="1">#REF!</definedName>
    <definedName name="H13C1" localSheetId="2">#REF!</definedName>
    <definedName name="H13C1" localSheetId="3">#REF!</definedName>
    <definedName name="H13C1">#REF!</definedName>
    <definedName name="H13C10" localSheetId="0">#REF!</definedName>
    <definedName name="H13C10" localSheetId="1">#REF!</definedName>
    <definedName name="H13C10" localSheetId="2">#REF!</definedName>
    <definedName name="H13C10" localSheetId="3">#REF!</definedName>
    <definedName name="H13C10">#REF!</definedName>
    <definedName name="H13C11" localSheetId="0">#REF!</definedName>
    <definedName name="H13C11" localSheetId="1">#REF!</definedName>
    <definedName name="H13C11" localSheetId="2">#REF!</definedName>
    <definedName name="H13C11" localSheetId="3">#REF!</definedName>
    <definedName name="H13C11">#REF!</definedName>
    <definedName name="H13C12" localSheetId="0">#REF!</definedName>
    <definedName name="H13C12" localSheetId="1">#REF!</definedName>
    <definedName name="H13C12" localSheetId="2">#REF!</definedName>
    <definedName name="H13C12" localSheetId="3">#REF!</definedName>
    <definedName name="H13C12">#REF!</definedName>
    <definedName name="H13C13" localSheetId="0">#REF!</definedName>
    <definedName name="H13C13" localSheetId="1">#REF!</definedName>
    <definedName name="H13C13" localSheetId="2">#REF!</definedName>
    <definedName name="H13C13" localSheetId="3">#REF!</definedName>
    <definedName name="H13C13">#REF!</definedName>
    <definedName name="H13C14" localSheetId="0">#REF!</definedName>
    <definedName name="H13C14" localSheetId="1">#REF!</definedName>
    <definedName name="H13C14" localSheetId="2">#REF!</definedName>
    <definedName name="H13C14" localSheetId="3">#REF!</definedName>
    <definedName name="H13C14">#REF!</definedName>
    <definedName name="H13C15" localSheetId="0">#REF!</definedName>
    <definedName name="H13C15" localSheetId="1">#REF!</definedName>
    <definedName name="H13C15" localSheetId="2">#REF!</definedName>
    <definedName name="H13C15" localSheetId="3">#REF!</definedName>
    <definedName name="H13C15">#REF!</definedName>
    <definedName name="H13C2" localSheetId="0">#REF!</definedName>
    <definedName name="H13C2" localSheetId="1">#REF!</definedName>
    <definedName name="H13C2" localSheetId="2">#REF!</definedName>
    <definedName name="H13C2" localSheetId="3">#REF!</definedName>
    <definedName name="H13C2">#REF!</definedName>
    <definedName name="H13C3" localSheetId="0">#REF!</definedName>
    <definedName name="H13C3" localSheetId="1">#REF!</definedName>
    <definedName name="H13C3" localSheetId="2">#REF!</definedName>
    <definedName name="H13C3" localSheetId="3">#REF!</definedName>
    <definedName name="H13C3">#REF!</definedName>
    <definedName name="H13C4" localSheetId="0">#REF!</definedName>
    <definedName name="H13C4" localSheetId="1">#REF!</definedName>
    <definedName name="H13C4" localSheetId="2">#REF!</definedName>
    <definedName name="H13C4" localSheetId="3">#REF!</definedName>
    <definedName name="H13C4">#REF!</definedName>
    <definedName name="H13C5" localSheetId="0">#REF!</definedName>
    <definedName name="H13C5" localSheetId="1">#REF!</definedName>
    <definedName name="H13C5" localSheetId="2">#REF!</definedName>
    <definedName name="H13C5" localSheetId="3">#REF!</definedName>
    <definedName name="H13C5">#REF!</definedName>
    <definedName name="H13C6" localSheetId="0">#REF!</definedName>
    <definedName name="H13C6" localSheetId="1">#REF!</definedName>
    <definedName name="H13C6" localSheetId="2">#REF!</definedName>
    <definedName name="H13C6" localSheetId="3">#REF!</definedName>
    <definedName name="H13C6">#REF!</definedName>
    <definedName name="H13C7" localSheetId="0">#REF!</definedName>
    <definedName name="H13C7" localSheetId="1">#REF!</definedName>
    <definedName name="H13C7" localSheetId="2">#REF!</definedName>
    <definedName name="H13C7" localSheetId="3">#REF!</definedName>
    <definedName name="H13C7">#REF!</definedName>
    <definedName name="H13C8" localSheetId="0">#REF!</definedName>
    <definedName name="H13C8" localSheetId="1">#REF!</definedName>
    <definedName name="H13C8" localSheetId="2">#REF!</definedName>
    <definedName name="H13C8" localSheetId="3">#REF!</definedName>
    <definedName name="H13C8">#REF!</definedName>
    <definedName name="H13C9" localSheetId="0">#REF!</definedName>
    <definedName name="H13C9" localSheetId="1">#REF!</definedName>
    <definedName name="H13C9" localSheetId="2">#REF!</definedName>
    <definedName name="H13C9" localSheetId="3">#REF!</definedName>
    <definedName name="H13C9">#REF!</definedName>
    <definedName name="H14C1" localSheetId="0">#REF!</definedName>
    <definedName name="H14C1" localSheetId="1">#REF!</definedName>
    <definedName name="H14C1" localSheetId="2">#REF!</definedName>
    <definedName name="H14C1" localSheetId="3">#REF!</definedName>
    <definedName name="H14C1">#REF!</definedName>
    <definedName name="H14C10" localSheetId="0">#REF!</definedName>
    <definedName name="H14C10" localSheetId="1">#REF!</definedName>
    <definedName name="H14C10" localSheetId="2">#REF!</definedName>
    <definedName name="H14C10" localSheetId="3">#REF!</definedName>
    <definedName name="H14C10">#REF!</definedName>
    <definedName name="H14C11" localSheetId="0">#REF!</definedName>
    <definedName name="H14C11" localSheetId="1">#REF!</definedName>
    <definedName name="H14C11" localSheetId="2">#REF!</definedName>
    <definedName name="H14C11" localSheetId="3">#REF!</definedName>
    <definedName name="H14C11">#REF!</definedName>
    <definedName name="H14C12" localSheetId="0">#REF!</definedName>
    <definedName name="H14C12" localSheetId="1">#REF!</definedName>
    <definedName name="H14C12" localSheetId="2">#REF!</definedName>
    <definedName name="H14C12" localSheetId="3">#REF!</definedName>
    <definedName name="H14C12">#REF!</definedName>
    <definedName name="H14C13" localSheetId="0">#REF!</definedName>
    <definedName name="H14C13" localSheetId="1">#REF!</definedName>
    <definedName name="H14C13" localSheetId="2">#REF!</definedName>
    <definedName name="H14C13" localSheetId="3">#REF!</definedName>
    <definedName name="H14C13">#REF!</definedName>
    <definedName name="H14C14" localSheetId="0">#REF!</definedName>
    <definedName name="H14C14" localSheetId="1">#REF!</definedName>
    <definedName name="H14C14" localSheetId="2">#REF!</definedName>
    <definedName name="H14C14" localSheetId="3">#REF!</definedName>
    <definedName name="H14C14">#REF!</definedName>
    <definedName name="H14C15" localSheetId="0">#REF!</definedName>
    <definedName name="H14C15" localSheetId="1">#REF!</definedName>
    <definedName name="H14C15" localSheetId="2">#REF!</definedName>
    <definedName name="H14C15" localSheetId="3">#REF!</definedName>
    <definedName name="H14C15">#REF!</definedName>
    <definedName name="H14C2" localSheetId="0">#REF!</definedName>
    <definedName name="H14C2" localSheetId="1">#REF!</definedName>
    <definedName name="H14C2" localSheetId="2">#REF!</definedName>
    <definedName name="H14C2" localSheetId="3">#REF!</definedName>
    <definedName name="H14C2">#REF!</definedName>
    <definedName name="H14C3" localSheetId="0">#REF!</definedName>
    <definedName name="H14C3" localSheetId="1">#REF!</definedName>
    <definedName name="H14C3" localSheetId="2">#REF!</definedName>
    <definedName name="H14C3" localSheetId="3">#REF!</definedName>
    <definedName name="H14C3">#REF!</definedName>
    <definedName name="H14C4" localSheetId="0">#REF!</definedName>
    <definedName name="H14C4" localSheetId="1">#REF!</definedName>
    <definedName name="H14C4" localSheetId="2">#REF!</definedName>
    <definedName name="H14C4" localSheetId="3">#REF!</definedName>
    <definedName name="H14C4">#REF!</definedName>
    <definedName name="H14C5" localSheetId="0">#REF!</definedName>
    <definedName name="H14C5" localSheetId="1">#REF!</definedName>
    <definedName name="H14C5" localSheetId="2">#REF!</definedName>
    <definedName name="H14C5" localSheetId="3">#REF!</definedName>
    <definedName name="H14C5">#REF!</definedName>
    <definedName name="H14C6" localSheetId="0">#REF!</definedName>
    <definedName name="H14C6" localSheetId="1">#REF!</definedName>
    <definedName name="H14C6" localSheetId="2">#REF!</definedName>
    <definedName name="H14C6" localSheetId="3">#REF!</definedName>
    <definedName name="H14C6">#REF!</definedName>
    <definedName name="H14C7" localSheetId="0">#REF!</definedName>
    <definedName name="H14C7" localSheetId="1">#REF!</definedName>
    <definedName name="H14C7" localSheetId="2">#REF!</definedName>
    <definedName name="H14C7" localSheetId="3">#REF!</definedName>
    <definedName name="H14C7">#REF!</definedName>
    <definedName name="H14C8" localSheetId="0">#REF!</definedName>
    <definedName name="H14C8" localSheetId="1">#REF!</definedName>
    <definedName name="H14C8" localSheetId="2">#REF!</definedName>
    <definedName name="H14C8" localSheetId="3">#REF!</definedName>
    <definedName name="H14C8">#REF!</definedName>
    <definedName name="H14C9" localSheetId="0">#REF!</definedName>
    <definedName name="H14C9" localSheetId="1">#REF!</definedName>
    <definedName name="H14C9" localSheetId="2">#REF!</definedName>
    <definedName name="H14C9" localSheetId="3">#REF!</definedName>
    <definedName name="H14C9">#REF!</definedName>
    <definedName name="H15C1" localSheetId="0">#REF!</definedName>
    <definedName name="H15C1" localSheetId="1">#REF!</definedName>
    <definedName name="H15C1" localSheetId="2">#REF!</definedName>
    <definedName name="H15C1" localSheetId="3">#REF!</definedName>
    <definedName name="H15C1">#REF!</definedName>
    <definedName name="H15C10" localSheetId="0">#REF!</definedName>
    <definedName name="H15C10" localSheetId="1">#REF!</definedName>
    <definedName name="H15C10" localSheetId="2">#REF!</definedName>
    <definedName name="H15C10" localSheetId="3">#REF!</definedName>
    <definedName name="H15C10">#REF!</definedName>
    <definedName name="H15C11" localSheetId="0">#REF!</definedName>
    <definedName name="H15C11" localSheetId="1">#REF!</definedName>
    <definedName name="H15C11" localSheetId="2">#REF!</definedName>
    <definedName name="H15C11" localSheetId="3">#REF!</definedName>
    <definedName name="H15C11">#REF!</definedName>
    <definedName name="H15C12" localSheetId="0">#REF!</definedName>
    <definedName name="H15C12" localSheetId="1">#REF!</definedName>
    <definedName name="H15C12" localSheetId="2">#REF!</definedName>
    <definedName name="H15C12" localSheetId="3">#REF!</definedName>
    <definedName name="H15C12">#REF!</definedName>
    <definedName name="H15C13" localSheetId="0">#REF!</definedName>
    <definedName name="H15C13" localSheetId="1">#REF!</definedName>
    <definedName name="H15C13" localSheetId="2">#REF!</definedName>
    <definedName name="H15C13" localSheetId="3">#REF!</definedName>
    <definedName name="H15C13">#REF!</definedName>
    <definedName name="H15C14" localSheetId="0">#REF!</definedName>
    <definedName name="H15C14" localSheetId="1">#REF!</definedName>
    <definedName name="H15C14" localSheetId="2">#REF!</definedName>
    <definedName name="H15C14" localSheetId="3">#REF!</definedName>
    <definedName name="H15C14">#REF!</definedName>
    <definedName name="H15C15" localSheetId="0">#REF!</definedName>
    <definedName name="H15C15" localSheetId="1">#REF!</definedName>
    <definedName name="H15C15" localSheetId="2">#REF!</definedName>
    <definedName name="H15C15" localSheetId="3">#REF!</definedName>
    <definedName name="H15C15">#REF!</definedName>
    <definedName name="H15C2" localSheetId="0">#REF!</definedName>
    <definedName name="H15C2" localSheetId="1">#REF!</definedName>
    <definedName name="H15C2" localSheetId="2">#REF!</definedName>
    <definedName name="H15C2" localSheetId="3">#REF!</definedName>
    <definedName name="H15C2">#REF!</definedName>
    <definedName name="H15C3" localSheetId="0">#REF!</definedName>
    <definedName name="H15C3" localSheetId="1">#REF!</definedName>
    <definedName name="H15C3" localSheetId="2">#REF!</definedName>
    <definedName name="H15C3" localSheetId="3">#REF!</definedName>
    <definedName name="H15C3">#REF!</definedName>
    <definedName name="H15C4" localSheetId="0">#REF!</definedName>
    <definedName name="H15C4" localSheetId="1">#REF!</definedName>
    <definedName name="H15C4" localSheetId="2">#REF!</definedName>
    <definedName name="H15C4" localSheetId="3">#REF!</definedName>
    <definedName name="H15C4">#REF!</definedName>
    <definedName name="H15C5" localSheetId="0">#REF!</definedName>
    <definedName name="H15C5" localSheetId="1">#REF!</definedName>
    <definedName name="H15C5" localSheetId="2">#REF!</definedName>
    <definedName name="H15C5" localSheetId="3">#REF!</definedName>
    <definedName name="H15C5">#REF!</definedName>
    <definedName name="H15C6" localSheetId="0">#REF!</definedName>
    <definedName name="H15C6" localSheetId="1">#REF!</definedName>
    <definedName name="H15C6" localSheetId="2">#REF!</definedName>
    <definedName name="H15C6" localSheetId="3">#REF!</definedName>
    <definedName name="H15C6">#REF!</definedName>
    <definedName name="H15C7" localSheetId="0">#REF!</definedName>
    <definedName name="H15C7" localSheetId="1">#REF!</definedName>
    <definedName name="H15C7" localSheetId="2">#REF!</definedName>
    <definedName name="H15C7" localSheetId="3">#REF!</definedName>
    <definedName name="H15C7">#REF!</definedName>
    <definedName name="H15C8" localSheetId="0">#REF!</definedName>
    <definedName name="H15C8" localSheetId="1">#REF!</definedName>
    <definedName name="H15C8" localSheetId="2">#REF!</definedName>
    <definedName name="H15C8" localSheetId="3">#REF!</definedName>
    <definedName name="H15C8">#REF!</definedName>
    <definedName name="H15C9" localSheetId="0">#REF!</definedName>
    <definedName name="H15C9" localSheetId="1">#REF!</definedName>
    <definedName name="H15C9" localSheetId="2">#REF!</definedName>
    <definedName name="H15C9" localSheetId="3">#REF!</definedName>
    <definedName name="H15C9">#REF!</definedName>
    <definedName name="H1601btu">'[21]Operational Basis'!$C$194</definedName>
    <definedName name="H1C1" localSheetId="0">#REF!</definedName>
    <definedName name="H1C1" localSheetId="1">#REF!</definedName>
    <definedName name="H1C1" localSheetId="2">#REF!</definedName>
    <definedName name="H1C1" localSheetId="3">#REF!</definedName>
    <definedName name="H1C1">#REF!</definedName>
    <definedName name="H1C10" localSheetId="0">#REF!</definedName>
    <definedName name="H1C10" localSheetId="1">#REF!</definedName>
    <definedName name="H1C10" localSheetId="2">#REF!</definedName>
    <definedName name="H1C10" localSheetId="3">#REF!</definedName>
    <definedName name="H1C10">#REF!</definedName>
    <definedName name="H1C11" localSheetId="0">#REF!</definedName>
    <definedName name="H1C11" localSheetId="1">#REF!</definedName>
    <definedName name="H1C11" localSheetId="2">#REF!</definedName>
    <definedName name="H1C11" localSheetId="3">#REF!</definedName>
    <definedName name="H1C11">#REF!</definedName>
    <definedName name="H1C12" localSheetId="0">#REF!</definedName>
    <definedName name="H1C12" localSheetId="1">#REF!</definedName>
    <definedName name="H1C12" localSheetId="2">#REF!</definedName>
    <definedName name="H1C12" localSheetId="3">#REF!</definedName>
    <definedName name="H1C12">#REF!</definedName>
    <definedName name="H1C13" localSheetId="0">#REF!</definedName>
    <definedName name="H1C13" localSheetId="1">#REF!</definedName>
    <definedName name="H1C13" localSheetId="2">#REF!</definedName>
    <definedName name="H1C13" localSheetId="3">#REF!</definedName>
    <definedName name="H1C13">#REF!</definedName>
    <definedName name="H1C14" localSheetId="0">#REF!</definedName>
    <definedName name="H1C14" localSheetId="1">#REF!</definedName>
    <definedName name="H1C14" localSheetId="2">#REF!</definedName>
    <definedName name="H1C14" localSheetId="3">#REF!</definedName>
    <definedName name="H1C14">#REF!</definedName>
    <definedName name="H1C15" localSheetId="0">#REF!</definedName>
    <definedName name="H1C15" localSheetId="1">#REF!</definedName>
    <definedName name="H1C15" localSheetId="2">#REF!</definedName>
    <definedName name="H1C15" localSheetId="3">#REF!</definedName>
    <definedName name="H1C15">#REF!</definedName>
    <definedName name="H1C2" localSheetId="0">#REF!</definedName>
    <definedName name="H1C2" localSheetId="1">#REF!</definedName>
    <definedName name="H1C2" localSheetId="2">#REF!</definedName>
    <definedName name="H1C2" localSheetId="3">#REF!</definedName>
    <definedName name="H1C2">#REF!</definedName>
    <definedName name="H1C3" localSheetId="0">#REF!</definedName>
    <definedName name="H1C3" localSheetId="1">#REF!</definedName>
    <definedName name="H1C3" localSheetId="2">#REF!</definedName>
    <definedName name="H1C3" localSheetId="3">#REF!</definedName>
    <definedName name="H1C3">#REF!</definedName>
    <definedName name="H1C4" localSheetId="0">#REF!</definedName>
    <definedName name="H1C4" localSheetId="1">#REF!</definedName>
    <definedName name="H1C4" localSheetId="2">#REF!</definedName>
    <definedName name="H1C4" localSheetId="3">#REF!</definedName>
    <definedName name="H1C4">#REF!</definedName>
    <definedName name="H1C5" localSheetId="0">#REF!</definedName>
    <definedName name="H1C5" localSheetId="1">#REF!</definedName>
    <definedName name="H1C5" localSheetId="2">#REF!</definedName>
    <definedName name="H1C5" localSheetId="3">#REF!</definedName>
    <definedName name="H1C5">#REF!</definedName>
    <definedName name="H1C6" localSheetId="0">#REF!</definedName>
    <definedName name="H1C6" localSheetId="1">#REF!</definedName>
    <definedName name="H1C6" localSheetId="2">#REF!</definedName>
    <definedName name="H1C6" localSheetId="3">#REF!</definedName>
    <definedName name="H1C6">#REF!</definedName>
    <definedName name="H1C7" localSheetId="0">#REF!</definedName>
    <definedName name="H1C7" localSheetId="1">#REF!</definedName>
    <definedName name="H1C7" localSheetId="2">#REF!</definedName>
    <definedName name="H1C7" localSheetId="3">#REF!</definedName>
    <definedName name="H1C7">#REF!</definedName>
    <definedName name="H1C8" localSheetId="0">#REF!</definedName>
    <definedName name="H1C8" localSheetId="1">#REF!</definedName>
    <definedName name="H1C8" localSheetId="2">#REF!</definedName>
    <definedName name="H1C8" localSheetId="3">#REF!</definedName>
    <definedName name="H1C8">#REF!</definedName>
    <definedName name="H1C9" localSheetId="0">#REF!</definedName>
    <definedName name="H1C9" localSheetId="1">#REF!</definedName>
    <definedName name="H1C9" localSheetId="2">#REF!</definedName>
    <definedName name="H1C9" localSheetId="3">#REF!</definedName>
    <definedName name="H1C9">#REF!</definedName>
    <definedName name="H2C1" localSheetId="0">#REF!</definedName>
    <definedName name="H2C1" localSheetId="1">#REF!</definedName>
    <definedName name="H2C1" localSheetId="2">#REF!</definedName>
    <definedName name="H2C1" localSheetId="3">#REF!</definedName>
    <definedName name="H2C1">#REF!</definedName>
    <definedName name="H2C10" localSheetId="0">#REF!</definedName>
    <definedName name="H2C10" localSheetId="1">#REF!</definedName>
    <definedName name="H2C10" localSheetId="2">#REF!</definedName>
    <definedName name="H2C10" localSheetId="3">#REF!</definedName>
    <definedName name="H2C10">#REF!</definedName>
    <definedName name="H2C11" localSheetId="0">#REF!</definedName>
    <definedName name="H2C11" localSheetId="1">#REF!</definedName>
    <definedName name="H2C11" localSheetId="2">#REF!</definedName>
    <definedName name="H2C11" localSheetId="3">#REF!</definedName>
    <definedName name="H2C11">#REF!</definedName>
    <definedName name="H2C12" localSheetId="0">#REF!</definedName>
    <definedName name="H2C12" localSheetId="1">#REF!</definedName>
    <definedName name="H2C12" localSheetId="2">#REF!</definedName>
    <definedName name="H2C12" localSheetId="3">#REF!</definedName>
    <definedName name="H2C12">#REF!</definedName>
    <definedName name="H2C13" localSheetId="0">#REF!</definedName>
    <definedName name="H2C13" localSheetId="1">#REF!</definedName>
    <definedName name="H2C13" localSheetId="2">#REF!</definedName>
    <definedName name="H2C13" localSheetId="3">#REF!</definedName>
    <definedName name="H2C13">#REF!</definedName>
    <definedName name="H2C14" localSheetId="0">#REF!</definedName>
    <definedName name="H2C14" localSheetId="1">#REF!</definedName>
    <definedName name="H2C14" localSheetId="2">#REF!</definedName>
    <definedName name="H2C14" localSheetId="3">#REF!</definedName>
    <definedName name="H2C14">#REF!</definedName>
    <definedName name="H2C15" localSheetId="0">#REF!</definedName>
    <definedName name="H2C15" localSheetId="1">#REF!</definedName>
    <definedName name="H2C15" localSheetId="2">#REF!</definedName>
    <definedName name="H2C15" localSheetId="3">#REF!</definedName>
    <definedName name="H2C15">#REF!</definedName>
    <definedName name="H2C2" localSheetId="0">#REF!</definedName>
    <definedName name="H2C2" localSheetId="1">#REF!</definedName>
    <definedName name="H2C2" localSheetId="2">#REF!</definedName>
    <definedName name="H2C2" localSheetId="3">#REF!</definedName>
    <definedName name="H2C2">#REF!</definedName>
    <definedName name="H2C3" localSheetId="0">#REF!</definedName>
    <definedName name="H2C3" localSheetId="1">#REF!</definedName>
    <definedName name="H2C3" localSheetId="2">#REF!</definedName>
    <definedName name="H2C3" localSheetId="3">#REF!</definedName>
    <definedName name="H2C3">#REF!</definedName>
    <definedName name="H2C4" localSheetId="0">#REF!</definedName>
    <definedName name="H2C4" localSheetId="1">#REF!</definedName>
    <definedName name="H2C4" localSheetId="2">#REF!</definedName>
    <definedName name="H2C4" localSheetId="3">#REF!</definedName>
    <definedName name="H2C4">#REF!</definedName>
    <definedName name="H2C5" localSheetId="0">#REF!</definedName>
    <definedName name="H2C5" localSheetId="1">#REF!</definedName>
    <definedName name="H2C5" localSheetId="2">#REF!</definedName>
    <definedName name="H2C5" localSheetId="3">#REF!</definedName>
    <definedName name="H2C5">#REF!</definedName>
    <definedName name="H2C6" localSheetId="0">#REF!</definedName>
    <definedName name="H2C6" localSheetId="1">#REF!</definedName>
    <definedName name="H2C6" localSheetId="2">#REF!</definedName>
    <definedName name="H2C6" localSheetId="3">#REF!</definedName>
    <definedName name="H2C6">#REF!</definedName>
    <definedName name="H2C7" localSheetId="0">#REF!</definedName>
    <definedName name="H2C7" localSheetId="1">#REF!</definedName>
    <definedName name="H2C7" localSheetId="2">#REF!</definedName>
    <definedName name="H2C7" localSheetId="3">#REF!</definedName>
    <definedName name="H2C7">#REF!</definedName>
    <definedName name="H2C8" localSheetId="0">#REF!</definedName>
    <definedName name="H2C8" localSheetId="1">#REF!</definedName>
    <definedName name="H2C8" localSheetId="2">#REF!</definedName>
    <definedName name="H2C8" localSheetId="3">#REF!</definedName>
    <definedName name="H2C8">#REF!</definedName>
    <definedName name="H2C9" localSheetId="0">#REF!</definedName>
    <definedName name="H2C9" localSheetId="1">#REF!</definedName>
    <definedName name="H2C9" localSheetId="2">#REF!</definedName>
    <definedName name="H2C9" localSheetId="3">#REF!</definedName>
    <definedName name="H2C9">#REF!</definedName>
    <definedName name="H3505btu">'[21]Operational Basis'!$C$196</definedName>
    <definedName name="H3C1" localSheetId="0">#REF!</definedName>
    <definedName name="H3C1" localSheetId="1">#REF!</definedName>
    <definedName name="H3C1" localSheetId="2">#REF!</definedName>
    <definedName name="H3C1" localSheetId="3">#REF!</definedName>
    <definedName name="H3C1">#REF!</definedName>
    <definedName name="H3C10" localSheetId="0">#REF!</definedName>
    <definedName name="H3C10" localSheetId="1">#REF!</definedName>
    <definedName name="H3C10" localSheetId="2">#REF!</definedName>
    <definedName name="H3C10" localSheetId="3">#REF!</definedName>
    <definedName name="H3C10">#REF!</definedName>
    <definedName name="H3C11" localSheetId="0">#REF!</definedName>
    <definedName name="H3C11" localSheetId="1">#REF!</definedName>
    <definedName name="H3C11" localSheetId="2">#REF!</definedName>
    <definedName name="H3C11" localSheetId="3">#REF!</definedName>
    <definedName name="H3C11">#REF!</definedName>
    <definedName name="H3C12" localSheetId="0">#REF!</definedName>
    <definedName name="H3C12" localSheetId="1">#REF!</definedName>
    <definedName name="H3C12" localSheetId="2">#REF!</definedName>
    <definedName name="H3C12" localSheetId="3">#REF!</definedName>
    <definedName name="H3C12">#REF!</definedName>
    <definedName name="H3C13" localSheetId="0">#REF!</definedName>
    <definedName name="H3C13" localSheetId="1">#REF!</definedName>
    <definedName name="H3C13" localSheetId="2">#REF!</definedName>
    <definedName name="H3C13" localSheetId="3">#REF!</definedName>
    <definedName name="H3C13">#REF!</definedName>
    <definedName name="H3C14" localSheetId="0">#REF!</definedName>
    <definedName name="H3C14" localSheetId="1">#REF!</definedName>
    <definedName name="H3C14" localSheetId="2">#REF!</definedName>
    <definedName name="H3C14" localSheetId="3">#REF!</definedName>
    <definedName name="H3C14">#REF!</definedName>
    <definedName name="H3C15" localSheetId="0">#REF!</definedName>
    <definedName name="H3C15" localSheetId="1">#REF!</definedName>
    <definedName name="H3C15" localSheetId="2">#REF!</definedName>
    <definedName name="H3C15" localSheetId="3">#REF!</definedName>
    <definedName name="H3C15">#REF!</definedName>
    <definedName name="H3C2" localSheetId="0">#REF!</definedName>
    <definedName name="H3C2" localSheetId="1">#REF!</definedName>
    <definedName name="H3C2" localSheetId="2">#REF!</definedName>
    <definedName name="H3C2" localSheetId="3">#REF!</definedName>
    <definedName name="H3C2">#REF!</definedName>
    <definedName name="H3C3" localSheetId="0">#REF!</definedName>
    <definedName name="H3C3" localSheetId="1">#REF!</definedName>
    <definedName name="H3C3" localSheetId="2">#REF!</definedName>
    <definedName name="H3C3" localSheetId="3">#REF!</definedName>
    <definedName name="H3C3">#REF!</definedName>
    <definedName name="H3C4" localSheetId="0">#REF!</definedName>
    <definedName name="H3C4" localSheetId="1">#REF!</definedName>
    <definedName name="H3C4" localSheetId="2">#REF!</definedName>
    <definedName name="H3C4" localSheetId="3">#REF!</definedName>
    <definedName name="H3C4">#REF!</definedName>
    <definedName name="H3C5" localSheetId="0">#REF!</definedName>
    <definedName name="H3C5" localSheetId="1">#REF!</definedName>
    <definedName name="H3C5" localSheetId="2">#REF!</definedName>
    <definedName name="H3C5" localSheetId="3">#REF!</definedName>
    <definedName name="H3C5">#REF!</definedName>
    <definedName name="H3C6" localSheetId="0">#REF!</definedName>
    <definedName name="H3C6" localSheetId="1">#REF!</definedName>
    <definedName name="H3C6" localSheetId="2">#REF!</definedName>
    <definedName name="H3C6" localSheetId="3">#REF!</definedName>
    <definedName name="H3C6">#REF!</definedName>
    <definedName name="H3C7" localSheetId="0">#REF!</definedName>
    <definedName name="H3C7" localSheetId="1">#REF!</definedName>
    <definedName name="H3C7" localSheetId="2">#REF!</definedName>
    <definedName name="H3C7" localSheetId="3">#REF!</definedName>
    <definedName name="H3C7">#REF!</definedName>
    <definedName name="H3C8" localSheetId="0">#REF!</definedName>
    <definedName name="H3C8" localSheetId="1">#REF!</definedName>
    <definedName name="H3C8" localSheetId="2">#REF!</definedName>
    <definedName name="H3C8" localSheetId="3">#REF!</definedName>
    <definedName name="H3C8">#REF!</definedName>
    <definedName name="H3C9" localSheetId="0">#REF!</definedName>
    <definedName name="H3C9" localSheetId="1">#REF!</definedName>
    <definedName name="H3C9" localSheetId="2">#REF!</definedName>
    <definedName name="H3C9" localSheetId="3">#REF!</definedName>
    <definedName name="H3C9">#REF!</definedName>
    <definedName name="H401btu">'[21]Operational Basis'!$C$197</definedName>
    <definedName name="H402btu">'[21]Operational Basis'!$C$198</definedName>
    <definedName name="H4C1" localSheetId="0">#REF!</definedName>
    <definedName name="H4C1" localSheetId="1">#REF!</definedName>
    <definedName name="H4C1" localSheetId="2">#REF!</definedName>
    <definedName name="H4C1" localSheetId="3">#REF!</definedName>
    <definedName name="H4C1">#REF!</definedName>
    <definedName name="H4C10" localSheetId="0">#REF!</definedName>
    <definedName name="H4C10" localSheetId="1">#REF!</definedName>
    <definedName name="H4C10" localSheetId="2">#REF!</definedName>
    <definedName name="H4C10" localSheetId="3">#REF!</definedName>
    <definedName name="H4C10">#REF!</definedName>
    <definedName name="H4C11" localSheetId="0">#REF!</definedName>
    <definedName name="H4C11" localSheetId="1">#REF!</definedName>
    <definedName name="H4C11" localSheetId="2">#REF!</definedName>
    <definedName name="H4C11" localSheetId="3">#REF!</definedName>
    <definedName name="H4C11">#REF!</definedName>
    <definedName name="H4C12" localSheetId="0">#REF!</definedName>
    <definedName name="H4C12" localSheetId="1">#REF!</definedName>
    <definedName name="H4C12" localSheetId="2">#REF!</definedName>
    <definedName name="H4C12" localSheetId="3">#REF!</definedName>
    <definedName name="H4C12">#REF!</definedName>
    <definedName name="H4C13" localSheetId="0">#REF!</definedName>
    <definedName name="H4C13" localSheetId="1">#REF!</definedName>
    <definedName name="H4C13" localSheetId="2">#REF!</definedName>
    <definedName name="H4C13" localSheetId="3">#REF!</definedName>
    <definedName name="H4C13">#REF!</definedName>
    <definedName name="H4C14" localSheetId="0">#REF!</definedName>
    <definedName name="H4C14" localSheetId="1">#REF!</definedName>
    <definedName name="H4C14" localSheetId="2">#REF!</definedName>
    <definedName name="H4C14" localSheetId="3">#REF!</definedName>
    <definedName name="H4C14">#REF!</definedName>
    <definedName name="H4C15" localSheetId="0">#REF!</definedName>
    <definedName name="H4C15" localSheetId="1">#REF!</definedName>
    <definedName name="H4C15" localSheetId="2">#REF!</definedName>
    <definedName name="H4C15" localSheetId="3">#REF!</definedName>
    <definedName name="H4C15">#REF!</definedName>
    <definedName name="H4C2" localSheetId="0">#REF!</definedName>
    <definedName name="H4C2" localSheetId="1">#REF!</definedName>
    <definedName name="H4C2" localSheetId="2">#REF!</definedName>
    <definedName name="H4C2" localSheetId="3">#REF!</definedName>
    <definedName name="H4C2">#REF!</definedName>
    <definedName name="H4C3" localSheetId="0">#REF!</definedName>
    <definedName name="H4C3" localSheetId="1">#REF!</definedName>
    <definedName name="H4C3" localSheetId="2">#REF!</definedName>
    <definedName name="H4C3" localSheetId="3">#REF!</definedName>
    <definedName name="H4C3">#REF!</definedName>
    <definedName name="H4C4" localSheetId="0">#REF!</definedName>
    <definedName name="H4C4" localSheetId="1">#REF!</definedName>
    <definedName name="H4C4" localSheetId="2">#REF!</definedName>
    <definedName name="H4C4" localSheetId="3">#REF!</definedName>
    <definedName name="H4C4">#REF!</definedName>
    <definedName name="H4C5" localSheetId="0">#REF!</definedName>
    <definedName name="H4C5" localSheetId="1">#REF!</definedName>
    <definedName name="H4C5" localSheetId="2">#REF!</definedName>
    <definedName name="H4C5" localSheetId="3">#REF!</definedName>
    <definedName name="H4C5">#REF!</definedName>
    <definedName name="H4C6" localSheetId="0">#REF!</definedName>
    <definedName name="H4C6" localSheetId="1">#REF!</definedName>
    <definedName name="H4C6" localSheetId="2">#REF!</definedName>
    <definedName name="H4C6" localSheetId="3">#REF!</definedName>
    <definedName name="H4C6">#REF!</definedName>
    <definedName name="H4C7" localSheetId="0">#REF!</definedName>
    <definedName name="H4C7" localSheetId="1">#REF!</definedName>
    <definedName name="H4C7" localSheetId="2">#REF!</definedName>
    <definedName name="H4C7" localSheetId="3">#REF!</definedName>
    <definedName name="H4C7">#REF!</definedName>
    <definedName name="H4C8" localSheetId="0">#REF!</definedName>
    <definedName name="H4C8" localSheetId="1">#REF!</definedName>
    <definedName name="H4C8" localSheetId="2">#REF!</definedName>
    <definedName name="H4C8" localSheetId="3">#REF!</definedName>
    <definedName name="H4C8">#REF!</definedName>
    <definedName name="H4C9" localSheetId="0">#REF!</definedName>
    <definedName name="H4C9" localSheetId="1">#REF!</definedName>
    <definedName name="H4C9" localSheetId="2">#REF!</definedName>
    <definedName name="H4C9" localSheetId="3">#REF!</definedName>
    <definedName name="H4C9">#REF!</definedName>
    <definedName name="H5C1" localSheetId="0">#REF!</definedName>
    <definedName name="H5C1" localSheetId="1">#REF!</definedName>
    <definedName name="H5C1" localSheetId="2">#REF!</definedName>
    <definedName name="H5C1" localSheetId="3">#REF!</definedName>
    <definedName name="H5C1">#REF!</definedName>
    <definedName name="H5C10" localSheetId="0">#REF!</definedName>
    <definedName name="H5C10" localSheetId="1">#REF!</definedName>
    <definedName name="H5C10" localSheetId="2">#REF!</definedName>
    <definedName name="H5C10" localSheetId="3">#REF!</definedName>
    <definedName name="H5C10">#REF!</definedName>
    <definedName name="H5C11" localSheetId="0">#REF!</definedName>
    <definedName name="H5C11" localSheetId="1">#REF!</definedName>
    <definedName name="H5C11" localSheetId="2">#REF!</definedName>
    <definedName name="H5C11" localSheetId="3">#REF!</definedName>
    <definedName name="H5C11">#REF!</definedName>
    <definedName name="H5C12" localSheetId="0">#REF!</definedName>
    <definedName name="H5C12" localSheetId="1">#REF!</definedName>
    <definedName name="H5C12" localSheetId="2">#REF!</definedName>
    <definedName name="H5C12" localSheetId="3">#REF!</definedName>
    <definedName name="H5C12">#REF!</definedName>
    <definedName name="H5C13" localSheetId="0">#REF!</definedName>
    <definedName name="H5C13" localSheetId="1">#REF!</definedName>
    <definedName name="H5C13" localSheetId="2">#REF!</definedName>
    <definedName name="H5C13" localSheetId="3">#REF!</definedName>
    <definedName name="H5C13">#REF!</definedName>
    <definedName name="H5C14" localSheetId="0">#REF!</definedName>
    <definedName name="H5C14" localSheetId="1">#REF!</definedName>
    <definedName name="H5C14" localSheetId="2">#REF!</definedName>
    <definedName name="H5C14" localSheetId="3">#REF!</definedName>
    <definedName name="H5C14">#REF!</definedName>
    <definedName name="H5C15" localSheetId="0">#REF!</definedName>
    <definedName name="H5C15" localSheetId="1">#REF!</definedName>
    <definedName name="H5C15" localSheetId="2">#REF!</definedName>
    <definedName name="H5C15" localSheetId="3">#REF!</definedName>
    <definedName name="H5C15">#REF!</definedName>
    <definedName name="H5C2" localSheetId="0">#REF!</definedName>
    <definedName name="H5C2" localSheetId="1">#REF!</definedName>
    <definedName name="H5C2" localSheetId="2">#REF!</definedName>
    <definedName name="H5C2" localSheetId="3">#REF!</definedName>
    <definedName name="H5C2">#REF!</definedName>
    <definedName name="H5C3" localSheetId="0">#REF!</definedName>
    <definedName name="H5C3" localSheetId="1">#REF!</definedName>
    <definedName name="H5C3" localSheetId="2">#REF!</definedName>
    <definedName name="H5C3" localSheetId="3">#REF!</definedName>
    <definedName name="H5C3">#REF!</definedName>
    <definedName name="H5C4" localSheetId="0">#REF!</definedName>
    <definedName name="H5C4" localSheetId="1">#REF!</definedName>
    <definedName name="H5C4" localSheetId="2">#REF!</definedName>
    <definedName name="H5C4" localSheetId="3">#REF!</definedName>
    <definedName name="H5C4">#REF!</definedName>
    <definedName name="H5C5" localSheetId="0">#REF!</definedName>
    <definedName name="H5C5" localSheetId="1">#REF!</definedName>
    <definedName name="H5C5" localSheetId="2">#REF!</definedName>
    <definedName name="H5C5" localSheetId="3">#REF!</definedName>
    <definedName name="H5C5">#REF!</definedName>
    <definedName name="H5C6" localSheetId="0">#REF!</definedName>
    <definedName name="H5C6" localSheetId="1">#REF!</definedName>
    <definedName name="H5C6" localSheetId="2">#REF!</definedName>
    <definedName name="H5C6" localSheetId="3">#REF!</definedName>
    <definedName name="H5C6">#REF!</definedName>
    <definedName name="H5C7" localSheetId="0">#REF!</definedName>
    <definedName name="H5C7" localSheetId="1">#REF!</definedName>
    <definedName name="H5C7" localSheetId="2">#REF!</definedName>
    <definedName name="H5C7" localSheetId="3">#REF!</definedName>
    <definedName name="H5C7">#REF!</definedName>
    <definedName name="H5C8" localSheetId="0">#REF!</definedName>
    <definedName name="H5C8" localSheetId="1">#REF!</definedName>
    <definedName name="H5C8" localSheetId="2">#REF!</definedName>
    <definedName name="H5C8" localSheetId="3">#REF!</definedName>
    <definedName name="H5C8">#REF!</definedName>
    <definedName name="H5C9" localSheetId="0">#REF!</definedName>
    <definedName name="H5C9" localSheetId="1">#REF!</definedName>
    <definedName name="H5C9" localSheetId="2">#REF!</definedName>
    <definedName name="H5C9" localSheetId="3">#REF!</definedName>
    <definedName name="H5C9">#REF!</definedName>
    <definedName name="H6C1" localSheetId="0">#REF!</definedName>
    <definedName name="H6C1" localSheetId="1">#REF!</definedName>
    <definedName name="H6C1" localSheetId="2">#REF!</definedName>
    <definedName name="H6C1" localSheetId="3">#REF!</definedName>
    <definedName name="H6C1">#REF!</definedName>
    <definedName name="H6C10" localSheetId="0">#REF!</definedName>
    <definedName name="H6C10" localSheetId="1">#REF!</definedName>
    <definedName name="H6C10" localSheetId="2">#REF!</definedName>
    <definedName name="H6C10" localSheetId="3">#REF!</definedName>
    <definedName name="H6C10">#REF!</definedName>
    <definedName name="H6C11" localSheetId="0">#REF!</definedName>
    <definedName name="H6C11" localSheetId="1">#REF!</definedName>
    <definedName name="H6C11" localSheetId="2">#REF!</definedName>
    <definedName name="H6C11" localSheetId="3">#REF!</definedName>
    <definedName name="H6C11">#REF!</definedName>
    <definedName name="H6C12" localSheetId="0">#REF!</definedName>
    <definedName name="H6C12" localSheetId="1">#REF!</definedName>
    <definedName name="H6C12" localSheetId="2">#REF!</definedName>
    <definedName name="H6C12" localSheetId="3">#REF!</definedName>
    <definedName name="H6C12">#REF!</definedName>
    <definedName name="H6C13" localSheetId="0">#REF!</definedName>
    <definedName name="H6C13" localSheetId="1">#REF!</definedName>
    <definedName name="H6C13" localSheetId="2">#REF!</definedName>
    <definedName name="H6C13" localSheetId="3">#REF!</definedName>
    <definedName name="H6C13">#REF!</definedName>
    <definedName name="H6C14" localSheetId="0">#REF!</definedName>
    <definedName name="H6C14" localSheetId="1">#REF!</definedName>
    <definedName name="H6C14" localSheetId="2">#REF!</definedName>
    <definedName name="H6C14" localSheetId="3">#REF!</definedName>
    <definedName name="H6C14">#REF!</definedName>
    <definedName name="H6C15" localSheetId="0">#REF!</definedName>
    <definedName name="H6C15" localSheetId="1">#REF!</definedName>
    <definedName name="H6C15" localSheetId="2">#REF!</definedName>
    <definedName name="H6C15" localSheetId="3">#REF!</definedName>
    <definedName name="H6C15">#REF!</definedName>
    <definedName name="H6C2" localSheetId="0">#REF!</definedName>
    <definedName name="H6C2" localSheetId="1">#REF!</definedName>
    <definedName name="H6C2" localSheetId="2">#REF!</definedName>
    <definedName name="H6C2" localSheetId="3">#REF!</definedName>
    <definedName name="H6C2">#REF!</definedName>
    <definedName name="H6C3" localSheetId="0">#REF!</definedName>
    <definedName name="H6C3" localSheetId="1">#REF!</definedName>
    <definedName name="H6C3" localSheetId="2">#REF!</definedName>
    <definedName name="H6C3" localSheetId="3">#REF!</definedName>
    <definedName name="H6C3">#REF!</definedName>
    <definedName name="H6C4" localSheetId="0">#REF!</definedName>
    <definedName name="H6C4" localSheetId="1">#REF!</definedName>
    <definedName name="H6C4" localSheetId="2">#REF!</definedName>
    <definedName name="H6C4" localSheetId="3">#REF!</definedName>
    <definedName name="H6C4">#REF!</definedName>
    <definedName name="H6C5" localSheetId="0">#REF!</definedName>
    <definedName name="H6C5" localSheetId="1">#REF!</definedName>
    <definedName name="H6C5" localSheetId="2">#REF!</definedName>
    <definedName name="H6C5" localSheetId="3">#REF!</definedName>
    <definedName name="H6C5">#REF!</definedName>
    <definedName name="H6C6" localSheetId="0">#REF!</definedName>
    <definedName name="H6C6" localSheetId="1">#REF!</definedName>
    <definedName name="H6C6" localSheetId="2">#REF!</definedName>
    <definedName name="H6C6" localSheetId="3">#REF!</definedName>
    <definedName name="H6C6">#REF!</definedName>
    <definedName name="H6C7" localSheetId="0">#REF!</definedName>
    <definedName name="H6C7" localSheetId="1">#REF!</definedName>
    <definedName name="H6C7" localSheetId="2">#REF!</definedName>
    <definedName name="H6C7" localSheetId="3">#REF!</definedName>
    <definedName name="H6C7">#REF!</definedName>
    <definedName name="H6C8" localSheetId="0">#REF!</definedName>
    <definedName name="H6C8" localSheetId="1">#REF!</definedName>
    <definedName name="H6C8" localSheetId="2">#REF!</definedName>
    <definedName name="H6C8" localSheetId="3">#REF!</definedName>
    <definedName name="H6C8">#REF!</definedName>
    <definedName name="H6C9" localSheetId="0">#REF!</definedName>
    <definedName name="H6C9" localSheetId="1">#REF!</definedName>
    <definedName name="H6C9" localSheetId="2">#REF!</definedName>
    <definedName name="H6C9" localSheetId="3">#REF!</definedName>
    <definedName name="H6C9">#REF!</definedName>
    <definedName name="H7C1" localSheetId="0">#REF!</definedName>
    <definedName name="H7C1" localSheetId="1">#REF!</definedName>
    <definedName name="H7C1" localSheetId="2">#REF!</definedName>
    <definedName name="H7C1" localSheetId="3">#REF!</definedName>
    <definedName name="H7C1">#REF!</definedName>
    <definedName name="H7C10" localSheetId="0">#REF!</definedName>
    <definedName name="H7C10" localSheetId="1">#REF!</definedName>
    <definedName name="H7C10" localSheetId="2">#REF!</definedName>
    <definedName name="H7C10" localSheetId="3">#REF!</definedName>
    <definedName name="H7C10">#REF!</definedName>
    <definedName name="H7C11" localSheetId="0">#REF!</definedName>
    <definedName name="H7C11" localSheetId="1">#REF!</definedName>
    <definedName name="H7C11" localSheetId="2">#REF!</definedName>
    <definedName name="H7C11" localSheetId="3">#REF!</definedName>
    <definedName name="H7C11">#REF!</definedName>
    <definedName name="H7C12" localSheetId="0">#REF!</definedName>
    <definedName name="H7C12" localSheetId="1">#REF!</definedName>
    <definedName name="H7C12" localSheetId="2">#REF!</definedName>
    <definedName name="H7C12" localSheetId="3">#REF!</definedName>
    <definedName name="H7C12">#REF!</definedName>
    <definedName name="H7C13" localSheetId="0">#REF!</definedName>
    <definedName name="H7C13" localSheetId="1">#REF!</definedName>
    <definedName name="H7C13" localSheetId="2">#REF!</definedName>
    <definedName name="H7C13" localSheetId="3">#REF!</definedName>
    <definedName name="H7C13">#REF!</definedName>
    <definedName name="H7C14" localSheetId="0">#REF!</definedName>
    <definedName name="H7C14" localSheetId="1">#REF!</definedName>
    <definedName name="H7C14" localSheetId="2">#REF!</definedName>
    <definedName name="H7C14" localSheetId="3">#REF!</definedName>
    <definedName name="H7C14">#REF!</definedName>
    <definedName name="H7C15" localSheetId="0">#REF!</definedName>
    <definedName name="H7C15" localSheetId="1">#REF!</definedName>
    <definedName name="H7C15" localSheetId="2">#REF!</definedName>
    <definedName name="H7C15" localSheetId="3">#REF!</definedName>
    <definedName name="H7C15">#REF!</definedName>
    <definedName name="H7C2" localSheetId="0">#REF!</definedName>
    <definedName name="H7C2" localSheetId="1">#REF!</definedName>
    <definedName name="H7C2" localSheetId="2">#REF!</definedName>
    <definedName name="H7C2" localSheetId="3">#REF!</definedName>
    <definedName name="H7C2">#REF!</definedName>
    <definedName name="H7C3" localSheetId="0">#REF!</definedName>
    <definedName name="H7C3" localSheetId="1">#REF!</definedName>
    <definedName name="H7C3" localSheetId="2">#REF!</definedName>
    <definedName name="H7C3" localSheetId="3">#REF!</definedName>
    <definedName name="H7C3">#REF!</definedName>
    <definedName name="H7C4" localSheetId="0">#REF!</definedName>
    <definedName name="H7C4" localSheetId="1">#REF!</definedName>
    <definedName name="H7C4" localSheetId="2">#REF!</definedName>
    <definedName name="H7C4" localSheetId="3">#REF!</definedName>
    <definedName name="H7C4">#REF!</definedName>
    <definedName name="H7C5" localSheetId="0">#REF!</definedName>
    <definedName name="H7C5" localSheetId="1">#REF!</definedName>
    <definedName name="H7C5" localSheetId="2">#REF!</definedName>
    <definedName name="H7C5" localSheetId="3">#REF!</definedName>
    <definedName name="H7C5">#REF!</definedName>
    <definedName name="H7C6" localSheetId="0">#REF!</definedName>
    <definedName name="H7C6" localSheetId="1">#REF!</definedName>
    <definedName name="H7C6" localSheetId="2">#REF!</definedName>
    <definedName name="H7C6" localSheetId="3">#REF!</definedName>
    <definedName name="H7C6">#REF!</definedName>
    <definedName name="H7C7" localSheetId="0">#REF!</definedName>
    <definedName name="H7C7" localSheetId="1">#REF!</definedName>
    <definedName name="H7C7" localSheetId="2">#REF!</definedName>
    <definedName name="H7C7" localSheetId="3">#REF!</definedName>
    <definedName name="H7C7">#REF!</definedName>
    <definedName name="H7C8" localSheetId="0">#REF!</definedName>
    <definedName name="H7C8" localSheetId="1">#REF!</definedName>
    <definedName name="H7C8" localSheetId="2">#REF!</definedName>
    <definedName name="H7C8" localSheetId="3">#REF!</definedName>
    <definedName name="H7C8">#REF!</definedName>
    <definedName name="H7C9" localSheetId="0">#REF!</definedName>
    <definedName name="H7C9" localSheetId="1">#REF!</definedName>
    <definedName name="H7C9" localSheetId="2">#REF!</definedName>
    <definedName name="H7C9" localSheetId="3">#REF!</definedName>
    <definedName name="H7C9">#REF!</definedName>
    <definedName name="H8C1" localSheetId="0">#REF!</definedName>
    <definedName name="H8C1" localSheetId="1">#REF!</definedName>
    <definedName name="H8C1" localSheetId="2">#REF!</definedName>
    <definedName name="H8C1" localSheetId="3">#REF!</definedName>
    <definedName name="H8C1">#REF!</definedName>
    <definedName name="H8C10" localSheetId="0">#REF!</definedName>
    <definedName name="H8C10" localSheetId="1">#REF!</definedName>
    <definedName name="H8C10" localSheetId="2">#REF!</definedName>
    <definedName name="H8C10" localSheetId="3">#REF!</definedName>
    <definedName name="H8C10">#REF!</definedName>
    <definedName name="H8C11" localSheetId="0">#REF!</definedName>
    <definedName name="H8C11" localSheetId="1">#REF!</definedName>
    <definedName name="H8C11" localSheetId="2">#REF!</definedName>
    <definedName name="H8C11" localSheetId="3">#REF!</definedName>
    <definedName name="H8C11">#REF!</definedName>
    <definedName name="H8C12" localSheetId="0">#REF!</definedName>
    <definedName name="H8C12" localSheetId="1">#REF!</definedName>
    <definedName name="H8C12" localSheetId="2">#REF!</definedName>
    <definedName name="H8C12" localSheetId="3">#REF!</definedName>
    <definedName name="H8C12">#REF!</definedName>
    <definedName name="H8C13" localSheetId="0">#REF!</definedName>
    <definedName name="H8C13" localSheetId="1">#REF!</definedName>
    <definedName name="H8C13" localSheetId="2">#REF!</definedName>
    <definedName name="H8C13" localSheetId="3">#REF!</definedName>
    <definedName name="H8C13">#REF!</definedName>
    <definedName name="H8C14" localSheetId="0">#REF!</definedName>
    <definedName name="H8C14" localSheetId="1">#REF!</definedName>
    <definedName name="H8C14" localSheetId="2">#REF!</definedName>
    <definedName name="H8C14" localSheetId="3">#REF!</definedName>
    <definedName name="H8C14">#REF!</definedName>
    <definedName name="H8C15" localSheetId="0">#REF!</definedName>
    <definedName name="H8C15" localSheetId="1">#REF!</definedName>
    <definedName name="H8C15" localSheetId="2">#REF!</definedName>
    <definedName name="H8C15" localSheetId="3">#REF!</definedName>
    <definedName name="H8C15">#REF!</definedName>
    <definedName name="H8C2" localSheetId="0">#REF!</definedName>
    <definedName name="H8C2" localSheetId="1">#REF!</definedName>
    <definedName name="H8C2" localSheetId="2">#REF!</definedName>
    <definedName name="H8C2" localSheetId="3">#REF!</definedName>
    <definedName name="H8C2">#REF!</definedName>
    <definedName name="H8C3" localSheetId="0">#REF!</definedName>
    <definedName name="H8C3" localSheetId="1">#REF!</definedName>
    <definedName name="H8C3" localSheetId="2">#REF!</definedName>
    <definedName name="H8C3" localSheetId="3">#REF!</definedName>
    <definedName name="H8C3">#REF!</definedName>
    <definedName name="H8C4" localSheetId="0">#REF!</definedName>
    <definedName name="H8C4" localSheetId="1">#REF!</definedName>
    <definedName name="H8C4" localSheetId="2">#REF!</definedName>
    <definedName name="H8C4" localSheetId="3">#REF!</definedName>
    <definedName name="H8C4">#REF!</definedName>
    <definedName name="H8C5" localSheetId="0">#REF!</definedName>
    <definedName name="H8C5" localSheetId="1">#REF!</definedName>
    <definedName name="H8C5" localSheetId="2">#REF!</definedName>
    <definedName name="H8C5" localSheetId="3">#REF!</definedName>
    <definedName name="H8C5">#REF!</definedName>
    <definedName name="H8C6" localSheetId="0">#REF!</definedName>
    <definedName name="H8C6" localSheetId="1">#REF!</definedName>
    <definedName name="H8C6" localSheetId="2">#REF!</definedName>
    <definedName name="H8C6" localSheetId="3">#REF!</definedName>
    <definedName name="H8C6">#REF!</definedName>
    <definedName name="H8C7" localSheetId="0">#REF!</definedName>
    <definedName name="H8C7" localSheetId="1">#REF!</definedName>
    <definedName name="H8C7" localSheetId="2">#REF!</definedName>
    <definedName name="H8C7" localSheetId="3">#REF!</definedName>
    <definedName name="H8C7">#REF!</definedName>
    <definedName name="H8C8" localSheetId="0">#REF!</definedName>
    <definedName name="H8C8" localSheetId="1">#REF!</definedName>
    <definedName name="H8C8" localSheetId="2">#REF!</definedName>
    <definedName name="H8C8" localSheetId="3">#REF!</definedName>
    <definedName name="H8C8">#REF!</definedName>
    <definedName name="H8C9" localSheetId="0">#REF!</definedName>
    <definedName name="H8C9" localSheetId="1">#REF!</definedName>
    <definedName name="H8C9" localSheetId="2">#REF!</definedName>
    <definedName name="H8C9" localSheetId="3">#REF!</definedName>
    <definedName name="H8C9">#REF!</definedName>
    <definedName name="H9C1" localSheetId="0">#REF!</definedName>
    <definedName name="H9C1" localSheetId="1">#REF!</definedName>
    <definedName name="H9C1" localSheetId="2">#REF!</definedName>
    <definedName name="H9C1" localSheetId="3">#REF!</definedName>
    <definedName name="H9C1">#REF!</definedName>
    <definedName name="H9C10" localSheetId="0">#REF!</definedName>
    <definedName name="H9C10" localSheetId="1">#REF!</definedName>
    <definedName name="H9C10" localSheetId="2">#REF!</definedName>
    <definedName name="H9C10" localSheetId="3">#REF!</definedName>
    <definedName name="H9C10">#REF!</definedName>
    <definedName name="H9C11" localSheetId="0">#REF!</definedName>
    <definedName name="H9C11" localSheetId="1">#REF!</definedName>
    <definedName name="H9C11" localSheetId="2">#REF!</definedName>
    <definedName name="H9C11" localSheetId="3">#REF!</definedName>
    <definedName name="H9C11">#REF!</definedName>
    <definedName name="H9C12" localSheetId="0">#REF!</definedName>
    <definedName name="H9C12" localSheetId="1">#REF!</definedName>
    <definedName name="H9C12" localSheetId="2">#REF!</definedName>
    <definedName name="H9C12" localSheetId="3">#REF!</definedName>
    <definedName name="H9C12">#REF!</definedName>
    <definedName name="H9C13" localSheetId="0">#REF!</definedName>
    <definedName name="H9C13" localSheetId="1">#REF!</definedName>
    <definedName name="H9C13" localSheetId="2">#REF!</definedName>
    <definedName name="H9C13" localSheetId="3">#REF!</definedName>
    <definedName name="H9C13">#REF!</definedName>
    <definedName name="H9C14" localSheetId="0">#REF!</definedName>
    <definedName name="H9C14" localSheetId="1">#REF!</definedName>
    <definedName name="H9C14" localSheetId="2">#REF!</definedName>
    <definedName name="H9C14" localSheetId="3">#REF!</definedName>
    <definedName name="H9C14">#REF!</definedName>
    <definedName name="H9C15" localSheetId="0">#REF!</definedName>
    <definedName name="H9C15" localSheetId="1">#REF!</definedName>
    <definedName name="H9C15" localSheetId="2">#REF!</definedName>
    <definedName name="H9C15" localSheetId="3">#REF!</definedName>
    <definedName name="H9C15">#REF!</definedName>
    <definedName name="H9C2" localSheetId="0">#REF!</definedName>
    <definedName name="H9C2" localSheetId="1">#REF!</definedName>
    <definedName name="H9C2" localSheetId="2">#REF!</definedName>
    <definedName name="H9C2" localSheetId="3">#REF!</definedName>
    <definedName name="H9C2">#REF!</definedName>
    <definedName name="H9C3" localSheetId="0">#REF!</definedName>
    <definedName name="H9C3" localSheetId="1">#REF!</definedName>
    <definedName name="H9C3" localSheetId="2">#REF!</definedName>
    <definedName name="H9C3" localSheetId="3">#REF!</definedName>
    <definedName name="H9C3">#REF!</definedName>
    <definedName name="H9C4" localSheetId="0">#REF!</definedName>
    <definedName name="H9C4" localSheetId="1">#REF!</definedName>
    <definedName name="H9C4" localSheetId="2">#REF!</definedName>
    <definedName name="H9C4" localSheetId="3">#REF!</definedName>
    <definedName name="H9C4">#REF!</definedName>
    <definedName name="H9C5" localSheetId="0">#REF!</definedName>
    <definedName name="H9C5" localSheetId="1">#REF!</definedName>
    <definedName name="H9C5" localSheetId="2">#REF!</definedName>
    <definedName name="H9C5" localSheetId="3">#REF!</definedName>
    <definedName name="H9C5">#REF!</definedName>
    <definedName name="H9C6" localSheetId="0">#REF!</definedName>
    <definedName name="H9C6" localSheetId="1">#REF!</definedName>
    <definedName name="H9C6" localSheetId="2">#REF!</definedName>
    <definedName name="H9C6" localSheetId="3">#REF!</definedName>
    <definedName name="H9C6">#REF!</definedName>
    <definedName name="H9C7" localSheetId="0">#REF!</definedName>
    <definedName name="H9C7" localSheetId="1">#REF!</definedName>
    <definedName name="H9C7" localSheetId="2">#REF!</definedName>
    <definedName name="H9C7" localSheetId="3">#REF!</definedName>
    <definedName name="H9C7">#REF!</definedName>
    <definedName name="H9C8" localSheetId="0">#REF!</definedName>
    <definedName name="H9C8" localSheetId="1">#REF!</definedName>
    <definedName name="H9C8" localSheetId="2">#REF!</definedName>
    <definedName name="H9C8" localSheetId="3">#REF!</definedName>
    <definedName name="H9C8">#REF!</definedName>
    <definedName name="H9C9" localSheetId="0">#REF!</definedName>
    <definedName name="H9C9" localSheetId="1">#REF!</definedName>
    <definedName name="H9C9" localSheetId="2">#REF!</definedName>
    <definedName name="H9C9" localSheetId="3">#REF!</definedName>
    <definedName name="H9C9">#REF!</definedName>
    <definedName name="HC_soil_HC_content" localSheetId="0">[32]Master!#REF!</definedName>
    <definedName name="HC_soil_HC_content" localSheetId="1">[32]Master!#REF!</definedName>
    <definedName name="HC_soil_HC_content" localSheetId="2">[32]Master!#REF!</definedName>
    <definedName name="HC_soil_HC_content" localSheetId="3">[32]Master!#REF!</definedName>
    <definedName name="HC_soil_HC_content">[32]Master!#REF!</definedName>
    <definedName name="HEAD" localSheetId="0">#REF!</definedName>
    <definedName name="HEAD" localSheetId="1">#REF!</definedName>
    <definedName name="HEAD" localSheetId="2">#REF!</definedName>
    <definedName name="HEAD" localSheetId="3">#REF!</definedName>
    <definedName name="HEAD">#REF!</definedName>
    <definedName name="HEADER" localSheetId="0">[1]Data!#REF!</definedName>
    <definedName name="HEADER" localSheetId="1">[1]Data!#REF!</definedName>
    <definedName name="HEADER" localSheetId="2">[1]Data!#REF!</definedName>
    <definedName name="HEADER" localSheetId="3">[1]Data!#REF!</definedName>
    <definedName name="HEADER">[1]Data!#REF!</definedName>
    <definedName name="Header_Entry" localSheetId="0">#REF!</definedName>
    <definedName name="Header_Entry" localSheetId="1">#REF!</definedName>
    <definedName name="Header_Entry" localSheetId="2">#REF!</definedName>
    <definedName name="Header_Entry" localSheetId="3">#REF!</definedName>
    <definedName name="Header_Entry">#REF!</definedName>
    <definedName name="HEAT_VALUE" localSheetId="0">#REF!</definedName>
    <definedName name="HEAT_VALUE" localSheetId="1">#REF!</definedName>
    <definedName name="HEAT_VALUE" localSheetId="2">#REF!</definedName>
    <definedName name="HEAT_VALUE" localSheetId="3">#REF!</definedName>
    <definedName name="HEAT_VALUE">#REF!</definedName>
    <definedName name="HeaterBoilerRating">'[49]Heaters-Boilers'!$P$4:$P$11</definedName>
    <definedName name="HGK" localSheetId="0">#REF!</definedName>
    <definedName name="HGK" localSheetId="1">#REF!</definedName>
    <definedName name="HGK" localSheetId="2">#REF!</definedName>
    <definedName name="HGK" localSheetId="3">#REF!</definedName>
    <definedName name="HGK">#REF!</definedName>
    <definedName name="HiddenRows" localSheetId="0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HOM" localSheetId="0">#REF!</definedName>
    <definedName name="HOM" localSheetId="1">#REF!</definedName>
    <definedName name="HOM" localSheetId="2">#REF!</definedName>
    <definedName name="HOM" localSheetId="3">#REF!</definedName>
    <definedName name="HOM">#REF!</definedName>
    <definedName name="hometop" localSheetId="0">#REF!</definedName>
    <definedName name="hometop" localSheetId="1">#REF!</definedName>
    <definedName name="hometop" localSheetId="2">#REF!</definedName>
    <definedName name="hometop" localSheetId="3">#REF!</definedName>
    <definedName name="hometop">#REF!</definedName>
    <definedName name="homtop" localSheetId="0">#REF!</definedName>
    <definedName name="homtop" localSheetId="1">#REF!</definedName>
    <definedName name="homtop" localSheetId="2">#REF!</definedName>
    <definedName name="homtop" localSheetId="3">#REF!</definedName>
    <definedName name="homtop">#REF!</definedName>
    <definedName name="HOT_OIL_HEATER" localSheetId="0">#REF!</definedName>
    <definedName name="HOT_OIL_HEATER" localSheetId="1">#REF!</definedName>
    <definedName name="HOT_OIL_HEATER" localSheetId="2">#REF!</definedName>
    <definedName name="HOT_OIL_HEATER" localSheetId="3">#REF!</definedName>
    <definedName name="HOT_OIL_HEATER">#REF!</definedName>
    <definedName name="HOUR_PER_YEAR" localSheetId="0">#REF!</definedName>
    <definedName name="HOUR_PER_YEAR" localSheetId="1">#REF!</definedName>
    <definedName name="HOUR_PER_YEAR" localSheetId="2">#REF!</definedName>
    <definedName name="HOUR_PER_YEAR" localSheetId="3">#REF!</definedName>
    <definedName name="HOUR_PER_YEAR">#REF!</definedName>
    <definedName name="HourlySummary">'[19]Hourly Summary'!$B$10:$S$115</definedName>
    <definedName name="Hydrogen" localSheetId="0">#REF!</definedName>
    <definedName name="Hydrogen" localSheetId="1">#REF!</definedName>
    <definedName name="Hydrogen" localSheetId="2">#REF!</definedName>
    <definedName name="Hydrogen" localSheetId="3">#REF!</definedName>
    <definedName name="Hydrogen">#REF!</definedName>
    <definedName name="i" localSheetId="0">#REF!</definedName>
    <definedName name="i" localSheetId="1">#REF!</definedName>
    <definedName name="i" localSheetId="2">#REF!</definedName>
    <definedName name="i" localSheetId="3">#REF!</definedName>
    <definedName name="i">#REF!</definedName>
    <definedName name="Ideal_Gas_Constant" localSheetId="0">#REF!</definedName>
    <definedName name="Ideal_Gas_Constant" localSheetId="1">#REF!</definedName>
    <definedName name="Ideal_Gas_Constant" localSheetId="2">#REF!</definedName>
    <definedName name="Ideal_Gas_Constant" localSheetId="3">#REF!</definedName>
    <definedName name="Ideal_Gas_Constant">#REF!</definedName>
    <definedName name="IH1C1" localSheetId="0">#REF!</definedName>
    <definedName name="IH1C1" localSheetId="1">#REF!</definedName>
    <definedName name="IH1C1" localSheetId="2">#REF!</definedName>
    <definedName name="IH1C1" localSheetId="3">#REF!</definedName>
    <definedName name="IH1C1">#REF!</definedName>
    <definedName name="IH1C10" localSheetId="0">#REF!</definedName>
    <definedName name="IH1C10" localSheetId="1">#REF!</definedName>
    <definedName name="IH1C10" localSheetId="2">#REF!</definedName>
    <definedName name="IH1C10" localSheetId="3">#REF!</definedName>
    <definedName name="IH1C10">#REF!</definedName>
    <definedName name="IH1C11" localSheetId="0">#REF!</definedName>
    <definedName name="IH1C11" localSheetId="1">#REF!</definedName>
    <definedName name="IH1C11" localSheetId="2">#REF!</definedName>
    <definedName name="IH1C11" localSheetId="3">#REF!</definedName>
    <definedName name="IH1C11">#REF!</definedName>
    <definedName name="IH1C12" localSheetId="0">#REF!</definedName>
    <definedName name="IH1C12" localSheetId="1">#REF!</definedName>
    <definedName name="IH1C12" localSheetId="2">#REF!</definedName>
    <definedName name="IH1C12" localSheetId="3">#REF!</definedName>
    <definedName name="IH1C12">#REF!</definedName>
    <definedName name="IH1C13" localSheetId="0">#REF!</definedName>
    <definedName name="IH1C13" localSheetId="1">#REF!</definedName>
    <definedName name="IH1C13" localSheetId="2">#REF!</definedName>
    <definedName name="IH1C13" localSheetId="3">#REF!</definedName>
    <definedName name="IH1C13">#REF!</definedName>
    <definedName name="IH1C14" localSheetId="0">#REF!</definedName>
    <definedName name="IH1C14" localSheetId="1">#REF!</definedName>
    <definedName name="IH1C14" localSheetId="2">#REF!</definedName>
    <definedName name="IH1C14" localSheetId="3">#REF!</definedName>
    <definedName name="IH1C14">#REF!</definedName>
    <definedName name="IH1C15" localSheetId="0">#REF!</definedName>
    <definedName name="IH1C15" localSheetId="1">#REF!</definedName>
    <definedName name="IH1C15" localSheetId="2">#REF!</definedName>
    <definedName name="IH1C15" localSheetId="3">#REF!</definedName>
    <definedName name="IH1C15">#REF!</definedName>
    <definedName name="IH1C2" localSheetId="0">#REF!</definedName>
    <definedName name="IH1C2" localSheetId="1">#REF!</definedName>
    <definedName name="IH1C2" localSheetId="2">#REF!</definedName>
    <definedName name="IH1C2" localSheetId="3">#REF!</definedName>
    <definedName name="IH1C2">#REF!</definedName>
    <definedName name="IH1C3" localSheetId="0">#REF!</definedName>
    <definedName name="IH1C3" localSheetId="1">#REF!</definedName>
    <definedName name="IH1C3" localSheetId="2">#REF!</definedName>
    <definedName name="IH1C3" localSheetId="3">#REF!</definedName>
    <definedName name="IH1C3">#REF!</definedName>
    <definedName name="IH1C4" localSheetId="0">#REF!</definedName>
    <definedName name="IH1C4" localSheetId="1">#REF!</definedName>
    <definedName name="IH1C4" localSheetId="2">#REF!</definedName>
    <definedName name="IH1C4" localSheetId="3">#REF!</definedName>
    <definedName name="IH1C4">#REF!</definedName>
    <definedName name="IH1C5" localSheetId="0">#REF!</definedName>
    <definedName name="IH1C5" localSheetId="1">#REF!</definedName>
    <definedName name="IH1C5" localSheetId="2">#REF!</definedName>
    <definedName name="IH1C5" localSheetId="3">#REF!</definedName>
    <definedName name="IH1C5">#REF!</definedName>
    <definedName name="IH1C6" localSheetId="0">#REF!</definedName>
    <definedName name="IH1C6" localSheetId="1">#REF!</definedName>
    <definedName name="IH1C6" localSheetId="2">#REF!</definedName>
    <definedName name="IH1C6" localSheetId="3">#REF!</definedName>
    <definedName name="IH1C6">#REF!</definedName>
    <definedName name="IH1C7" localSheetId="0">#REF!</definedName>
    <definedName name="IH1C7" localSheetId="1">#REF!</definedName>
    <definedName name="IH1C7" localSheetId="2">#REF!</definedName>
    <definedName name="IH1C7" localSheetId="3">#REF!</definedName>
    <definedName name="IH1C7">#REF!</definedName>
    <definedName name="IH1C8" localSheetId="0">#REF!</definedName>
    <definedName name="IH1C8" localSheetId="1">#REF!</definedName>
    <definedName name="IH1C8" localSheetId="2">#REF!</definedName>
    <definedName name="IH1C8" localSheetId="3">#REF!</definedName>
    <definedName name="IH1C8">#REF!</definedName>
    <definedName name="IH1C9" localSheetId="0">#REF!</definedName>
    <definedName name="IH1C9" localSheetId="1">#REF!</definedName>
    <definedName name="IH1C9" localSheetId="2">#REF!</definedName>
    <definedName name="IH1C9" localSheetId="3">#REF!</definedName>
    <definedName name="IH1C9">#REF!</definedName>
    <definedName name="IH2C1" localSheetId="0">#REF!</definedName>
    <definedName name="IH2C1" localSheetId="1">#REF!</definedName>
    <definedName name="IH2C1" localSheetId="2">#REF!</definedName>
    <definedName name="IH2C1" localSheetId="3">#REF!</definedName>
    <definedName name="IH2C1">#REF!</definedName>
    <definedName name="IH2C10" localSheetId="0">#REF!</definedName>
    <definedName name="IH2C10" localSheetId="1">#REF!</definedName>
    <definedName name="IH2C10" localSheetId="2">#REF!</definedName>
    <definedName name="IH2C10" localSheetId="3">#REF!</definedName>
    <definedName name="IH2C10">#REF!</definedName>
    <definedName name="IH2C11" localSheetId="0">#REF!</definedName>
    <definedName name="IH2C11" localSheetId="1">#REF!</definedName>
    <definedName name="IH2C11" localSheetId="2">#REF!</definedName>
    <definedName name="IH2C11" localSheetId="3">#REF!</definedName>
    <definedName name="IH2C11">#REF!</definedName>
    <definedName name="IH2C12" localSheetId="0">#REF!</definedName>
    <definedName name="IH2C12" localSheetId="1">#REF!</definedName>
    <definedName name="IH2C12" localSheetId="2">#REF!</definedName>
    <definedName name="IH2C12" localSheetId="3">#REF!</definedName>
    <definedName name="IH2C12">#REF!</definedName>
    <definedName name="IH2C13" localSheetId="0">#REF!</definedName>
    <definedName name="IH2C13" localSheetId="1">#REF!</definedName>
    <definedName name="IH2C13" localSheetId="2">#REF!</definedName>
    <definedName name="IH2C13" localSheetId="3">#REF!</definedName>
    <definedName name="IH2C13">#REF!</definedName>
    <definedName name="IH2C14" localSheetId="0">#REF!</definedName>
    <definedName name="IH2C14" localSheetId="1">#REF!</definedName>
    <definedName name="IH2C14" localSheetId="2">#REF!</definedName>
    <definedName name="IH2C14" localSheetId="3">#REF!</definedName>
    <definedName name="IH2C14">#REF!</definedName>
    <definedName name="IH2C15" localSheetId="0">#REF!</definedName>
    <definedName name="IH2C15" localSheetId="1">#REF!</definedName>
    <definedName name="IH2C15" localSheetId="2">#REF!</definedName>
    <definedName name="IH2C15" localSheetId="3">#REF!</definedName>
    <definedName name="IH2C15">#REF!</definedName>
    <definedName name="IH2C2" localSheetId="0">#REF!</definedName>
    <definedName name="IH2C2" localSheetId="1">#REF!</definedName>
    <definedName name="IH2C2" localSheetId="2">#REF!</definedName>
    <definedName name="IH2C2" localSheetId="3">#REF!</definedName>
    <definedName name="IH2C2">#REF!</definedName>
    <definedName name="IH2C3" localSheetId="0">#REF!</definedName>
    <definedName name="IH2C3" localSheetId="1">#REF!</definedName>
    <definedName name="IH2C3" localSheetId="2">#REF!</definedName>
    <definedName name="IH2C3" localSheetId="3">#REF!</definedName>
    <definedName name="IH2C3">#REF!</definedName>
    <definedName name="IH2C4" localSheetId="0">#REF!</definedName>
    <definedName name="IH2C4" localSheetId="1">#REF!</definedName>
    <definedName name="IH2C4" localSheetId="2">#REF!</definedName>
    <definedName name="IH2C4" localSheetId="3">#REF!</definedName>
    <definedName name="IH2C4">#REF!</definedName>
    <definedName name="IH2C5" localSheetId="0">#REF!</definedName>
    <definedName name="IH2C5" localSheetId="1">#REF!</definedName>
    <definedName name="IH2C5" localSheetId="2">#REF!</definedName>
    <definedName name="IH2C5" localSheetId="3">#REF!</definedName>
    <definedName name="IH2C5">#REF!</definedName>
    <definedName name="IH2C6" localSheetId="0">#REF!</definedName>
    <definedName name="IH2C6" localSheetId="1">#REF!</definedName>
    <definedName name="IH2C6" localSheetId="2">#REF!</definedName>
    <definedName name="IH2C6" localSheetId="3">#REF!</definedName>
    <definedName name="IH2C6">#REF!</definedName>
    <definedName name="IH2C7" localSheetId="0">#REF!</definedName>
    <definedName name="IH2C7" localSheetId="1">#REF!</definedName>
    <definedName name="IH2C7" localSheetId="2">#REF!</definedName>
    <definedName name="IH2C7" localSheetId="3">#REF!</definedName>
    <definedName name="IH2C7">#REF!</definedName>
    <definedName name="IH2C8" localSheetId="0">#REF!</definedName>
    <definedName name="IH2C8" localSheetId="1">#REF!</definedName>
    <definedName name="IH2C8" localSheetId="2">#REF!</definedName>
    <definedName name="IH2C8" localSheetId="3">#REF!</definedName>
    <definedName name="IH2C8">#REF!</definedName>
    <definedName name="IH2C9" localSheetId="0">#REF!</definedName>
    <definedName name="IH2C9" localSheetId="1">#REF!</definedName>
    <definedName name="IH2C9" localSheetId="2">#REF!</definedName>
    <definedName name="IH2C9" localSheetId="3">#REF!</definedName>
    <definedName name="IH2C9">#REF!</definedName>
    <definedName name="IH3C1" localSheetId="0">#REF!</definedName>
    <definedName name="IH3C1" localSheetId="1">#REF!</definedName>
    <definedName name="IH3C1" localSheetId="2">#REF!</definedName>
    <definedName name="IH3C1" localSheetId="3">#REF!</definedName>
    <definedName name="IH3C1">#REF!</definedName>
    <definedName name="IH3C10" localSheetId="0">#REF!</definedName>
    <definedName name="IH3C10" localSheetId="1">#REF!</definedName>
    <definedName name="IH3C10" localSheetId="2">#REF!</definedName>
    <definedName name="IH3C10" localSheetId="3">#REF!</definedName>
    <definedName name="IH3C10">#REF!</definedName>
    <definedName name="IH3C11" localSheetId="0">#REF!</definedName>
    <definedName name="IH3C11" localSheetId="1">#REF!</definedName>
    <definedName name="IH3C11" localSheetId="2">#REF!</definedName>
    <definedName name="IH3C11" localSheetId="3">#REF!</definedName>
    <definedName name="IH3C11">#REF!</definedName>
    <definedName name="IH3C12" localSheetId="0">#REF!</definedName>
    <definedName name="IH3C12" localSheetId="1">#REF!</definedName>
    <definedName name="IH3C12" localSheetId="2">#REF!</definedName>
    <definedName name="IH3C12" localSheetId="3">#REF!</definedName>
    <definedName name="IH3C12">#REF!</definedName>
    <definedName name="IH3C13" localSheetId="0">#REF!</definedName>
    <definedName name="IH3C13" localSheetId="1">#REF!</definedName>
    <definedName name="IH3C13" localSheetId="2">#REF!</definedName>
    <definedName name="IH3C13" localSheetId="3">#REF!</definedName>
    <definedName name="IH3C13">#REF!</definedName>
    <definedName name="IH3C14" localSheetId="0">#REF!</definedName>
    <definedName name="IH3C14" localSheetId="1">#REF!</definedName>
    <definedName name="IH3C14" localSheetId="2">#REF!</definedName>
    <definedName name="IH3C14" localSheetId="3">#REF!</definedName>
    <definedName name="IH3C14">#REF!</definedName>
    <definedName name="IH3C15" localSheetId="0">#REF!</definedName>
    <definedName name="IH3C15" localSheetId="1">#REF!</definedName>
    <definedName name="IH3C15" localSheetId="2">#REF!</definedName>
    <definedName name="IH3C15" localSheetId="3">#REF!</definedName>
    <definedName name="IH3C15">#REF!</definedName>
    <definedName name="IH3C2" localSheetId="0">#REF!</definedName>
    <definedName name="IH3C2" localSheetId="1">#REF!</definedName>
    <definedName name="IH3C2" localSheetId="2">#REF!</definedName>
    <definedName name="IH3C2" localSheetId="3">#REF!</definedName>
    <definedName name="IH3C2">#REF!</definedName>
    <definedName name="IH3C3" localSheetId="0">#REF!</definedName>
    <definedName name="IH3C3" localSheetId="1">#REF!</definedName>
    <definedName name="IH3C3" localSheetId="2">#REF!</definedName>
    <definedName name="IH3C3" localSheetId="3">#REF!</definedName>
    <definedName name="IH3C3">#REF!</definedName>
    <definedName name="IH3C4" localSheetId="0">#REF!</definedName>
    <definedName name="IH3C4" localSheetId="1">#REF!</definedName>
    <definedName name="IH3C4" localSheetId="2">#REF!</definedName>
    <definedName name="IH3C4" localSheetId="3">#REF!</definedName>
    <definedName name="IH3C4">#REF!</definedName>
    <definedName name="IH3C5" localSheetId="0">#REF!</definedName>
    <definedName name="IH3C5" localSheetId="1">#REF!</definedName>
    <definedName name="IH3C5" localSheetId="2">#REF!</definedName>
    <definedName name="IH3C5" localSheetId="3">#REF!</definedName>
    <definedName name="IH3C5">#REF!</definedName>
    <definedName name="IH3C6" localSheetId="0">#REF!</definedName>
    <definedName name="IH3C6" localSheetId="1">#REF!</definedName>
    <definedName name="IH3C6" localSheetId="2">#REF!</definedName>
    <definedName name="IH3C6" localSheetId="3">#REF!</definedName>
    <definedName name="IH3C6">#REF!</definedName>
    <definedName name="IH3C7" localSheetId="0">#REF!</definedName>
    <definedName name="IH3C7" localSheetId="1">#REF!</definedName>
    <definedName name="IH3C7" localSheetId="2">#REF!</definedName>
    <definedName name="IH3C7" localSheetId="3">#REF!</definedName>
    <definedName name="IH3C7">#REF!</definedName>
    <definedName name="IH3C8" localSheetId="0">#REF!</definedName>
    <definedName name="IH3C8" localSheetId="1">#REF!</definedName>
    <definedName name="IH3C8" localSheetId="2">#REF!</definedName>
    <definedName name="IH3C8" localSheetId="3">#REF!</definedName>
    <definedName name="IH3C8">#REF!</definedName>
    <definedName name="IH3C9" localSheetId="0">#REF!</definedName>
    <definedName name="IH3C9" localSheetId="1">#REF!</definedName>
    <definedName name="IH3C9" localSheetId="2">#REF!</definedName>
    <definedName name="IH3C9" localSheetId="3">#REF!</definedName>
    <definedName name="IH3C9">#REF!</definedName>
    <definedName name="IH4C1" localSheetId="0">#REF!</definedName>
    <definedName name="IH4C1" localSheetId="1">#REF!</definedName>
    <definedName name="IH4C1" localSheetId="2">#REF!</definedName>
    <definedName name="IH4C1" localSheetId="3">#REF!</definedName>
    <definedName name="IH4C1">#REF!</definedName>
    <definedName name="IH4C10" localSheetId="0">#REF!</definedName>
    <definedName name="IH4C10" localSheetId="1">#REF!</definedName>
    <definedName name="IH4C10" localSheetId="2">#REF!</definedName>
    <definedName name="IH4C10" localSheetId="3">#REF!</definedName>
    <definedName name="IH4C10">#REF!</definedName>
    <definedName name="IH4C11" localSheetId="0">#REF!</definedName>
    <definedName name="IH4C11" localSheetId="1">#REF!</definedName>
    <definedName name="IH4C11" localSheetId="2">#REF!</definedName>
    <definedName name="IH4C11" localSheetId="3">#REF!</definedName>
    <definedName name="IH4C11">#REF!</definedName>
    <definedName name="IH4C12" localSheetId="0">#REF!</definedName>
    <definedName name="IH4C12" localSheetId="1">#REF!</definedName>
    <definedName name="IH4C12" localSheetId="2">#REF!</definedName>
    <definedName name="IH4C12" localSheetId="3">#REF!</definedName>
    <definedName name="IH4C12">#REF!</definedName>
    <definedName name="IH4C13" localSheetId="0">#REF!</definedName>
    <definedName name="IH4C13" localSheetId="1">#REF!</definedName>
    <definedName name="IH4C13" localSheetId="2">#REF!</definedName>
    <definedName name="IH4C13" localSheetId="3">#REF!</definedName>
    <definedName name="IH4C13">#REF!</definedName>
    <definedName name="IH4C14" localSheetId="0">#REF!</definedName>
    <definedName name="IH4C14" localSheetId="1">#REF!</definedName>
    <definedName name="IH4C14" localSheetId="2">#REF!</definedName>
    <definedName name="IH4C14" localSheetId="3">#REF!</definedName>
    <definedName name="IH4C14">#REF!</definedName>
    <definedName name="IH4C15" localSheetId="0">#REF!</definedName>
    <definedName name="IH4C15" localSheetId="1">#REF!</definedName>
    <definedName name="IH4C15" localSheetId="2">#REF!</definedName>
    <definedName name="IH4C15" localSheetId="3">#REF!</definedName>
    <definedName name="IH4C15">#REF!</definedName>
    <definedName name="IH4C2" localSheetId="0">#REF!</definedName>
    <definedName name="IH4C2" localSheetId="1">#REF!</definedName>
    <definedName name="IH4C2" localSheetId="2">#REF!</definedName>
    <definedName name="IH4C2" localSheetId="3">#REF!</definedName>
    <definedName name="IH4C2">#REF!</definedName>
    <definedName name="IH4C3" localSheetId="0">#REF!</definedName>
    <definedName name="IH4C3" localSheetId="1">#REF!</definedName>
    <definedName name="IH4C3" localSheetId="2">#REF!</definedName>
    <definedName name="IH4C3" localSheetId="3">#REF!</definedName>
    <definedName name="IH4C3">#REF!</definedName>
    <definedName name="IH4C4" localSheetId="0">#REF!</definedName>
    <definedName name="IH4C4" localSheetId="1">#REF!</definedName>
    <definedName name="IH4C4" localSheetId="2">#REF!</definedName>
    <definedName name="IH4C4" localSheetId="3">#REF!</definedName>
    <definedName name="IH4C4">#REF!</definedName>
    <definedName name="IH4C5" localSheetId="0">#REF!</definedName>
    <definedName name="IH4C5" localSheetId="1">#REF!</definedName>
    <definedName name="IH4C5" localSheetId="2">#REF!</definedName>
    <definedName name="IH4C5" localSheetId="3">#REF!</definedName>
    <definedName name="IH4C5">#REF!</definedName>
    <definedName name="IH4C6" localSheetId="0">#REF!</definedName>
    <definedName name="IH4C6" localSheetId="1">#REF!</definedName>
    <definedName name="IH4C6" localSheetId="2">#REF!</definedName>
    <definedName name="IH4C6" localSheetId="3">#REF!</definedName>
    <definedName name="IH4C6">#REF!</definedName>
    <definedName name="IH4C7" localSheetId="0">#REF!</definedName>
    <definedName name="IH4C7" localSheetId="1">#REF!</definedName>
    <definedName name="IH4C7" localSheetId="2">#REF!</definedName>
    <definedName name="IH4C7" localSheetId="3">#REF!</definedName>
    <definedName name="IH4C7">#REF!</definedName>
    <definedName name="IH4C8" localSheetId="0">#REF!</definedName>
    <definedName name="IH4C8" localSheetId="1">#REF!</definedName>
    <definedName name="IH4C8" localSheetId="2">#REF!</definedName>
    <definedName name="IH4C8" localSheetId="3">#REF!</definedName>
    <definedName name="IH4C8">#REF!</definedName>
    <definedName name="IH4C9" localSheetId="0">#REF!</definedName>
    <definedName name="IH4C9" localSheetId="1">#REF!</definedName>
    <definedName name="IH4C9" localSheetId="2">#REF!</definedName>
    <definedName name="IH4C9" localSheetId="3">#REF!</definedName>
    <definedName name="IH4C9">#REF!</definedName>
    <definedName name="IH5C1" localSheetId="0">#REF!</definedName>
    <definedName name="IH5C1" localSheetId="1">#REF!</definedName>
    <definedName name="IH5C1" localSheetId="2">#REF!</definedName>
    <definedName name="IH5C1" localSheetId="3">#REF!</definedName>
    <definedName name="IH5C1">#REF!</definedName>
    <definedName name="IH5C10" localSheetId="0">#REF!</definedName>
    <definedName name="IH5C10" localSheetId="1">#REF!</definedName>
    <definedName name="IH5C10" localSheetId="2">#REF!</definedName>
    <definedName name="IH5C10" localSheetId="3">#REF!</definedName>
    <definedName name="IH5C10">#REF!</definedName>
    <definedName name="IH5C11" localSheetId="0">#REF!</definedName>
    <definedName name="IH5C11" localSheetId="1">#REF!</definedName>
    <definedName name="IH5C11" localSheetId="2">#REF!</definedName>
    <definedName name="IH5C11" localSheetId="3">#REF!</definedName>
    <definedName name="IH5C11">#REF!</definedName>
    <definedName name="IH5C12" localSheetId="0">#REF!</definedName>
    <definedName name="IH5C12" localSheetId="1">#REF!</definedName>
    <definedName name="IH5C12" localSheetId="2">#REF!</definedName>
    <definedName name="IH5C12" localSheetId="3">#REF!</definedName>
    <definedName name="IH5C12">#REF!</definedName>
    <definedName name="IH5C13" localSheetId="0">#REF!</definedName>
    <definedName name="IH5C13" localSheetId="1">#REF!</definedName>
    <definedName name="IH5C13" localSheetId="2">#REF!</definedName>
    <definedName name="IH5C13" localSheetId="3">#REF!</definedName>
    <definedName name="IH5C13">#REF!</definedName>
    <definedName name="IH5C14" localSheetId="0">#REF!</definedName>
    <definedName name="IH5C14" localSheetId="1">#REF!</definedName>
    <definedName name="IH5C14" localSheetId="2">#REF!</definedName>
    <definedName name="IH5C14" localSheetId="3">#REF!</definedName>
    <definedName name="IH5C14">#REF!</definedName>
    <definedName name="IH5C15" localSheetId="0">#REF!</definedName>
    <definedName name="IH5C15" localSheetId="1">#REF!</definedName>
    <definedName name="IH5C15" localSheetId="2">#REF!</definedName>
    <definedName name="IH5C15" localSheetId="3">#REF!</definedName>
    <definedName name="IH5C15">#REF!</definedName>
    <definedName name="IH5C2" localSheetId="0">#REF!</definedName>
    <definedName name="IH5C2" localSheetId="1">#REF!</definedName>
    <definedName name="IH5C2" localSheetId="2">#REF!</definedName>
    <definedName name="IH5C2" localSheetId="3">#REF!</definedName>
    <definedName name="IH5C2">#REF!</definedName>
    <definedName name="IH5C3" localSheetId="0">#REF!</definedName>
    <definedName name="IH5C3" localSheetId="1">#REF!</definedName>
    <definedName name="IH5C3" localSheetId="2">#REF!</definedName>
    <definedName name="IH5C3" localSheetId="3">#REF!</definedName>
    <definedName name="IH5C3">#REF!</definedName>
    <definedName name="IH5C4" localSheetId="0">#REF!</definedName>
    <definedName name="IH5C4" localSheetId="1">#REF!</definedName>
    <definedName name="IH5C4" localSheetId="2">#REF!</definedName>
    <definedName name="IH5C4" localSheetId="3">#REF!</definedName>
    <definedName name="IH5C4">#REF!</definedName>
    <definedName name="IH5C5" localSheetId="0">#REF!</definedName>
    <definedName name="IH5C5" localSheetId="1">#REF!</definedName>
    <definedName name="IH5C5" localSheetId="2">#REF!</definedName>
    <definedName name="IH5C5" localSheetId="3">#REF!</definedName>
    <definedName name="IH5C5">#REF!</definedName>
    <definedName name="IH5C6" localSheetId="0">#REF!</definedName>
    <definedName name="IH5C6" localSheetId="1">#REF!</definedName>
    <definedName name="IH5C6" localSheetId="2">#REF!</definedName>
    <definedName name="IH5C6" localSheetId="3">#REF!</definedName>
    <definedName name="IH5C6">#REF!</definedName>
    <definedName name="IH5C7" localSheetId="0">#REF!</definedName>
    <definedName name="IH5C7" localSheetId="1">#REF!</definedName>
    <definedName name="IH5C7" localSheetId="2">#REF!</definedName>
    <definedName name="IH5C7" localSheetId="3">#REF!</definedName>
    <definedName name="IH5C7">#REF!</definedName>
    <definedName name="IH5C8" localSheetId="0">#REF!</definedName>
    <definedName name="IH5C8" localSheetId="1">#REF!</definedName>
    <definedName name="IH5C8" localSheetId="2">#REF!</definedName>
    <definedName name="IH5C8" localSheetId="3">#REF!</definedName>
    <definedName name="IH5C8">#REF!</definedName>
    <definedName name="IH5C9" localSheetId="0">#REF!</definedName>
    <definedName name="IH5C9" localSheetId="1">#REF!</definedName>
    <definedName name="IH5C9" localSheetId="2">#REF!</definedName>
    <definedName name="IH5C9" localSheetId="3">#REF!</definedName>
    <definedName name="IH5C9">#REF!</definedName>
    <definedName name="IIII" localSheetId="0">#REF!</definedName>
    <definedName name="IIII" localSheetId="1">#REF!</definedName>
    <definedName name="IIII" localSheetId="2">#REF!</definedName>
    <definedName name="IIII" localSheetId="3">#REF!</definedName>
    <definedName name="IIII">#REF!</definedName>
    <definedName name="ImportRange" localSheetId="0">#REF!</definedName>
    <definedName name="ImportRange" localSheetId="1">#REF!</definedName>
    <definedName name="ImportRange" localSheetId="2">#REF!</definedName>
    <definedName name="ImportRange" localSheetId="3">#REF!</definedName>
    <definedName name="ImportRange">#REF!</definedName>
    <definedName name="Inputs_are_shaded_gray_throughout" localSheetId="0">#REF!</definedName>
    <definedName name="Inputs_are_shaded_gray_throughout" localSheetId="1">#REF!</definedName>
    <definedName name="Inputs_are_shaded_gray_throughout" localSheetId="2">#REF!</definedName>
    <definedName name="Inputs_are_shaded_gray_throughout" localSheetId="3">#REF!</definedName>
    <definedName name="Inputs_are_shaded_gray_throughout">#REF!</definedName>
    <definedName name="INSOL">[39]MAIN2!$E$5</definedName>
    <definedName name="Int">'[43]Intermediates Properties'!$B$4:$AK$1959</definedName>
    <definedName name="Job_no" localSheetId="0">#REF!</definedName>
    <definedName name="Job_no" localSheetId="1">#REF!</definedName>
    <definedName name="Job_no" localSheetId="2">#REF!</definedName>
    <definedName name="Job_no" localSheetId="3">#REF!</definedName>
    <definedName name="Job_no">#REF!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>#REF!</definedName>
    <definedName name="K1_AF" localSheetId="0">[29]Constants!#REF!</definedName>
    <definedName name="K1_AF" localSheetId="1">[29]Constants!#REF!</definedName>
    <definedName name="K1_AF" localSheetId="2">[29]Constants!#REF!</definedName>
    <definedName name="K1_AF" localSheetId="3">[29]Constants!#REF!</definedName>
    <definedName name="K1_AF">[29]Constants!#REF!</definedName>
    <definedName name="K2_AF" localSheetId="0">[29]Constants!#REF!</definedName>
    <definedName name="K2_AF" localSheetId="1">[29]Constants!#REF!</definedName>
    <definedName name="K2_AF" localSheetId="2">[29]Constants!#REF!</definedName>
    <definedName name="K2_AF" localSheetId="3">[29]Constants!#REF!</definedName>
    <definedName name="K2_AF">[29]Constants!#REF!</definedName>
    <definedName name="K3_AF" localSheetId="0">[29]Constants!#REF!</definedName>
    <definedName name="K3_AF" localSheetId="1">[29]Constants!#REF!</definedName>
    <definedName name="K3_AF" localSheetId="2">[29]Constants!#REF!</definedName>
    <definedName name="K3_AF" localSheetId="3">[29]Constants!#REF!</definedName>
    <definedName name="K3_AF">[29]Constants!#REF!</definedName>
    <definedName name="K4_AF" localSheetId="0">[29]Constants!#REF!</definedName>
    <definedName name="K4_AF" localSheetId="1">[29]Constants!#REF!</definedName>
    <definedName name="K4_AF" localSheetId="2">[29]Constants!#REF!</definedName>
    <definedName name="K4_AF" localSheetId="3">[29]Constants!#REF!</definedName>
    <definedName name="K4_AF">[29]Constants!#REF!</definedName>
    <definedName name="kb" localSheetId="51" hidden="1">{#N/A,#N/A,FALSE,"F1-Currrent";#N/A,#N/A,FALSE,"F2-Current";#N/A,#N/A,FALSE,"F2-Proposed";#N/A,#N/A,FALSE,"F3-Current";#N/A,#N/A,FALSE,"F4-Current";#N/A,#N/A,FALSE,"F4-Proposed";#N/A,#N/A,FALSE,"Controls"}</definedName>
    <definedName name="kb" hidden="1">{#N/A,#N/A,FALSE,"F1-Currrent";#N/A,#N/A,FALSE,"F2-Current";#N/A,#N/A,FALSE,"F2-Proposed";#N/A,#N/A,FALSE,"F3-Current";#N/A,#N/A,FALSE,"F4-Current";#N/A,#N/A,FALSE,"F4-Proposed";#N/A,#N/A,FALSE,"Controls"}</definedName>
    <definedName name="Kiln_Down_Display">[28]Controls!$B$43</definedName>
    <definedName name="Kiln_Feed_Tag">[28]Controls!$D$79</definedName>
    <definedName name="Kiln_O2">[28]Controls!$D$97</definedName>
    <definedName name="KilnHrs" localSheetId="0">[32]Master!#REF!</definedName>
    <definedName name="KilnHrs" localSheetId="1">[32]Master!#REF!</definedName>
    <definedName name="KilnHrs" localSheetId="2">[32]Master!#REF!</definedName>
    <definedName name="KilnHrs" localSheetId="3">[32]Master!#REF!</definedName>
    <definedName name="KilnHrs">[32]Master!#REF!</definedName>
    <definedName name="KilnMinFeed">[28]Controls!$B$45</definedName>
    <definedName name="KKmax" localSheetId="0">[32]Master!#REF!</definedName>
    <definedName name="KKmax" localSheetId="1">[32]Master!#REF!</definedName>
    <definedName name="KKmax" localSheetId="2">[32]Master!#REF!</definedName>
    <definedName name="KKmax" localSheetId="3">[32]Master!#REF!</definedName>
    <definedName name="KKmax">[32]Master!#REF!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L1_CO_Downtime">[28]Controls!$C$67</definedName>
    <definedName name="L1_NOx_Downtime">[28]Controls!$C$69</definedName>
    <definedName name="L1_Opacity_Downtime">[28]Controls!$C$71</definedName>
    <definedName name="L1_SOx_Downtime">[28]Controls!$C$69</definedName>
    <definedName name="L1_SOx_Prior_Downtime">[28]Controls!$C$70</definedName>
    <definedName name="L2_KF_Recirculation_Gate">[28]Controls!$D$75</definedName>
    <definedName name="LAB" localSheetId="0">'[40]1994 data'!#REF!</definedName>
    <definedName name="LAB" localSheetId="1">'[40]1994 data'!#REF!</definedName>
    <definedName name="LAB" localSheetId="2">'[40]1994 data'!#REF!</definedName>
    <definedName name="LAB" localSheetId="3">'[40]1994 data'!#REF!</definedName>
    <definedName name="LAB">'[40]1994 data'!#REF!</definedName>
    <definedName name="LABELING" localSheetId="0">#REF!</definedName>
    <definedName name="LABELING" localSheetId="1">#REF!</definedName>
    <definedName name="LABELING" localSheetId="2">#REF!</definedName>
    <definedName name="LABELING" localSheetId="3">#REF!</definedName>
    <definedName name="LABELING">#REF!</definedName>
    <definedName name="Lbs_Hr_EPA_conversion_factor">[28]Controls!$B$52</definedName>
    <definedName name="LD_data">[50]LD!$A$8:$G$118</definedName>
    <definedName name="Lead" localSheetId="0">#REF!</definedName>
    <definedName name="Lead" localSheetId="1">#REF!</definedName>
    <definedName name="Lead" localSheetId="2">#REF!</definedName>
    <definedName name="Lead" localSheetId="3">#REF!</definedName>
    <definedName name="Lead">#REF!</definedName>
    <definedName name="leah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leah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LIB_BACT" localSheetId="0">#REF!</definedName>
    <definedName name="LIB_BACT" localSheetId="1">#REF!</definedName>
    <definedName name="LIB_BACT" localSheetId="2">#REF!</definedName>
    <definedName name="LIB_BACT" localSheetId="3">#REF!</definedName>
    <definedName name="LIB_BACT">#REF!</definedName>
    <definedName name="LIB_BACT_CO" localSheetId="0">#REF!</definedName>
    <definedName name="LIB_BACT_CO" localSheetId="1">#REF!</definedName>
    <definedName name="LIB_BACT_CO" localSheetId="2">#REF!</definedName>
    <definedName name="LIB_BACT_CO" localSheetId="3">#REF!</definedName>
    <definedName name="LIB_BACT_CO">#REF!</definedName>
    <definedName name="LIB_BACT_PM" localSheetId="0">#REF!</definedName>
    <definedName name="LIB_BACT_PM" localSheetId="1">#REF!</definedName>
    <definedName name="LIB_BACT_PM" localSheetId="2">#REF!</definedName>
    <definedName name="LIB_BACT_PM" localSheetId="3">#REF!</definedName>
    <definedName name="LIB_BACT_PM">#REF!</definedName>
    <definedName name="LIB_BACT_SO2" localSheetId="0">#REF!</definedName>
    <definedName name="LIB_BACT_SO2" localSheetId="1">#REF!</definedName>
    <definedName name="LIB_BACT_SO2" localSheetId="2">#REF!</definedName>
    <definedName name="LIB_BACT_SO2" localSheetId="3">#REF!</definedName>
    <definedName name="LIB_BACT_SO2">#REF!</definedName>
    <definedName name="LIB_BACT_VOC" localSheetId="0">#REF!</definedName>
    <definedName name="LIB_BACT_VOC" localSheetId="1">#REF!</definedName>
    <definedName name="LIB_BACT_VOC" localSheetId="2">#REF!</definedName>
    <definedName name="LIB_BACT_VOC" localSheetId="3">#REF!</definedName>
    <definedName name="LIB_BACT_VOC">#REF!</definedName>
    <definedName name="LIB_H2_BACT" localSheetId="0">#REF!</definedName>
    <definedName name="LIB_H2_BACT" localSheetId="1">#REF!</definedName>
    <definedName name="LIB_H2_BACT" localSheetId="2">#REF!</definedName>
    <definedName name="LIB_H2_BACT" localSheetId="3">#REF!</definedName>
    <definedName name="LIB_H2_BACT">#REF!</definedName>
    <definedName name="LIB_low_NOx" localSheetId="0">#REF!</definedName>
    <definedName name="LIB_low_NOx" localSheetId="1">#REF!</definedName>
    <definedName name="LIB_low_NOx" localSheetId="2">#REF!</definedName>
    <definedName name="LIB_low_NOx" localSheetId="3">#REF!</definedName>
    <definedName name="LIB_low_NOx">#REF!</definedName>
    <definedName name="LIB_low_NOx_CO" localSheetId="0">#REF!</definedName>
    <definedName name="LIB_low_NOx_CO" localSheetId="1">#REF!</definedName>
    <definedName name="LIB_low_NOx_CO" localSheetId="2">#REF!</definedName>
    <definedName name="LIB_low_NOx_CO" localSheetId="3">#REF!</definedName>
    <definedName name="LIB_low_NOx_CO">#REF!</definedName>
    <definedName name="LIB_low_NOx_PM" localSheetId="0">#REF!</definedName>
    <definedName name="LIB_low_NOx_PM" localSheetId="1">#REF!</definedName>
    <definedName name="LIB_low_NOx_PM" localSheetId="2">#REF!</definedName>
    <definedName name="LIB_low_NOx_PM" localSheetId="3">#REF!</definedName>
    <definedName name="LIB_low_NOx_PM">#REF!</definedName>
    <definedName name="LIB_low_NOx_SO2" localSheetId="0">#REF!</definedName>
    <definedName name="LIB_low_NOx_SO2" localSheetId="1">#REF!</definedName>
    <definedName name="LIB_low_NOx_SO2" localSheetId="2">#REF!</definedName>
    <definedName name="LIB_low_NOx_SO2" localSheetId="3">#REF!</definedName>
    <definedName name="LIB_low_NOx_SO2">#REF!</definedName>
    <definedName name="LIB_low_NOx_VOC" localSheetId="0">#REF!</definedName>
    <definedName name="LIB_low_NOx_VOC" localSheetId="1">#REF!</definedName>
    <definedName name="LIB_low_NOx_VOC" localSheetId="2">#REF!</definedName>
    <definedName name="LIB_low_NOx_VOC" localSheetId="3">#REF!</definedName>
    <definedName name="LIB_low_NOx_VOC">#REF!</definedName>
    <definedName name="LIB_Uncontrolled" localSheetId="0">#REF!</definedName>
    <definedName name="LIB_Uncontrolled" localSheetId="1">#REF!</definedName>
    <definedName name="LIB_Uncontrolled" localSheetId="2">#REF!</definedName>
    <definedName name="LIB_Uncontrolled" localSheetId="3">#REF!</definedName>
    <definedName name="LIB_Uncontrolled">#REF!</definedName>
    <definedName name="LIB_Uncontrolled_CO" localSheetId="0">#REF!</definedName>
    <definedName name="LIB_Uncontrolled_CO" localSheetId="1">#REF!</definedName>
    <definedName name="LIB_Uncontrolled_CO" localSheetId="2">#REF!</definedName>
    <definedName name="LIB_Uncontrolled_CO" localSheetId="3">#REF!</definedName>
    <definedName name="LIB_Uncontrolled_CO">#REF!</definedName>
    <definedName name="LIB_Uncontrolled_PM" localSheetId="0">#REF!</definedName>
    <definedName name="LIB_Uncontrolled_PM" localSheetId="1">#REF!</definedName>
    <definedName name="LIB_Uncontrolled_PM" localSheetId="2">#REF!</definedName>
    <definedName name="LIB_Uncontrolled_PM" localSheetId="3">#REF!</definedName>
    <definedName name="LIB_Uncontrolled_PM">#REF!</definedName>
    <definedName name="LIB_Uncontrolled_SO2" localSheetId="0">#REF!</definedName>
    <definedName name="LIB_Uncontrolled_SO2" localSheetId="1">#REF!</definedName>
    <definedName name="LIB_Uncontrolled_SO2" localSheetId="2">#REF!</definedName>
    <definedName name="LIB_Uncontrolled_SO2" localSheetId="3">#REF!</definedName>
    <definedName name="LIB_Uncontrolled_SO2">#REF!</definedName>
    <definedName name="LIB_Uncontrolled_VOC" localSheetId="0">#REF!</definedName>
    <definedName name="LIB_Uncontrolled_VOC" localSheetId="1">#REF!</definedName>
    <definedName name="LIB_Uncontrolled_VOC" localSheetId="2">#REF!</definedName>
    <definedName name="LIB_Uncontrolled_VOC" localSheetId="3">#REF!</definedName>
    <definedName name="LIB_Uncontrolled_VOC">#REF!</definedName>
    <definedName name="Liq_Load_Range" localSheetId="0">#REF!</definedName>
    <definedName name="Liq_Load_Range" localSheetId="1">#REF!</definedName>
    <definedName name="Liq_Load_Range" localSheetId="2">#REF!</definedName>
    <definedName name="Liq_Load_Range" localSheetId="3">#REF!</definedName>
    <definedName name="Liq_Load_Range">#REF!</definedName>
    <definedName name="liquid" localSheetId="0">#REF!</definedName>
    <definedName name="liquid" localSheetId="1">#REF!</definedName>
    <definedName name="liquid" localSheetId="2">#REF!</definedName>
    <definedName name="liquid" localSheetId="3">#REF!</definedName>
    <definedName name="liquid">#REF!</definedName>
    <definedName name="Liquid_Entry" localSheetId="0">#REF!</definedName>
    <definedName name="Liquid_Entry" localSheetId="1">#REF!</definedName>
    <definedName name="Liquid_Entry" localSheetId="2">#REF!</definedName>
    <definedName name="Liquid_Entry" localSheetId="3">#REF!</definedName>
    <definedName name="Liquid_Entry">#REF!</definedName>
    <definedName name="Literal_Month">[28]Controls!$D$38</definedName>
    <definedName name="ll">[51]COMPS!$BP$1:$BP$65536</definedName>
    <definedName name="lleth" localSheetId="0">#REF!</definedName>
    <definedName name="lleth" localSheetId="1">#REF!</definedName>
    <definedName name="lleth" localSheetId="2">#REF!</definedName>
    <definedName name="lleth" localSheetId="3">#REF!</definedName>
    <definedName name="lleth">#REF!</definedName>
    <definedName name="load" localSheetId="0">#REF!</definedName>
    <definedName name="load" localSheetId="1">#REF!</definedName>
    <definedName name="load" localSheetId="2">#REF!</definedName>
    <definedName name="load" localSheetId="3">#REF!</definedName>
    <definedName name="load">#REF!</definedName>
    <definedName name="LOADING_RACK" localSheetId="0">#REF!</definedName>
    <definedName name="LOADING_RACK" localSheetId="1">#REF!</definedName>
    <definedName name="LOADING_RACK" localSheetId="2">#REF!</definedName>
    <definedName name="LOADING_RACK" localSheetId="3">#REF!</definedName>
    <definedName name="LOADING_RACK">#REF!</definedName>
    <definedName name="location" localSheetId="0">'[35]Process Heaters'!#REF!</definedName>
    <definedName name="location" localSheetId="1">'[35]Process Heaters'!#REF!</definedName>
    <definedName name="location" localSheetId="2">'[35]Process Heaters'!#REF!</definedName>
    <definedName name="location" localSheetId="3">'[35]Process Heaters'!#REF!</definedName>
    <definedName name="location">'[35]Process Heaters'!#REF!</definedName>
    <definedName name="Loop1Annual.PM" localSheetId="0">#REF!</definedName>
    <definedName name="Loop1Annual.PM" localSheetId="1">#REF!</definedName>
    <definedName name="Loop1Annual.PM" localSheetId="2">#REF!</definedName>
    <definedName name="Loop1Annual.PM" localSheetId="3">#REF!</definedName>
    <definedName name="Loop1Annual.PM">#REF!</definedName>
    <definedName name="Loop1Daily.PM" localSheetId="0">#REF!</definedName>
    <definedName name="Loop1Daily.PM" localSheetId="1">#REF!</definedName>
    <definedName name="Loop1Daily.PM" localSheetId="2">#REF!</definedName>
    <definedName name="Loop1Daily.PM" localSheetId="3">#REF!</definedName>
    <definedName name="Loop1Daily.PM">#REF!</definedName>
    <definedName name="Loop1Hourly.pm" localSheetId="0">#REF!</definedName>
    <definedName name="Loop1Hourly.pm" localSheetId="1">#REF!</definedName>
    <definedName name="Loop1Hourly.pm" localSheetId="2">#REF!</definedName>
    <definedName name="Loop1Hourly.pm" localSheetId="3">#REF!</definedName>
    <definedName name="Loop1Hourly.pm">#REF!</definedName>
    <definedName name="Loop2Annual.PM" localSheetId="0">#REF!</definedName>
    <definedName name="Loop2Annual.PM" localSheetId="1">#REF!</definedName>
    <definedName name="Loop2Annual.PM" localSheetId="2">#REF!</definedName>
    <definedName name="Loop2Annual.PM" localSheetId="3">#REF!</definedName>
    <definedName name="Loop2Annual.PM">#REF!</definedName>
    <definedName name="Loop2Daily.PM" localSheetId="0">#REF!</definedName>
    <definedName name="Loop2Daily.PM" localSheetId="1">#REF!</definedName>
    <definedName name="Loop2Daily.PM" localSheetId="2">#REF!</definedName>
    <definedName name="Loop2Daily.PM" localSheetId="3">#REF!</definedName>
    <definedName name="Loop2Daily.PM">#REF!</definedName>
    <definedName name="Loop2Hourly.PM" localSheetId="0">#REF!</definedName>
    <definedName name="Loop2Hourly.PM" localSheetId="1">#REF!</definedName>
    <definedName name="Loop2Hourly.PM" localSheetId="2">#REF!</definedName>
    <definedName name="Loop2Hourly.PM" localSheetId="3">#REF!</definedName>
    <definedName name="Loop2Hourly.PM">#REF!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>#REF!</definedName>
    <definedName name="M_FeS" localSheetId="0">[29]Constants!#REF!</definedName>
    <definedName name="M_FeS" localSheetId="1">[29]Constants!#REF!</definedName>
    <definedName name="M_FeS" localSheetId="2">[29]Constants!#REF!</definedName>
    <definedName name="M_FeS" localSheetId="3">[29]Constants!#REF!</definedName>
    <definedName name="M_FeS">[29]Constants!#REF!</definedName>
    <definedName name="MACROS" localSheetId="0">'[40]1994 data'!#REF!</definedName>
    <definedName name="MACROS" localSheetId="1">'[40]1994 data'!#REF!</definedName>
    <definedName name="MACROS" localSheetId="2">'[40]1994 data'!#REF!</definedName>
    <definedName name="MACROS" localSheetId="3">'[40]1994 data'!#REF!</definedName>
    <definedName name="MACROS">'[40]1994 data'!#REF!</definedName>
    <definedName name="MASTER1" localSheetId="0">#REF!</definedName>
    <definedName name="MASTER1" localSheetId="1">#REF!</definedName>
    <definedName name="MASTER1" localSheetId="2">#REF!</definedName>
    <definedName name="MASTER1" localSheetId="3">#REF!</definedName>
    <definedName name="MASTER1">#REF!</definedName>
    <definedName name="MASTER2" localSheetId="0">#REF!</definedName>
    <definedName name="MASTER2" localSheetId="1">#REF!</definedName>
    <definedName name="MASTER2" localSheetId="2">#REF!</definedName>
    <definedName name="MASTER2" localSheetId="3">#REF!</definedName>
    <definedName name="MASTER2">#REF!</definedName>
    <definedName name="material_tank" localSheetId="0">#REF!</definedName>
    <definedName name="material_tank" localSheetId="1">#REF!</definedName>
    <definedName name="material_tank" localSheetId="2">#REF!</definedName>
    <definedName name="material_tank" localSheetId="3">#REF!</definedName>
    <definedName name="material_tank">#REF!</definedName>
    <definedName name="Max" localSheetId="0">#REF!</definedName>
    <definedName name="Max" localSheetId="1">#REF!</definedName>
    <definedName name="Max" localSheetId="2">#REF!</definedName>
    <definedName name="Max" localSheetId="3">#REF!</definedName>
    <definedName name="Max">#REF!</definedName>
    <definedName name="Max_HC_soil_HC_content" localSheetId="0">[32]Master!#REF!</definedName>
    <definedName name="Max_HC_soil_HC_content" localSheetId="1">[32]Master!#REF!</definedName>
    <definedName name="Max_HC_soil_HC_content" localSheetId="2">[32]Master!#REF!</definedName>
    <definedName name="Max_HC_soil_HC_content" localSheetId="3">[32]Master!#REF!</definedName>
    <definedName name="Max_HC_soil_HC_content">[32]Master!#REF!</definedName>
    <definedName name="MAX_HEAT_INPUT" localSheetId="0">#REF!</definedName>
    <definedName name="MAX_HEAT_INPUT" localSheetId="1">#REF!</definedName>
    <definedName name="MAX_HEAT_INPUT" localSheetId="2">#REF!</definedName>
    <definedName name="MAX_HEAT_INPUT" localSheetId="3">#REF!</definedName>
    <definedName name="MAX_HEAT_INPUT">#REF!</definedName>
    <definedName name="MaxAnnHrs">'[52]Operational Basis'!$C$10</definedName>
    <definedName name="MAXCOLBHOUR" localSheetId="0">'[35]Process Heaters'!#REF!</definedName>
    <definedName name="MAXCOLBHOUR" localSheetId="1">'[35]Process Heaters'!#REF!</definedName>
    <definedName name="MAXCOLBHOUR" localSheetId="2">'[35]Process Heaters'!#REF!</definedName>
    <definedName name="MAXCOLBHOUR" localSheetId="3">'[35]Process Heaters'!#REF!</definedName>
    <definedName name="MAXCOLBHOUR">'[35]Process Heaters'!#REF!</definedName>
    <definedName name="maxdpw" localSheetId="0">#REF!</definedName>
    <definedName name="maxdpw" localSheetId="1">#REF!</definedName>
    <definedName name="maxdpw" localSheetId="2">#REF!</definedName>
    <definedName name="maxdpw" localSheetId="3">#REF!</definedName>
    <definedName name="maxdpw">#REF!</definedName>
    <definedName name="maxfuel" localSheetId="0">#REF!</definedName>
    <definedName name="maxfuel" localSheetId="1">#REF!</definedName>
    <definedName name="maxfuel" localSheetId="2">#REF!</definedName>
    <definedName name="maxfuel" localSheetId="3">#REF!</definedName>
    <definedName name="maxfuel">#REF!</definedName>
    <definedName name="maxhour" localSheetId="0">#REF!</definedName>
    <definedName name="maxhour" localSheetId="1">#REF!</definedName>
    <definedName name="maxhour" localSheetId="2">#REF!</definedName>
    <definedName name="maxhour" localSheetId="3">#REF!</definedName>
    <definedName name="maxhour">#REF!</definedName>
    <definedName name="maxhpd" localSheetId="0">#REF!</definedName>
    <definedName name="maxhpd" localSheetId="1">#REF!</definedName>
    <definedName name="maxhpd" localSheetId="2">#REF!</definedName>
    <definedName name="maxhpd" localSheetId="3">#REF!</definedName>
    <definedName name="maxhpd">#REF!</definedName>
    <definedName name="MAXNOXLBHOUR" localSheetId="0">'[35]Process Heaters'!#REF!</definedName>
    <definedName name="MAXNOXLBHOUR" localSheetId="1">'[35]Process Heaters'!#REF!</definedName>
    <definedName name="MAXNOXLBHOUR" localSheetId="2">'[35]Process Heaters'!#REF!</definedName>
    <definedName name="MAXNOXLBHOUR" localSheetId="3">'[35]Process Heaters'!#REF!</definedName>
    <definedName name="MAXNOXLBHOUR">'[35]Process Heaters'!#REF!</definedName>
    <definedName name="maxrate" localSheetId="0">#REF!</definedName>
    <definedName name="maxrate" localSheetId="1">#REF!</definedName>
    <definedName name="maxrate" localSheetId="2">#REF!</definedName>
    <definedName name="maxrate" localSheetId="3">#REF!</definedName>
    <definedName name="maxrate">#REF!</definedName>
    <definedName name="maxwpy" localSheetId="0">#REF!</definedName>
    <definedName name="maxwpy" localSheetId="1">#REF!</definedName>
    <definedName name="maxwpy" localSheetId="2">#REF!</definedName>
    <definedName name="maxwpy" localSheetId="3">#REF!</definedName>
    <definedName name="maxwpy">#REF!</definedName>
    <definedName name="MENU" localSheetId="0">#REF!</definedName>
    <definedName name="MENU" localSheetId="1">#REF!</definedName>
    <definedName name="MENU" localSheetId="2">#REF!</definedName>
    <definedName name="MENU" localSheetId="3">#REF!</definedName>
    <definedName name="MENU">#REF!</definedName>
    <definedName name="Mercury_K" localSheetId="0">#REF!</definedName>
    <definedName name="Mercury_K" localSheetId="1">#REF!</definedName>
    <definedName name="Mercury_K" localSheetId="2">#REF!</definedName>
    <definedName name="Mercury_K" localSheetId="3">#REF!</definedName>
    <definedName name="Mercury_K">#REF!</definedName>
    <definedName name="metals" localSheetId="0">#REF!</definedName>
    <definedName name="metals" localSheetId="1">#REF!</definedName>
    <definedName name="metals" localSheetId="2">#REF!</definedName>
    <definedName name="metals" localSheetId="3">#REF!</definedName>
    <definedName name="metals">#REF!</definedName>
    <definedName name="MethChl" localSheetId="0">'[53]Methylene Chloride Emissions'!#REF!</definedName>
    <definedName name="MethChl" localSheetId="1">'[53]Methylene Chloride Emissions'!#REF!</definedName>
    <definedName name="MethChl" localSheetId="2">'[53]Methylene Chloride Emissions'!#REF!</definedName>
    <definedName name="MethChl" localSheetId="3">'[53]Methylene Chloride Emissions'!#REF!</definedName>
    <definedName name="MethChl">'[53]Methylene Chloride Emissions'!#REF!</definedName>
    <definedName name="mg" localSheetId="51" hidden="1">{#N/A,#N/A,FALSE,"F1-Currrent";#N/A,#N/A,FALSE,"F2-Current";#N/A,#N/A,FALSE,"F2-Proposed";#N/A,#N/A,FALSE,"F3-Current";#N/A,#N/A,FALSE,"F4-Current";#N/A,#N/A,FALSE,"F4-Proposed";#N/A,#N/A,FALSE,"Controls"}</definedName>
    <definedName name="mg" hidden="1">{#N/A,#N/A,FALSE,"F1-Currrent";#N/A,#N/A,FALSE,"F2-Current";#N/A,#N/A,FALSE,"F2-Proposed";#N/A,#N/A,FALSE,"F3-Current";#N/A,#N/A,FALSE,"F4-Current";#N/A,#N/A,FALSE,"F4-Proposed";#N/A,#N/A,FALSE,"Controls"}</definedName>
    <definedName name="MinVal" localSheetId="7">#REF!</definedName>
    <definedName name="MinVal" localSheetId="26">#REF!</definedName>
    <definedName name="MinVal" localSheetId="27">#REF!</definedName>
    <definedName name="MinVal" localSheetId="28">#REF!</definedName>
    <definedName name="MinVal" localSheetId="32">#REF!</definedName>
    <definedName name="MinVal" localSheetId="33">#REF!</definedName>
    <definedName name="MinVal" localSheetId="5">#REF!</definedName>
    <definedName name="MinVal" localSheetId="0">#REF!</definedName>
    <definedName name="MinVal" localSheetId="1">#REF!</definedName>
    <definedName name="MinVal" localSheetId="2">#REF!</definedName>
    <definedName name="MinVal" localSheetId="3">#REF!</definedName>
    <definedName name="MinVal">#REF!</definedName>
    <definedName name="MinValFormula" localSheetId="7">#REF!</definedName>
    <definedName name="MinValFormula" localSheetId="26">#REF!</definedName>
    <definedName name="MinValFormula" localSheetId="27">#REF!</definedName>
    <definedName name="MinValFormula" localSheetId="28">#REF!</definedName>
    <definedName name="MinValFormula" localSheetId="32">#REF!</definedName>
    <definedName name="MinValFormula" localSheetId="33">#REF!</definedName>
    <definedName name="MinValFormula" localSheetId="5">#REF!</definedName>
    <definedName name="MinValFormula" localSheetId="0">#REF!</definedName>
    <definedName name="MinValFormula" localSheetId="1">#REF!</definedName>
    <definedName name="MinValFormula" localSheetId="2">#REF!</definedName>
    <definedName name="MinValFormula" localSheetId="3">#REF!</definedName>
    <definedName name="MinValFormula">#REF!</definedName>
    <definedName name="mixtures" localSheetId="0">#REF!</definedName>
    <definedName name="mixtures" localSheetId="1">#REF!</definedName>
    <definedName name="mixtures" localSheetId="2">#REF!</definedName>
    <definedName name="mixtures" localSheetId="3">#REF!</definedName>
    <definedName name="mixtures">#REF!</definedName>
    <definedName name="MMB" localSheetId="0">#REF!</definedName>
    <definedName name="MMB" localSheetId="1">#REF!</definedName>
    <definedName name="MMB" localSheetId="2">#REF!</definedName>
    <definedName name="MMB" localSheetId="3">#REF!</definedName>
    <definedName name="MMB">#REF!</definedName>
    <definedName name="Mo_price" localSheetId="0">#REF!</definedName>
    <definedName name="Mo_price" localSheetId="1">#REF!</definedName>
    <definedName name="Mo_price" localSheetId="2">#REF!</definedName>
    <definedName name="Mo_price" localSheetId="3">#REF!</definedName>
    <definedName name="Mo_price">#REF!</definedName>
    <definedName name="mol_percent">'[54]mol percent'!$C$1:$AL$15</definedName>
    <definedName name="molwt" localSheetId="0">#REF!</definedName>
    <definedName name="molwt" localSheetId="1">#REF!</definedName>
    <definedName name="molwt" localSheetId="2">#REF!</definedName>
    <definedName name="molwt" localSheetId="3">#REF!</definedName>
    <definedName name="molwt">#REF!</definedName>
    <definedName name="Month_Has_29?">[28]Calc_Timekeys!$B$37</definedName>
    <definedName name="Month_Has_30?">[28]Calc_Timekeys!$B$38</definedName>
    <definedName name="Month_Has_31?">[28]Calc_Timekeys!$B$39</definedName>
    <definedName name="Month_of_Interest">[28]Calc_Timekeys!$B$36</definedName>
    <definedName name="MPU_SUM" localSheetId="0">'[3]Table 1a'!#REF!</definedName>
    <definedName name="MPU_SUM" localSheetId="1">'[3]Table 1a'!#REF!</definedName>
    <definedName name="MPU_SUM" localSheetId="2">'[3]Table 1a'!#REF!</definedName>
    <definedName name="MPU_SUM" localSheetId="3">'[3]Table 1a'!#REF!</definedName>
    <definedName name="MPU_SUM">'[3]Table 1a'!#REF!</definedName>
    <definedName name="MW" localSheetId="0">#REF!</definedName>
    <definedName name="MW" localSheetId="1">#REF!</definedName>
    <definedName name="MW" localSheetId="2">#REF!</definedName>
    <definedName name="MW" localSheetId="3">#REF!</definedName>
    <definedName name="MW">#REF!</definedName>
    <definedName name="MW.isobutylene" localSheetId="0">#REF!</definedName>
    <definedName name="MW.isobutylene" localSheetId="1">#REF!</definedName>
    <definedName name="MW.isobutylene" localSheetId="2">#REF!</definedName>
    <definedName name="MW.isobutylene" localSheetId="3">#REF!</definedName>
    <definedName name="MW.isobutylene">#REF!</definedName>
    <definedName name="MW.oil" localSheetId="0">#REF!</definedName>
    <definedName name="MW.oil" localSheetId="1">#REF!</definedName>
    <definedName name="MW.oil" localSheetId="2">#REF!</definedName>
    <definedName name="MW.oil" localSheetId="3">#REF!</definedName>
    <definedName name="MW.oil">#REF!</definedName>
    <definedName name="MW.PIB" localSheetId="0">#REF!</definedName>
    <definedName name="MW.PIB" localSheetId="1">#REF!</definedName>
    <definedName name="MW.PIB" localSheetId="2">#REF!</definedName>
    <definedName name="MW.PIB" localSheetId="3">#REF!</definedName>
    <definedName name="MW.PIB">#REF!</definedName>
    <definedName name="MW_Acetylene">26.0378</definedName>
    <definedName name="MW_Ammonia">17.0304</definedName>
    <definedName name="MW_Aniline">93.12</definedName>
    <definedName name="MW_Ar">39.948</definedName>
    <definedName name="MW_Benzene">78.1134</definedName>
    <definedName name="MW_Butane">58.12</definedName>
    <definedName name="MW_Butylene">56.1</definedName>
    <definedName name="MW_C20H42">282.5518</definedName>
    <definedName name="MW_C2H2">26.0378</definedName>
    <definedName name="MW_C2H4">28.0536</definedName>
    <definedName name="MW_C2H4O">44.05</definedName>
    <definedName name="MW_C2H6">30.0694</definedName>
    <definedName name="MW_C3H8">44.09</definedName>
    <definedName name="MW_C4H10">58.12</definedName>
    <definedName name="MW_C4H8">56.1</definedName>
    <definedName name="MW_C5H12">72.15</definedName>
    <definedName name="MW_C6H14">86.17</definedName>
    <definedName name="MW_C6H5NH2">93.12</definedName>
    <definedName name="MW_C6H5OH">94.1128</definedName>
    <definedName name="MW_C6H6">78.1134</definedName>
    <definedName name="MW_CaCO3">100.0892</definedName>
    <definedName name="MW_CalciumCarbonate">100.0892</definedName>
    <definedName name="MW_CalciumSulfate">136.1376</definedName>
    <definedName name="MW_CaO">56.0794</definedName>
    <definedName name="MW_CaSO4">136.1376</definedName>
    <definedName name="MW_CCl4">153.84</definedName>
    <definedName name="MW_Cetane">282.5518</definedName>
    <definedName name="MW_CF4">88.01</definedName>
    <definedName name="MW_CH4">16.0426</definedName>
    <definedName name="MW_CHCl3">119.39</definedName>
    <definedName name="MW_Cl2">70.906</definedName>
    <definedName name="MW_CO">28.0104</definedName>
    <definedName name="MW_CO2">44.0098</definedName>
    <definedName name="MW_CS2">76.131</definedName>
    <definedName name="MW_data">[50]MW!$A$8:$B$118</definedName>
    <definedName name="MW_DinitroToluene">182.13</definedName>
    <definedName name="MW_DNT">182.13</definedName>
    <definedName name="MW_Ethanol">46.0688</definedName>
    <definedName name="MW_EthOH">46.0688</definedName>
    <definedName name="MW_Ethylene">28.0536</definedName>
    <definedName name="MW_EthyleneOxide">44.05</definedName>
    <definedName name="MW_Gypsum">172.168</definedName>
    <definedName name="MW_H">1.0079</definedName>
    <definedName name="MW_H2">2.0158</definedName>
    <definedName name="MW_H2O">18.0098</definedName>
    <definedName name="MW_H2O2">34.0146</definedName>
    <definedName name="MW_H2S">34.0758</definedName>
    <definedName name="MW_H2SO4">98.0734</definedName>
    <definedName name="MW_HCl">36.4609</definedName>
    <definedName name="MW_Hexane">86.17</definedName>
    <definedName name="MW_HF">20.0063</definedName>
    <definedName name="MW_Hg">200.59</definedName>
    <definedName name="MW_HNO3">63.0128</definedName>
    <definedName name="MW_HydrogenPeroxide">34.0146</definedName>
    <definedName name="MW_KCl">74.551</definedName>
    <definedName name="MW_KOH">56.1053</definedName>
    <definedName name="MW_MeCl">50.49</definedName>
    <definedName name="MW_MEK">72.1</definedName>
    <definedName name="MW_MeOH">32.042</definedName>
    <definedName name="MW_Mercury">200.59</definedName>
    <definedName name="MW_Methane">16.0426</definedName>
    <definedName name="MW_Methanol">32.042</definedName>
    <definedName name="MW_MethylChloride">50.49</definedName>
    <definedName name="MW_MethylEthylKetone">72.1</definedName>
    <definedName name="MW_N2">28.0134</definedName>
    <definedName name="MW_N2H4">32.045</definedName>
    <definedName name="MW_Na2CO3">105.98874</definedName>
    <definedName name="MW_NaCl">58.44277</definedName>
    <definedName name="MW_NaHCO3">84.00587</definedName>
    <definedName name="MW_NaOCl">74.44217</definedName>
    <definedName name="MW_NaOH">39.99707</definedName>
    <definedName name="MW_NH3">17.0304</definedName>
    <definedName name="MW_Ni">58.7</definedName>
    <definedName name="MW_Nickel">58.7</definedName>
    <definedName name="MW_NitricAcid">63.0128</definedName>
    <definedName name="MW_Nitrogen">28.0134</definedName>
    <definedName name="MW_NO2">46.0055</definedName>
    <definedName name="MW_O">15.9994</definedName>
    <definedName name="MW_O2">31.9988</definedName>
    <definedName name="MW_O3">47.9982</definedName>
    <definedName name="MW_of_CO" localSheetId="0">#REF!</definedName>
    <definedName name="MW_of_CO" localSheetId="1">#REF!</definedName>
    <definedName name="MW_of_CO" localSheetId="2">#REF!</definedName>
    <definedName name="MW_of_CO" localSheetId="3">#REF!</definedName>
    <definedName name="MW_of_CO">#REF!</definedName>
    <definedName name="MW_of_NOx" localSheetId="0">#REF!</definedName>
    <definedName name="MW_of_NOx" localSheetId="1">#REF!</definedName>
    <definedName name="MW_of_NOx" localSheetId="2">#REF!</definedName>
    <definedName name="MW_of_NOx" localSheetId="3">#REF!</definedName>
    <definedName name="MW_of_NOx">#REF!</definedName>
    <definedName name="MW_of_SO2" localSheetId="0">#REF!</definedName>
    <definedName name="MW_of_SO2" localSheetId="1">#REF!</definedName>
    <definedName name="MW_of_SO2" localSheetId="2">#REF!</definedName>
    <definedName name="MW_of_SO2" localSheetId="3">#REF!</definedName>
    <definedName name="MW_of_SO2">#REF!</definedName>
    <definedName name="MW_of_VOC" localSheetId="0">#REF!</definedName>
    <definedName name="MW_of_VOC" localSheetId="1">#REF!</definedName>
    <definedName name="MW_of_VOC" localSheetId="2">#REF!</definedName>
    <definedName name="MW_of_VOC" localSheetId="3">#REF!</definedName>
    <definedName name="MW_of_VOC">#REF!</definedName>
    <definedName name="MW_Oxygen">31.9988</definedName>
    <definedName name="MW_Ozone">47.9982</definedName>
    <definedName name="MW_Pentane">72.15</definedName>
    <definedName name="MW_Phenol">94.1128</definedName>
    <definedName name="MW_PotassiumHydroxide">56.1053</definedName>
    <definedName name="MW_Propane">44.09</definedName>
    <definedName name="MW_Propylene">42.08</definedName>
    <definedName name="MW_Radon">222</definedName>
    <definedName name="MW_Rn">222</definedName>
    <definedName name="MW_S">32.06</definedName>
    <definedName name="MW_SO2">64.048</definedName>
    <definedName name="MW_SO3">80.0582</definedName>
    <definedName name="MW_Styrene">104.14</definedName>
    <definedName name="MW_Sulfur">32.06</definedName>
    <definedName name="MW_Sulphur">32.06</definedName>
    <definedName name="MW_Toluene">92.13</definedName>
    <definedName name="MW_Urea">60.06</definedName>
    <definedName name="MW_VCM">62.5</definedName>
    <definedName name="MW_VinylChloride">62.5</definedName>
    <definedName name="MW_Water">18.0098</definedName>
    <definedName name="MW_Xylene">106.16</definedName>
    <definedName name="MWAr">[37]Fuel!$G$5</definedName>
    <definedName name="MWC">[37]Fuel!$G$2</definedName>
    <definedName name="MWH">[37]Fuel!$G$4</definedName>
    <definedName name="MWN">[37]Fuel!$G$1</definedName>
    <definedName name="MWO">[37]Fuel!$G$3</definedName>
    <definedName name="MWs">"'MW'!$A$1:$B$34"</definedName>
    <definedName name="n" localSheetId="0">'[55]RY02 Form Rs'!#REF!</definedName>
    <definedName name="n" localSheetId="1">'[55]RY02 Form Rs'!#REF!</definedName>
    <definedName name="n" localSheetId="2">'[55]RY02 Form Rs'!#REF!</definedName>
    <definedName name="n" localSheetId="3">'[55]RY02 Form Rs'!#REF!</definedName>
    <definedName name="n">'[55]RY02 Form Rs'!#REF!</definedName>
    <definedName name="Name" localSheetId="0">#REF!</definedName>
    <definedName name="Name" localSheetId="1">#REF!</definedName>
    <definedName name="Name" localSheetId="2">#REF!</definedName>
    <definedName name="Name" localSheetId="3">#REF!</definedName>
    <definedName name="Name">#REF!</definedName>
    <definedName name="nametable" localSheetId="0">#REF!</definedName>
    <definedName name="nametable" localSheetId="1">#REF!</definedName>
    <definedName name="nametable" localSheetId="2">#REF!</definedName>
    <definedName name="nametable" localSheetId="3">#REF!</definedName>
    <definedName name="nametable">#REF!</definedName>
    <definedName name="ngcombust" localSheetId="0">#REF!</definedName>
    <definedName name="ngcombust" localSheetId="1">#REF!</definedName>
    <definedName name="ngcombust" localSheetId="2">#REF!</definedName>
    <definedName name="ngcombust" localSheetId="3">#REF!</definedName>
    <definedName name="ngcombust">#REF!</definedName>
    <definedName name="ngheatcontent" localSheetId="0">#REF!</definedName>
    <definedName name="ngheatcontent" localSheetId="1">#REF!</definedName>
    <definedName name="ngheatcontent" localSheetId="2">#REF!</definedName>
    <definedName name="ngheatcontent" localSheetId="3">#REF!</definedName>
    <definedName name="ngheatcontent">#REF!</definedName>
    <definedName name="NH3_conc" localSheetId="0">'[23]Batch Stripper'!#REF!</definedName>
    <definedName name="NH3_conc" localSheetId="1">'[23]Batch Stripper'!#REF!</definedName>
    <definedName name="NH3_conc" localSheetId="2">'[23]Batch Stripper'!#REF!</definedName>
    <definedName name="NH3_conc" localSheetId="3">'[23]Batch Stripper'!#REF!</definedName>
    <definedName name="NH3_conc">'[23]Batch Stripper'!#REF!</definedName>
    <definedName name="Ni_price" localSheetId="0">#REF!</definedName>
    <definedName name="Ni_price" localSheetId="1">#REF!</definedName>
    <definedName name="Ni_price" localSheetId="2">#REF!</definedName>
    <definedName name="Ni_price" localSheetId="3">#REF!</definedName>
    <definedName name="Ni_price">#REF!</definedName>
    <definedName name="Nitrogen" localSheetId="0">#REF!</definedName>
    <definedName name="Nitrogen" localSheetId="1">#REF!</definedName>
    <definedName name="Nitrogen" localSheetId="2">#REF!</definedName>
    <definedName name="Nitrogen" localSheetId="3">#REF!</definedName>
    <definedName name="Nitrogen">#REF!</definedName>
    <definedName name="NoData">[28]Controls!$B$40</definedName>
    <definedName name="NormalPrintRange" localSheetId="0">#REF!</definedName>
    <definedName name="NormalPrintRange" localSheetId="1">#REF!</definedName>
    <definedName name="NormalPrintRange" localSheetId="2">#REF!</definedName>
    <definedName name="NormalPrintRange" localSheetId="3">#REF!</definedName>
    <definedName name="NormalPrintRange">#REF!</definedName>
    <definedName name="nox" localSheetId="0">#REF!</definedName>
    <definedName name="nox" localSheetId="1">#REF!</definedName>
    <definedName name="nox" localSheetId="2">#REF!</definedName>
    <definedName name="nox" localSheetId="3">#REF!</definedName>
    <definedName name="nox">#REF!</definedName>
    <definedName name="NOx_Downtime">[28]Controls!$C$69</definedName>
    <definedName name="NOx_EPA_K_Factor">[28]Controls!$B$55</definedName>
    <definedName name="NOx_Molecular_Weight">[28]Controls!$B$49</definedName>
    <definedName name="NOx_ppm_Range_Max">[28]Controls!$D$90</definedName>
    <definedName name="NOx_ppm_Range_Min">[28]Controls!$D$89</definedName>
    <definedName name="NOx_ppm_Table">[28]Collect_NOx_ppm!$A$7:$D$774</definedName>
    <definedName name="NOx_Tons" localSheetId="0">'[34]L1 NOx CEM (LB-HR)'!#REF!</definedName>
    <definedName name="NOx_Tons" localSheetId="1">'[34]L1 NOx CEM (LB-HR)'!#REF!</definedName>
    <definedName name="NOx_Tons" localSheetId="2">'[34]L1 NOx CEM (LB-HR)'!#REF!</definedName>
    <definedName name="NOx_Tons" localSheetId="3">'[34]L1 NOx CEM (LB-HR)'!#REF!</definedName>
    <definedName name="NOx_Tons">'[34]L1 NOx CEM (LB-HR)'!#REF!</definedName>
    <definedName name="noxce" localSheetId="0">#REF!</definedName>
    <definedName name="noxce" localSheetId="1">#REF!</definedName>
    <definedName name="noxce" localSheetId="2">#REF!</definedName>
    <definedName name="noxce" localSheetId="3">#REF!</definedName>
    <definedName name="noxce">#REF!</definedName>
    <definedName name="NOxEF">'[18]Operating Data Summary'!$C$40</definedName>
    <definedName name="noxrate" localSheetId="0">#REF!</definedName>
    <definedName name="noxrate" localSheetId="1">#REF!</definedName>
    <definedName name="noxrate" localSheetId="2">#REF!</definedName>
    <definedName name="noxrate" localSheetId="3">#REF!</definedName>
    <definedName name="noxrate">#REF!</definedName>
    <definedName name="NP" localSheetId="0">#REF!</definedName>
    <definedName name="NP" localSheetId="1">#REF!</definedName>
    <definedName name="NP" localSheetId="2">#REF!</definedName>
    <definedName name="NP" localSheetId="3">#REF!</definedName>
    <definedName name="NP">#REF!</definedName>
    <definedName name="NSRUIncin">'[21]Operational Basis'!$C$184</definedName>
    <definedName name="num" localSheetId="0">'[35]Process Heaters'!#REF!</definedName>
    <definedName name="num" localSheetId="1">'[35]Process Heaters'!#REF!</definedName>
    <definedName name="num" localSheetId="2">'[35]Process Heaters'!#REF!</definedName>
    <definedName name="num" localSheetId="3">'[35]Process Heaters'!#REF!</definedName>
    <definedName name="num">'[35]Process Heaters'!#REF!</definedName>
    <definedName name="number_of_pv_steps" localSheetId="0">'[44]Create Report Page'!#REF!</definedName>
    <definedName name="number_of_pv_steps" localSheetId="1">'[44]Create Report Page'!#REF!</definedName>
    <definedName name="number_of_pv_steps" localSheetId="2">'[44]Create Report Page'!#REF!</definedName>
    <definedName name="number_of_pv_steps" localSheetId="3">'[44]Create Report Page'!#REF!</definedName>
    <definedName name="number_of_pv_steps">'[44]Create Report Page'!#REF!</definedName>
    <definedName name="O2_Table">[28]Collect_Kiln_O2!$A$7:$D$774</definedName>
    <definedName name="OE" localSheetId="0">#REF!</definedName>
    <definedName name="OE" localSheetId="1">#REF!</definedName>
    <definedName name="OE" localSheetId="2">#REF!</definedName>
    <definedName name="OE" localSheetId="3">#REF!</definedName>
    <definedName name="OE">#REF!</definedName>
    <definedName name="One_Hour">[28]Controls!$B$61</definedName>
    <definedName name="OneHour_CO">[28]Controls!$E$54</definedName>
    <definedName name="OneHour_NOx">[28]Controls!$E$56</definedName>
    <definedName name="OneHour_SOx">[28]Controls!$E$58</definedName>
    <definedName name="Opacity_Downtime">[28]Controls!$C$71</definedName>
    <definedName name="Operating_Days" localSheetId="0">#REF!</definedName>
    <definedName name="Operating_Days" localSheetId="1">#REF!</definedName>
    <definedName name="Operating_Days" localSheetId="2">#REF!</definedName>
    <definedName name="Operating_Days" localSheetId="3">#REF!</definedName>
    <definedName name="Operating_Days">#REF!</definedName>
    <definedName name="OPNM1" localSheetId="0">#REF!</definedName>
    <definedName name="OPNM1" localSheetId="1">#REF!</definedName>
    <definedName name="OPNM1" localSheetId="2">#REF!</definedName>
    <definedName name="OPNM1" localSheetId="3">#REF!</definedName>
    <definedName name="OPNM1">#REF!</definedName>
    <definedName name="OPNM10" localSheetId="0">#REF!</definedName>
    <definedName name="OPNM10" localSheetId="1">#REF!</definedName>
    <definedName name="OPNM10" localSheetId="2">#REF!</definedName>
    <definedName name="OPNM10" localSheetId="3">#REF!</definedName>
    <definedName name="OPNM10">#REF!</definedName>
    <definedName name="OPNM11" localSheetId="0">#REF!</definedName>
    <definedName name="OPNM11" localSheetId="1">#REF!</definedName>
    <definedName name="OPNM11" localSheetId="2">#REF!</definedName>
    <definedName name="OPNM11" localSheetId="3">#REF!</definedName>
    <definedName name="OPNM11">#REF!</definedName>
    <definedName name="OPNM12" localSheetId="0">#REF!</definedName>
    <definedName name="OPNM12" localSheetId="1">#REF!</definedName>
    <definedName name="OPNM12" localSheetId="2">#REF!</definedName>
    <definedName name="OPNM12" localSheetId="3">#REF!</definedName>
    <definedName name="OPNM12">#REF!</definedName>
    <definedName name="OPNM13" localSheetId="0">#REF!</definedName>
    <definedName name="OPNM13" localSheetId="1">#REF!</definedName>
    <definedName name="OPNM13" localSheetId="2">#REF!</definedName>
    <definedName name="OPNM13" localSheetId="3">#REF!</definedName>
    <definedName name="OPNM13">#REF!</definedName>
    <definedName name="OPNM14" localSheetId="0">#REF!</definedName>
    <definedName name="OPNM14" localSheetId="1">#REF!</definedName>
    <definedName name="OPNM14" localSheetId="2">#REF!</definedName>
    <definedName name="OPNM14" localSheetId="3">#REF!</definedName>
    <definedName name="OPNM14">#REF!</definedName>
    <definedName name="OPNM15" localSheetId="0">#REF!</definedName>
    <definedName name="OPNM15" localSheetId="1">#REF!</definedName>
    <definedName name="OPNM15" localSheetId="2">#REF!</definedName>
    <definedName name="OPNM15" localSheetId="3">#REF!</definedName>
    <definedName name="OPNM15">#REF!</definedName>
    <definedName name="OPNM2" localSheetId="0">#REF!</definedName>
    <definedName name="OPNM2" localSheetId="1">#REF!</definedName>
    <definedName name="OPNM2" localSheetId="2">#REF!</definedName>
    <definedName name="OPNM2" localSheetId="3">#REF!</definedName>
    <definedName name="OPNM2">#REF!</definedName>
    <definedName name="OPNM3" localSheetId="0">#REF!</definedName>
    <definedName name="OPNM3" localSheetId="1">#REF!</definedName>
    <definedName name="OPNM3" localSheetId="2">#REF!</definedName>
    <definedName name="OPNM3" localSheetId="3">#REF!</definedName>
    <definedName name="OPNM3">#REF!</definedName>
    <definedName name="OPNM4" localSheetId="0">#REF!</definedName>
    <definedName name="OPNM4" localSheetId="1">#REF!</definedName>
    <definedName name="OPNM4" localSheetId="2">#REF!</definedName>
    <definedName name="OPNM4" localSheetId="3">#REF!</definedName>
    <definedName name="OPNM4">#REF!</definedName>
    <definedName name="OPNM5" localSheetId="0">#REF!</definedName>
    <definedName name="OPNM5" localSheetId="1">#REF!</definedName>
    <definedName name="OPNM5" localSheetId="2">#REF!</definedName>
    <definedName name="OPNM5" localSheetId="3">#REF!</definedName>
    <definedName name="OPNM5">#REF!</definedName>
    <definedName name="OPNM6" localSheetId="0">#REF!</definedName>
    <definedName name="OPNM6" localSheetId="1">#REF!</definedName>
    <definedName name="OPNM6" localSheetId="2">#REF!</definedName>
    <definedName name="OPNM6" localSheetId="3">#REF!</definedName>
    <definedName name="OPNM6">#REF!</definedName>
    <definedName name="OPNM7" localSheetId="0">#REF!</definedName>
    <definedName name="OPNM7" localSheetId="1">#REF!</definedName>
    <definedName name="OPNM7" localSheetId="2">#REF!</definedName>
    <definedName name="OPNM7" localSheetId="3">#REF!</definedName>
    <definedName name="OPNM7">#REF!</definedName>
    <definedName name="OPNM8" localSheetId="0">#REF!</definedName>
    <definedName name="OPNM8" localSheetId="1">#REF!</definedName>
    <definedName name="OPNM8" localSheetId="2">#REF!</definedName>
    <definedName name="OPNM8" localSheetId="3">#REF!</definedName>
    <definedName name="OPNM8">#REF!</definedName>
    <definedName name="OPNM9" localSheetId="0">#REF!</definedName>
    <definedName name="OPNM9" localSheetId="1">#REF!</definedName>
    <definedName name="OPNM9" localSheetId="2">#REF!</definedName>
    <definedName name="OPNM9" localSheetId="3">#REF!</definedName>
    <definedName name="OPNM9">#REF!</definedName>
    <definedName name="OrderTable" localSheetId="0" hidden="1">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OXO_SKIP_Ozone_Season_Days">'[41]Data Page'!$D$38</definedName>
    <definedName name="OXO_SKIP_Unit_Operating_Days">'[41]Data Page'!$D$37</definedName>
    <definedName name="OXO_Unit_Annual_Operating_Days">'[41]Data Page'!$D$35</definedName>
    <definedName name="OXO_Unit_Ozone_Season_Operating_Days">'[41]Data Page'!$D$36</definedName>
    <definedName name="Oxygen" localSheetId="0">#REF!</definedName>
    <definedName name="Oxygen" localSheetId="1">#REF!</definedName>
    <definedName name="Oxygen" localSheetId="2">#REF!</definedName>
    <definedName name="Oxygen" localSheetId="3">#REF!</definedName>
    <definedName name="Oxygen">#REF!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013_NOx" localSheetId="0">#REF!</definedName>
    <definedName name="P013_NOx" localSheetId="1">#REF!</definedName>
    <definedName name="P013_NOx" localSheetId="2">#REF!</definedName>
    <definedName name="P013_NOx" localSheetId="3">#REF!</definedName>
    <definedName name="P013_NOx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>#REF!</definedName>
    <definedName name="Page_2" localSheetId="0">#REF!</definedName>
    <definedName name="Page_2" localSheetId="1">#REF!</definedName>
    <definedName name="Page_2" localSheetId="2">#REF!</definedName>
    <definedName name="Page_2" localSheetId="3">#REF!</definedName>
    <definedName name="Page_2">#REF!</definedName>
    <definedName name="paste_data" localSheetId="0">#REF!</definedName>
    <definedName name="paste_data" localSheetId="1">#REF!</definedName>
    <definedName name="paste_data" localSheetId="2">#REF!</definedName>
    <definedName name="paste_data" localSheetId="3">#REF!</definedName>
    <definedName name="paste_data">#REF!</definedName>
    <definedName name="paste_gas_data" localSheetId="0">#REF!</definedName>
    <definedName name="paste_gas_data" localSheetId="1">#REF!</definedName>
    <definedName name="paste_gas_data" localSheetId="2">#REF!</definedName>
    <definedName name="paste_gas_data" localSheetId="3">#REF!</definedName>
    <definedName name="paste_gas_data">#REF!</definedName>
    <definedName name="paste_pv_data" localSheetId="0">#REF!</definedName>
    <definedName name="paste_pv_data" localSheetId="1">#REF!</definedName>
    <definedName name="paste_pv_data" localSheetId="2">#REF!</definedName>
    <definedName name="paste_pv_data" localSheetId="3">#REF!</definedName>
    <definedName name="paste_pv_data">#REF!</definedName>
    <definedName name="paste_viscosity_data" localSheetId="0">#REF!</definedName>
    <definedName name="paste_viscosity_data" localSheetId="1">#REF!</definedName>
    <definedName name="paste_viscosity_data" localSheetId="2">#REF!</definedName>
    <definedName name="paste_viscosity_data" localSheetId="3">#REF!</definedName>
    <definedName name="paste_viscosity_data">#REF!</definedName>
    <definedName name="PD_25_hours" localSheetId="0">#REF!</definedName>
    <definedName name="PD_25_hours" localSheetId="1">#REF!</definedName>
    <definedName name="PD_25_hours" localSheetId="2">#REF!</definedName>
    <definedName name="PD_25_hours" localSheetId="3">#REF!</definedName>
    <definedName name="PD_25_hours">#REF!</definedName>
    <definedName name="PER" localSheetId="0">#REF!</definedName>
    <definedName name="PER" localSheetId="1">#REF!</definedName>
    <definedName name="PER" localSheetId="2">#REF!</definedName>
    <definedName name="PER" localSheetId="3">#REF!</definedName>
    <definedName name="PER">#REF!</definedName>
    <definedName name="Perforations" localSheetId="0">#REF!</definedName>
    <definedName name="Perforations" localSheetId="1">#REF!</definedName>
    <definedName name="Perforations" localSheetId="2">#REF!</definedName>
    <definedName name="Perforations" localSheetId="3">#REF!</definedName>
    <definedName name="Perforations">#REF!</definedName>
    <definedName name="PermitType" localSheetId="0">#REF!</definedName>
    <definedName name="PermitType" localSheetId="1">#REF!</definedName>
    <definedName name="PermitType" localSheetId="2">#REF!</definedName>
    <definedName name="PermitType" localSheetId="3">#REF!</definedName>
    <definedName name="PermitType">#REF!</definedName>
    <definedName name="Phone" localSheetId="0">#REF!</definedName>
    <definedName name="Phone" localSheetId="1">#REF!</definedName>
    <definedName name="Phone" localSheetId="2">#REF!</definedName>
    <definedName name="Phone" localSheetId="3">#REF!</definedName>
    <definedName name="Phone">#REF!</definedName>
    <definedName name="Pi">3.14159265358979</definedName>
    <definedName name="PILECALC" localSheetId="0">#REF!</definedName>
    <definedName name="PILECALC" localSheetId="1">#REF!</definedName>
    <definedName name="PILECALC" localSheetId="2">#REF!</definedName>
    <definedName name="PILECALC" localSheetId="3">#REF!</definedName>
    <definedName name="PILECALC">#REF!</definedName>
    <definedName name="PILEREF" localSheetId="0">#REF!</definedName>
    <definedName name="PILEREF" localSheetId="1">#REF!</definedName>
    <definedName name="PILEREF" localSheetId="2">#REF!</definedName>
    <definedName name="PILEREF" localSheetId="3">#REF!</definedName>
    <definedName name="PILEREF">#REF!</definedName>
    <definedName name="PILETEXT" localSheetId="0">#REF!</definedName>
    <definedName name="PILETEXT" localSheetId="1">#REF!</definedName>
    <definedName name="PILETEXT" localSheetId="2">#REF!</definedName>
    <definedName name="PILETEXT" localSheetId="3">#REF!</definedName>
    <definedName name="PILETEXT">#REF!</definedName>
    <definedName name="PLANT_1" localSheetId="0">'[29]Bal Plant2'!#REF!</definedName>
    <definedName name="PLANT_1" localSheetId="1">'[29]Bal Plant2'!#REF!</definedName>
    <definedName name="PLANT_1" localSheetId="2">'[29]Bal Plant2'!#REF!</definedName>
    <definedName name="PLANT_1" localSheetId="3">'[29]Bal Plant2'!#REF!</definedName>
    <definedName name="PLANT_1">'[29]Bal Plant2'!#REF!</definedName>
    <definedName name="pm" localSheetId="0">#REF!</definedName>
    <definedName name="pm" localSheetId="1">#REF!</definedName>
    <definedName name="pm" localSheetId="2">#REF!</definedName>
    <definedName name="pm" localSheetId="3">#REF!</definedName>
    <definedName name="pm">#REF!</definedName>
    <definedName name="PM_CONT_EFF" localSheetId="0">#REF!</definedName>
    <definedName name="PM_CONT_EFF" localSheetId="1">#REF!</definedName>
    <definedName name="PM_CONT_EFF" localSheetId="2">#REF!</definedName>
    <definedName name="PM_CONT_EFF" localSheetId="3">#REF!</definedName>
    <definedName name="PM_CONT_EFF">#REF!</definedName>
    <definedName name="PM_EF" localSheetId="0">#REF!</definedName>
    <definedName name="PM_EF" localSheetId="1">#REF!</definedName>
    <definedName name="PM_EF" localSheetId="2">#REF!</definedName>
    <definedName name="PM_EF" localSheetId="3">#REF!</definedName>
    <definedName name="PM_EF">#REF!</definedName>
    <definedName name="PM_Emission_Factor" localSheetId="0">#REF!</definedName>
    <definedName name="PM_Emission_Factor" localSheetId="1">#REF!</definedName>
    <definedName name="PM_Emission_Factor" localSheetId="2">#REF!</definedName>
    <definedName name="PM_Emission_Factor" localSheetId="3">#REF!</definedName>
    <definedName name="PM_Emission_Factor">#REF!</definedName>
    <definedName name="PM10_CONT_EFF" localSheetId="0">#REF!</definedName>
    <definedName name="PM10_CONT_EFF" localSheetId="1">#REF!</definedName>
    <definedName name="PM10_CONT_EFF" localSheetId="2">#REF!</definedName>
    <definedName name="PM10_CONT_EFF" localSheetId="3">#REF!</definedName>
    <definedName name="PM10_CONT_EFF">#REF!</definedName>
    <definedName name="PM2.5_CONT_EFF" localSheetId="0">#REF!</definedName>
    <definedName name="PM2.5_CONT_EFF" localSheetId="1">#REF!</definedName>
    <definedName name="PM2.5_CONT_EFF" localSheetId="2">#REF!</definedName>
    <definedName name="PM2.5_CONT_EFF" localSheetId="3">#REF!</definedName>
    <definedName name="PM2.5_CONT_EFF">#REF!</definedName>
    <definedName name="pmce" localSheetId="0">#REF!</definedName>
    <definedName name="pmce" localSheetId="1">#REF!</definedName>
    <definedName name="pmce" localSheetId="2">#REF!</definedName>
    <definedName name="pmce" localSheetId="3">#REF!</definedName>
    <definedName name="pmce">#REF!</definedName>
    <definedName name="PMEF">'[18]Operating Data Summary'!$C$42</definedName>
    <definedName name="pmrate" localSheetId="0">#REF!</definedName>
    <definedName name="pmrate" localSheetId="1">#REF!</definedName>
    <definedName name="pmrate" localSheetId="2">#REF!</definedName>
    <definedName name="pmrate" localSheetId="3">#REF!</definedName>
    <definedName name="pmrate">#REF!</definedName>
    <definedName name="Pressure_units" localSheetId="0">#REF!</definedName>
    <definedName name="Pressure_units" localSheetId="1">#REF!</definedName>
    <definedName name="Pressure_units" localSheetId="2">#REF!</definedName>
    <definedName name="Pressure_units" localSheetId="3">#REF!</definedName>
    <definedName name="Pressure_units">#REF!</definedName>
    <definedName name="_xlnm.Print_Area" localSheetId="7">'11'!$A$1:$L$54</definedName>
    <definedName name="_xlnm.Print_Area" localSheetId="9">'13'!$A$1:$L$44</definedName>
    <definedName name="_xlnm.Print_Area" localSheetId="10">'14'!$A$1:$T$26</definedName>
    <definedName name="_xlnm.Print_Area" localSheetId="15">'22'!$A$1:$K$53</definedName>
    <definedName name="_xlnm.Print_Area" localSheetId="16">'23'!$A$1:$K$54</definedName>
    <definedName name="_xlnm.Print_Area" localSheetId="18">'35'!$A$1:$L$41</definedName>
    <definedName name="_xlnm.Print_Area" localSheetId="23">'40'!$A$1:$N$24</definedName>
    <definedName name="_xlnm.Print_Area" localSheetId="29">'44'!$A$1:$P$35</definedName>
    <definedName name="_xlnm.Print_Area" localSheetId="34">'48'!$A$1:$P$35</definedName>
    <definedName name="_xlnm.Print_Area" localSheetId="35">'49'!$A$1:$P$35</definedName>
    <definedName name="_xlnm.Print_Area" localSheetId="36">'50'!$A$1:$W$35</definedName>
    <definedName name="_xlnm.Print_Area" localSheetId="37">'51'!$A$1:$W$34</definedName>
    <definedName name="_xlnm.Print_Area" localSheetId="40">'54'!$A$1:$V$34</definedName>
    <definedName name="_xlnm.Print_Area" localSheetId="41">'55'!$A$1:$V$40</definedName>
    <definedName name="_xlnm.Print_Area" localSheetId="42">'56'!$A$1:$V$40</definedName>
    <definedName name="_xlnm.Print_Area" localSheetId="43">'57'!$A$1:$V$35</definedName>
    <definedName name="_xlnm.Print_Area" localSheetId="45">'59'!$A$1:$W$35</definedName>
    <definedName name="_xlnm.Print_Area" localSheetId="6">'HAP PTE Summary'!$A$1:$Z$37</definedName>
    <definedName name="_xlnm.Print_Area" localSheetId="50">'NH3 Fugitives'!$A$1:$Q$34</definedName>
    <definedName name="_xlnm.Print_Area" localSheetId="0">[56]SulfurContent!#REF!</definedName>
    <definedName name="_xlnm.Print_Area" localSheetId="1">[56]SulfurContent!#REF!</definedName>
    <definedName name="_xlnm.Print_Area" localSheetId="2">[56]SulfurContent!#REF!</definedName>
    <definedName name="_xlnm.Print_Area" localSheetId="3">[56]SulfurContent!#REF!</definedName>
    <definedName name="_xlnm.Print_Area">[56]SulfurContent!#REF!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Area2" localSheetId="0">[56]SulfurContent!#REF!</definedName>
    <definedName name="Print_Area2" localSheetId="1">[56]SulfurContent!#REF!</definedName>
    <definedName name="Print_Area2" localSheetId="2">[56]SulfurContent!#REF!</definedName>
    <definedName name="Print_Area2" localSheetId="3">[56]SulfurContent!#REF!</definedName>
    <definedName name="Print_Area2">[56]SulfurContent!#REF!</definedName>
    <definedName name="_xlnm.Print_Titles" localSheetId="5">'Crit PTE lbhr Summary'!$A:$D,'Crit PTE lbhr Summary'!$2:$3</definedName>
    <definedName name="_xlnm.Print_Titles" localSheetId="4">'Crit PTE TPY Summary'!$A:$D,'Crit PTE TPY Summary'!$2:$3</definedName>
    <definedName name="_xlnm.Print_Titles" localSheetId="0">'Q over D Calc Normal'!$A:$D,'Q over D Calc Normal'!$2:$3</definedName>
    <definedName name="_xlnm.Print_Titles" localSheetId="1">'Q over D Calc Normal One ST Byp'!$A:$D,'Q over D Calc Normal One ST Byp'!$2:$3</definedName>
    <definedName name="_xlnm.Print_Titles" localSheetId="2">'Q over D Calc Startup'!$A:$D,'Q over D Calc Startup'!$2:$3</definedName>
    <definedName name="_xlnm.Print_Titles" localSheetId="3">'Q over D Calc Turnaround'!$A:$D,'Q over D Calc Turnaround'!$2:$3</definedName>
    <definedName name="_xlnm.Print_Titles">#REF!</definedName>
    <definedName name="Print_Titles_MI">[57]TANKS00!$A$1:$IV$7,[57]TANKS00!$A$1:$B$65536</definedName>
    <definedName name="PRINTMAC" localSheetId="0">#REF!</definedName>
    <definedName name="PRINTMAC" localSheetId="1">#REF!</definedName>
    <definedName name="PRINTMAC" localSheetId="2">#REF!</definedName>
    <definedName name="PRINTMAC" localSheetId="3">#REF!</definedName>
    <definedName name="PRINTMAC">#REF!</definedName>
    <definedName name="ProdForm" localSheetId="0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PRODUCTION">'[25]Table 3'!$A$2:$Q$99</definedName>
    <definedName name="Profiles" localSheetId="0">#REF!</definedName>
    <definedName name="Profiles" localSheetId="1">#REF!</definedName>
    <definedName name="Profiles" localSheetId="2">#REF!</definedName>
    <definedName name="Profiles" localSheetId="3">#REF!</definedName>
    <definedName name="Profiles">#REF!</definedName>
    <definedName name="PSAMP" localSheetId="0">#REF!</definedName>
    <definedName name="PSAMP" localSheetId="1">#REF!</definedName>
    <definedName name="PSAMP" localSheetId="2">#REF!</definedName>
    <definedName name="PSAMP" localSheetId="3">#REF!</definedName>
    <definedName name="PSAMP">#REF!</definedName>
    <definedName name="PSD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PSD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Pumps" localSheetId="0">#REF!</definedName>
    <definedName name="Pumps" localSheetId="1">#REF!</definedName>
    <definedName name="Pumps" localSheetId="2">#REF!</definedName>
    <definedName name="Pumps" localSheetId="3">#REF!</definedName>
    <definedName name="Pumps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CRUSH" localSheetId="0">#REF!</definedName>
    <definedName name="QCRUSH" localSheetId="1">#REF!</definedName>
    <definedName name="QCRUSH" localSheetId="2">#REF!</definedName>
    <definedName name="QCRUSH" localSheetId="3">#REF!</definedName>
    <definedName name="QCRUSH">#REF!</definedName>
    <definedName name="QDROP" localSheetId="0">#REF!</definedName>
    <definedName name="QDROP" localSheetId="1">#REF!</definedName>
    <definedName name="QDROP" localSheetId="2">#REF!</definedName>
    <definedName name="QDROP" localSheetId="3">#REF!</definedName>
    <definedName name="QDROP">#REF!</definedName>
    <definedName name="QER" localSheetId="0">#REF!</definedName>
    <definedName name="QER" localSheetId="1">#REF!</definedName>
    <definedName name="QER" localSheetId="2">#REF!</definedName>
    <definedName name="QER" localSheetId="3">#REF!</definedName>
    <definedName name="QER">#REF!</definedName>
    <definedName name="QPILE" localSheetId="0">#REF!</definedName>
    <definedName name="QPILE" localSheetId="1">#REF!</definedName>
    <definedName name="QPILE" localSheetId="2">#REF!</definedName>
    <definedName name="QPILE" localSheetId="3">#REF!</definedName>
    <definedName name="QPILE">#REF!</definedName>
    <definedName name="QWIND" localSheetId="0">#REF!</definedName>
    <definedName name="QWIND" localSheetId="1">#REF!</definedName>
    <definedName name="QWIND" localSheetId="2">#REF!</definedName>
    <definedName name="QWIND" localSheetId="3">#REF!</definedName>
    <definedName name="QWIND">#REF!</definedName>
    <definedName name="QWWTP" localSheetId="0">#REF!</definedName>
    <definedName name="QWWTP" localSheetId="1">#REF!</definedName>
    <definedName name="QWWTP" localSheetId="2">#REF!</definedName>
    <definedName name="QWWTP" localSheetId="3">#REF!</definedName>
    <definedName name="QWWTP">#REF!</definedName>
    <definedName name="R_" localSheetId="0">'[15]Process Tanks'!#REF!</definedName>
    <definedName name="R_" localSheetId="1">'[15]Process Tanks'!#REF!</definedName>
    <definedName name="R_" localSheetId="2">'[15]Process Tanks'!#REF!</definedName>
    <definedName name="R_" localSheetId="3">'[15]Process Tanks'!#REF!</definedName>
    <definedName name="R_">'[15]Process Tanks'!#REF!</definedName>
    <definedName name="RANGE1" localSheetId="7">#REF!</definedName>
    <definedName name="RANGE1" localSheetId="26">#REF!</definedName>
    <definedName name="RANGE1" localSheetId="27">#REF!</definedName>
    <definedName name="RANGE1" localSheetId="28">#REF!</definedName>
    <definedName name="RANGE1" localSheetId="32">#REF!</definedName>
    <definedName name="RANGE1" localSheetId="33">#REF!</definedName>
    <definedName name="RANGE1" localSheetId="5">#REF!</definedName>
    <definedName name="RANGE1" localSheetId="0">#REF!</definedName>
    <definedName name="RANGE1" localSheetId="1">#REF!</definedName>
    <definedName name="RANGE1" localSheetId="2">#REF!</definedName>
    <definedName name="RANGE1" localSheetId="3">#REF!</definedName>
    <definedName name="RANGE1">#REF!</definedName>
    <definedName name="RANGE2" localSheetId="7">#REF!</definedName>
    <definedName name="RANGE2" localSheetId="26">#REF!</definedName>
    <definedName name="RANGE2" localSheetId="27">#REF!</definedName>
    <definedName name="RANGE2" localSheetId="28">#REF!</definedName>
    <definedName name="RANGE2" localSheetId="32">#REF!</definedName>
    <definedName name="RANGE2" localSheetId="33">#REF!</definedName>
    <definedName name="RANGE2" localSheetId="5">#REF!</definedName>
    <definedName name="RANGE2" localSheetId="0">#REF!</definedName>
    <definedName name="RANGE2" localSheetId="1">#REF!</definedName>
    <definedName name="RANGE2" localSheetId="2">#REF!</definedName>
    <definedName name="RANGE2" localSheetId="3">#REF!</definedName>
    <definedName name="RANGE2">#REF!</definedName>
    <definedName name="rated" localSheetId="0">#REF!</definedName>
    <definedName name="rated" localSheetId="1">#REF!</definedName>
    <definedName name="rated" localSheetId="2">#REF!</definedName>
    <definedName name="rated" localSheetId="3">#REF!</definedName>
    <definedName name="rated">#REF!</definedName>
    <definedName name="RawActual" localSheetId="0">[32]Master!#REF!</definedName>
    <definedName name="RawActual" localSheetId="1">[32]Master!#REF!</definedName>
    <definedName name="RawActual" localSheetId="2">[32]Master!#REF!</definedName>
    <definedName name="RawActual" localSheetId="3">[32]Master!#REF!</definedName>
    <definedName name="RawActual">[32]Master!#REF!</definedName>
    <definedName name="RawHrs" localSheetId="0">[32]Master!#REF!</definedName>
    <definedName name="RawHrs" localSheetId="1">[32]Master!#REF!</definedName>
    <definedName name="RawHrs" localSheetId="2">[32]Master!#REF!</definedName>
    <definedName name="RawHrs" localSheetId="3">[32]Master!#REF!</definedName>
    <definedName name="RawHrs">[32]Master!#REF!</definedName>
    <definedName name="Rawmax" localSheetId="0">[32]Master!#REF!</definedName>
    <definedName name="Rawmax" localSheetId="1">[32]Master!#REF!</definedName>
    <definedName name="Rawmax" localSheetId="2">[32]Master!#REF!</definedName>
    <definedName name="Rawmax" localSheetId="3">[32]Master!#REF!</definedName>
    <definedName name="Rawmax">[32]Master!#REF!</definedName>
    <definedName name="RCArea" localSheetId="0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CO_capture">'[58]#REF'!$E$28</definedName>
    <definedName name="RCO_CO_control">'[58]#REF'!$E$22</definedName>
    <definedName name="RCO_NOx_control">'[58]#REF'!$C$22</definedName>
    <definedName name="RCO_PM_control">'[58]#REF'!$A$22</definedName>
    <definedName name="RCO_SO2_control">'[58]#REF'!$I$22</definedName>
    <definedName name="RCO_VOC_control">'[58]#REF'!$G$22</definedName>
    <definedName name="REAGENT_COMPARISON__MODEL_vs._PROCESS_REPORT" localSheetId="0">#REF!</definedName>
    <definedName name="REAGENT_COMPARISON__MODEL_vs._PROCESS_REPORT" localSheetId="1">#REF!</definedName>
    <definedName name="REAGENT_COMPARISON__MODEL_vs._PROCESS_REPORT" localSheetId="2">#REF!</definedName>
    <definedName name="REAGENT_COMPARISON__MODEL_vs._PROCESS_REPORT" localSheetId="3">#REF!</definedName>
    <definedName name="REAGENT_COMPARISON__MODEL_vs._PROCESS_REPORT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RECOVERIES_CIRCUIT" localSheetId="0">#REF!</definedName>
    <definedName name="RECOVERIES_CIRCUIT" localSheetId="1">#REF!</definedName>
    <definedName name="RECOVERIES_CIRCUIT" localSheetId="2">#REF!</definedName>
    <definedName name="RECOVERIES_CIRCUIT" localSheetId="3">#REF!</definedName>
    <definedName name="RECOVERIES_CIRCUIT">#REF!</definedName>
    <definedName name="Reg_No">#N/A</definedName>
    <definedName name="RESIDUAL" localSheetId="0">#REF!</definedName>
    <definedName name="RESIDUAL" localSheetId="1">#REF!</definedName>
    <definedName name="RESIDUAL" localSheetId="2">#REF!</definedName>
    <definedName name="RESIDUAL" localSheetId="3">#REF!</definedName>
    <definedName name="RESIDUAL">#REF!</definedName>
    <definedName name="Results_Summary">[59]Results_Summary!$A$2:$N$110</definedName>
    <definedName name="revision_history">"Text 13"</definedName>
    <definedName name="RFLA_20000113">#N/A</definedName>
    <definedName name="Rig" localSheetId="0">#REF!</definedName>
    <definedName name="Rig" localSheetId="1">#REF!</definedName>
    <definedName name="Rig" localSheetId="2">#REF!</definedName>
    <definedName name="Rig" localSheetId="3">#REF!</definedName>
    <definedName name="Rig">#REF!</definedName>
    <definedName name="roi.e" localSheetId="0">#REF!</definedName>
    <definedName name="roi.e" localSheetId="1">#REF!</definedName>
    <definedName name="roi.e" localSheetId="2">#REF!</definedName>
    <definedName name="roi.e" localSheetId="3">#REF!</definedName>
    <definedName name="roi.e">#REF!</definedName>
    <definedName name="roi.n" localSheetId="0">#REF!</definedName>
    <definedName name="roi.n" localSheetId="1">#REF!</definedName>
    <definedName name="roi.n" localSheetId="2">#REF!</definedName>
    <definedName name="roi.n" localSheetId="3">#REF!</definedName>
    <definedName name="roi.n">#REF!</definedName>
    <definedName name="RRRRRR" localSheetId="51" hidden="1">{#N/A,#N/A,FALSE,"F1-Currrent";#N/A,#N/A,FALSE,"F2-Current";#N/A,#N/A,FALSE,"F2-Proposed";#N/A,#N/A,FALSE,"F3-Current";#N/A,#N/A,FALSE,"F4-Current";#N/A,#N/A,FALSE,"F4-Proposed";#N/A,#N/A,FALSE,"Controls"}</definedName>
    <definedName name="RRRRRR" hidden="1">{#N/A,#N/A,FALSE,"F1-Currrent";#N/A,#N/A,FALSE,"F2-Current";#N/A,#N/A,FALSE,"F2-Proposed";#N/A,#N/A,FALSE,"F3-Current";#N/A,#N/A,FALSE,"F4-Current";#N/A,#N/A,FALSE,"F4-Proposed";#N/A,#N/A,FALSE,"Controls"}</definedName>
    <definedName name="RVP" localSheetId="0">#REF!</definedName>
    <definedName name="RVP" localSheetId="1">#REF!</definedName>
    <definedName name="RVP" localSheetId="2">#REF!</definedName>
    <definedName name="RVP" localSheetId="3">#REF!</definedName>
    <definedName name="RVP">#REF!</definedName>
    <definedName name="S.tank.normal" localSheetId="0">#REF!</definedName>
    <definedName name="S.tank.normal" localSheetId="1">#REF!</definedName>
    <definedName name="S.tank.normal" localSheetId="2">#REF!</definedName>
    <definedName name="S.tank.normal" localSheetId="3">#REF!</definedName>
    <definedName name="S.tank.normal">#REF!</definedName>
    <definedName name="S313_THRESHOLD_USAGE" localSheetId="0">#REF!</definedName>
    <definedName name="S313_THRESHOLD_USAGE" localSheetId="1">#REF!</definedName>
    <definedName name="S313_THRESHOLD_USAGE" localSheetId="2">#REF!</definedName>
    <definedName name="S313_THRESHOLD_USAGE" localSheetId="3">#REF!</definedName>
    <definedName name="S313_THRESHOLD_USAGE">#REF!</definedName>
    <definedName name="Sample_Z" localSheetId="0">#REF!</definedName>
    <definedName name="Sample_Z" localSheetId="1">#REF!</definedName>
    <definedName name="Sample_Z" localSheetId="2">#REF!</definedName>
    <definedName name="Sample_Z" localSheetId="3">#REF!</definedName>
    <definedName name="Sample_Z">#REF!</definedName>
    <definedName name="saturation" localSheetId="0">#REF!</definedName>
    <definedName name="saturation" localSheetId="1">#REF!</definedName>
    <definedName name="saturation" localSheetId="2">#REF!</definedName>
    <definedName name="saturation" localSheetId="3">#REF!</definedName>
    <definedName name="saturation">#REF!</definedName>
    <definedName name="SCC" localSheetId="0">#REF!</definedName>
    <definedName name="SCC" localSheetId="1">#REF!</definedName>
    <definedName name="SCC" localSheetId="2">#REF!</definedName>
    <definedName name="SCC" localSheetId="3">#REF!</definedName>
    <definedName name="SCC">#REF!</definedName>
    <definedName name="sencount" hidden="1">1</definedName>
    <definedName name="sfdj" localSheetId="0">#REF!</definedName>
    <definedName name="sfdj" localSheetId="1">#REF!</definedName>
    <definedName name="sfdj" localSheetId="2">#REF!</definedName>
    <definedName name="sfdj" localSheetId="3">#REF!</definedName>
    <definedName name="sfdj">#REF!</definedName>
    <definedName name="SGi" localSheetId="0">#REF!</definedName>
    <definedName name="SGi" localSheetId="1">#REF!</definedName>
    <definedName name="SGi" localSheetId="2">#REF!</definedName>
    <definedName name="SGi" localSheetId="3">#REF!</definedName>
    <definedName name="SGi">#REF!</definedName>
    <definedName name="SGx" localSheetId="0">#REF!</definedName>
    <definedName name="SGx" localSheetId="1">#REF!</definedName>
    <definedName name="SGx" localSheetId="2">#REF!</definedName>
    <definedName name="SGx" localSheetId="3">#REF!</definedName>
    <definedName name="SGx">#REF!</definedName>
    <definedName name="Shell_U.K._Exploration_and_Production">"company_name"</definedName>
    <definedName name="Shrinkage" localSheetId="0">#REF!</definedName>
    <definedName name="Shrinkage" localSheetId="1">#REF!</definedName>
    <definedName name="Shrinkage" localSheetId="2">#REF!</definedName>
    <definedName name="Shrinkage" localSheetId="3">#REF!</definedName>
    <definedName name="Shrinkage">#REF!</definedName>
    <definedName name="SIB_BACT" localSheetId="0">#REF!</definedName>
    <definedName name="SIB_BACT" localSheetId="1">#REF!</definedName>
    <definedName name="SIB_BACT" localSheetId="2">#REF!</definedName>
    <definedName name="SIB_BACT" localSheetId="3">#REF!</definedName>
    <definedName name="SIB_BACT">#REF!</definedName>
    <definedName name="SIB_BACT_CO" localSheetId="0">#REF!</definedName>
    <definedName name="SIB_BACT_CO" localSheetId="1">#REF!</definedName>
    <definedName name="SIB_BACT_CO" localSheetId="2">#REF!</definedName>
    <definedName name="SIB_BACT_CO" localSheetId="3">#REF!</definedName>
    <definedName name="SIB_BACT_CO">#REF!</definedName>
    <definedName name="SIB_BACT_PM" localSheetId="0">#REF!</definedName>
    <definedName name="SIB_BACT_PM" localSheetId="1">#REF!</definedName>
    <definedName name="SIB_BACT_PM" localSheetId="2">#REF!</definedName>
    <definedName name="SIB_BACT_PM" localSheetId="3">#REF!</definedName>
    <definedName name="SIB_BACT_PM">#REF!</definedName>
    <definedName name="SIB_BACT_SO2" localSheetId="0">#REF!</definedName>
    <definedName name="SIB_BACT_SO2" localSheetId="1">#REF!</definedName>
    <definedName name="SIB_BACT_SO2" localSheetId="2">#REF!</definedName>
    <definedName name="SIB_BACT_SO2" localSheetId="3">#REF!</definedName>
    <definedName name="SIB_BACT_SO2">#REF!</definedName>
    <definedName name="SIB_BACT_VOC" localSheetId="0">#REF!</definedName>
    <definedName name="SIB_BACT_VOC" localSheetId="1">#REF!</definedName>
    <definedName name="SIB_BACT_VOC" localSheetId="2">#REF!</definedName>
    <definedName name="SIB_BACT_VOC" localSheetId="3">#REF!</definedName>
    <definedName name="SIB_BACT_VOC">#REF!</definedName>
    <definedName name="SIB_low_NOx" localSheetId="0">#REF!</definedName>
    <definedName name="SIB_low_NOx" localSheetId="1">#REF!</definedName>
    <definedName name="SIB_low_NOx" localSheetId="2">#REF!</definedName>
    <definedName name="SIB_low_NOx" localSheetId="3">#REF!</definedName>
    <definedName name="SIB_low_NOx">#REF!</definedName>
    <definedName name="SIB_low_NOx_CO" localSheetId="0">#REF!</definedName>
    <definedName name="SIB_low_NOx_CO" localSheetId="1">#REF!</definedName>
    <definedName name="SIB_low_NOx_CO" localSheetId="2">#REF!</definedName>
    <definedName name="SIB_low_NOx_CO" localSheetId="3">#REF!</definedName>
    <definedName name="SIB_low_NOx_CO">#REF!</definedName>
    <definedName name="SIB_low_NOx_PM" localSheetId="0">#REF!</definedName>
    <definedName name="SIB_low_NOx_PM" localSheetId="1">#REF!</definedName>
    <definedName name="SIB_low_NOx_PM" localSheetId="2">#REF!</definedName>
    <definedName name="SIB_low_NOx_PM" localSheetId="3">#REF!</definedName>
    <definedName name="SIB_low_NOx_PM">#REF!</definedName>
    <definedName name="SIB_low_NOx_SO2" localSheetId="0">#REF!</definedName>
    <definedName name="SIB_low_NOx_SO2" localSheetId="1">#REF!</definedName>
    <definedName name="SIB_low_NOx_SO2" localSheetId="2">#REF!</definedName>
    <definedName name="SIB_low_NOx_SO2" localSheetId="3">#REF!</definedName>
    <definedName name="SIB_low_NOx_SO2">#REF!</definedName>
    <definedName name="SIB_low_NOx_VOC" localSheetId="0">#REF!</definedName>
    <definedName name="SIB_low_NOx_VOC" localSheetId="1">#REF!</definedName>
    <definedName name="SIB_low_NOx_VOC" localSheetId="2">#REF!</definedName>
    <definedName name="SIB_low_NOx_VOC" localSheetId="3">#REF!</definedName>
    <definedName name="SIB_low_NOx_VOC">#REF!</definedName>
    <definedName name="SIB_Uncontrolled" localSheetId="0">#REF!</definedName>
    <definedName name="SIB_Uncontrolled" localSheetId="1">#REF!</definedName>
    <definedName name="SIB_Uncontrolled" localSheetId="2">#REF!</definedName>
    <definedName name="SIB_Uncontrolled" localSheetId="3">#REF!</definedName>
    <definedName name="SIB_Uncontrolled">#REF!</definedName>
    <definedName name="SIB_Uncontrolled_CO" localSheetId="0">#REF!</definedName>
    <definedName name="SIB_Uncontrolled_CO" localSheetId="1">#REF!</definedName>
    <definedName name="SIB_Uncontrolled_CO" localSheetId="2">#REF!</definedName>
    <definedName name="SIB_Uncontrolled_CO" localSheetId="3">#REF!</definedName>
    <definedName name="SIB_Uncontrolled_CO">#REF!</definedName>
    <definedName name="SIB_Uncontrolled_PM" localSheetId="0">#REF!</definedName>
    <definedName name="SIB_Uncontrolled_PM" localSheetId="1">#REF!</definedName>
    <definedName name="SIB_Uncontrolled_PM" localSheetId="2">#REF!</definedName>
    <definedName name="SIB_Uncontrolled_PM" localSheetId="3">#REF!</definedName>
    <definedName name="SIB_Uncontrolled_PM">#REF!</definedName>
    <definedName name="SIB_Uncontrolled_SO2" localSheetId="0">#REF!</definedName>
    <definedName name="SIB_Uncontrolled_SO2" localSheetId="1">#REF!</definedName>
    <definedName name="SIB_Uncontrolled_SO2" localSheetId="2">#REF!</definedName>
    <definedName name="SIB_Uncontrolled_SO2" localSheetId="3">#REF!</definedName>
    <definedName name="SIB_Uncontrolled_SO2">#REF!</definedName>
    <definedName name="SIB_Uncontrolled_VOC" localSheetId="0">#REF!</definedName>
    <definedName name="SIB_Uncontrolled_VOC" localSheetId="1">#REF!</definedName>
    <definedName name="SIB_Uncontrolled_VOC" localSheetId="2">#REF!</definedName>
    <definedName name="SIB_Uncontrolled_VOC" localSheetId="3">#REF!</definedName>
    <definedName name="SIB_Uncontrolled_VOC">#REF!</definedName>
    <definedName name="SIC" localSheetId="0">#REF!</definedName>
    <definedName name="SIC" localSheetId="1">#REF!</definedName>
    <definedName name="SIC" localSheetId="2">#REF!</definedName>
    <definedName name="SIC" localSheetId="3">#REF!</definedName>
    <definedName name="SIC">#REF!</definedName>
    <definedName name="silt" localSheetId="0">'[60]Storage Piles - Curr'!#REF!</definedName>
    <definedName name="silt" localSheetId="1">'[60]Storage Piles - Curr'!#REF!</definedName>
    <definedName name="silt" localSheetId="2">'[60]Storage Piles - Curr'!#REF!</definedName>
    <definedName name="silt" localSheetId="3">'[60]Storage Piles - Curr'!#REF!</definedName>
    <definedName name="silt">'[60]Storage Piles - Curr'!#REF!</definedName>
    <definedName name="SixMinuteOpacity">[28]Controls!$E$52</definedName>
    <definedName name="SKIP_Unit_Annual_Operating_Days">'[41]Data Page'!$D$37</definedName>
    <definedName name="SKIP_Unit_Operating_Days">'[41]Data Page'!$D$37</definedName>
    <definedName name="so2ce" localSheetId="0">#REF!</definedName>
    <definedName name="so2ce" localSheetId="1">#REF!</definedName>
    <definedName name="so2ce" localSheetId="2">#REF!</definedName>
    <definedName name="so2ce" localSheetId="3">#REF!</definedName>
    <definedName name="so2ce">#REF!</definedName>
    <definedName name="SO2EF" localSheetId="0">#REF!</definedName>
    <definedName name="SO2EF" localSheetId="1">#REF!</definedName>
    <definedName name="SO2EF" localSheetId="2">#REF!</definedName>
    <definedName name="SO2EF" localSheetId="3">#REF!</definedName>
    <definedName name="SO2EF">#REF!</definedName>
    <definedName name="so2rate" localSheetId="0">#REF!</definedName>
    <definedName name="so2rate" localSheetId="1">#REF!</definedName>
    <definedName name="so2rate" localSheetId="2">#REF!</definedName>
    <definedName name="so2rate" localSheetId="3">#REF!</definedName>
    <definedName name="so2rate">#REF!</definedName>
    <definedName name="source" localSheetId="0">'[61]Input Data'!#REF!</definedName>
    <definedName name="source" localSheetId="1">'[61]Input Data'!#REF!</definedName>
    <definedName name="source" localSheetId="2">'[61]Input Data'!#REF!</definedName>
    <definedName name="source" localSheetId="3">'[61]Input Data'!#REF!</definedName>
    <definedName name="source">'[61]Input Data'!#REF!</definedName>
    <definedName name="SOx_Downtime">[28]Controls!$C$69</definedName>
    <definedName name="SOx_EPA_K_Factor">[28]Controls!$B$54</definedName>
    <definedName name="SOx_Molecular_Weight">[28]Controls!$B$48</definedName>
    <definedName name="SOx_ppm_Range_Max">[28]Controls!$D$86</definedName>
    <definedName name="SOx_ppm_Range_Min">[28]Controls!$D$85</definedName>
    <definedName name="SOx_ppm_Table">[28]Collect_SOx_ppm!$A$7:$D$774</definedName>
    <definedName name="SOx_Prior_Downtime">[28]Controls!$C$70</definedName>
    <definedName name="SOx_Tons" localSheetId="0">'[34]L1 SOx CEM (LB-HR)'!#REF!</definedName>
    <definedName name="SOx_Tons" localSheetId="1">'[34]L1 SOx CEM (LB-HR)'!#REF!</definedName>
    <definedName name="SOx_Tons" localSheetId="2">'[34]L1 SOx CEM (LB-HR)'!#REF!</definedName>
    <definedName name="SOx_Tons" localSheetId="3">'[34]L1 SOx CEM (LB-HR)'!#REF!</definedName>
    <definedName name="SOx_Tons">'[34]L1 SOx CEM (LB-HR)'!#REF!</definedName>
    <definedName name="SpecialPrice" localSheetId="0" hidden="1">#REF!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SRUIbtu">'[21]Operational Basis'!$C$199</definedName>
    <definedName name="Stack_CO_Tag">[28]Controls!$D$95</definedName>
    <definedName name="Stack_Flow_Tag">[28]Controls!$D$83</definedName>
    <definedName name="Stack_NOx_Tag">[28]Controls!$D$91</definedName>
    <definedName name="Stack_SOx_Tag">[28]Controls!$D$87</definedName>
    <definedName name="StackFlowTable">[28]Collect_StackFlow!$A$7:$D$774</definedName>
    <definedName name="Standard_Temp_F" localSheetId="0">#REF!</definedName>
    <definedName name="Standard_Temp_F" localSheetId="1">#REF!</definedName>
    <definedName name="Standard_Temp_F" localSheetId="2">#REF!</definedName>
    <definedName name="Standard_Temp_F" localSheetId="3">#REF!</definedName>
    <definedName name="Standard_Temp_F">#REF!</definedName>
    <definedName name="Start_Date">[28]Controls!$B$35</definedName>
    <definedName name="Start16" localSheetId="0">#REF!</definedName>
    <definedName name="Start16" localSheetId="1">#REF!</definedName>
    <definedName name="Start16" localSheetId="2">#REF!</definedName>
    <definedName name="Start16" localSheetId="3">#REF!</definedName>
    <definedName name="Start16">#REF!</definedName>
    <definedName name="Start18" localSheetId="0">#REF!</definedName>
    <definedName name="Start18" localSheetId="1">#REF!</definedName>
    <definedName name="Start18" localSheetId="2">#REF!</definedName>
    <definedName name="Start18" localSheetId="3">#REF!</definedName>
    <definedName name="Start18">#REF!</definedName>
    <definedName name="Start19" localSheetId="0">#REF!</definedName>
    <definedName name="Start19" localSheetId="1">#REF!</definedName>
    <definedName name="Start19" localSheetId="2">#REF!</definedName>
    <definedName name="Start19" localSheetId="3">#REF!</definedName>
    <definedName name="Start19">#REF!</definedName>
    <definedName name="Start20" localSheetId="0">[62]Unloading!#REF!</definedName>
    <definedName name="Start20" localSheetId="1">[62]Unloading!#REF!</definedName>
    <definedName name="Start20" localSheetId="2">[62]Unloading!#REF!</definedName>
    <definedName name="Start20" localSheetId="3">[62]Unloading!#REF!</definedName>
    <definedName name="Start20">[62]Unloading!#REF!</definedName>
    <definedName name="Start21" localSheetId="0">[62]Tank!#REF!</definedName>
    <definedName name="Start21" localSheetId="1">[62]Tank!#REF!</definedName>
    <definedName name="Start21" localSheetId="2">[62]Tank!#REF!</definedName>
    <definedName name="Start21" localSheetId="3">[62]Tank!#REF!</definedName>
    <definedName name="Start21">[62]Tank!#REF!</definedName>
    <definedName name="Start22" localSheetId="0">#REF!</definedName>
    <definedName name="Start22" localSheetId="1">#REF!</definedName>
    <definedName name="Start22" localSheetId="2">#REF!</definedName>
    <definedName name="Start22" localSheetId="3">#REF!</definedName>
    <definedName name="Start22">#REF!</definedName>
    <definedName name="Start27" localSheetId="0">#REF!</definedName>
    <definedName name="Start27" localSheetId="1">#REF!</definedName>
    <definedName name="Start27" localSheetId="2">#REF!</definedName>
    <definedName name="Start27" localSheetId="3">#REF!</definedName>
    <definedName name="Start27">#REF!</definedName>
    <definedName name="Start29" localSheetId="0">#REF!</definedName>
    <definedName name="Start29" localSheetId="1">#REF!</definedName>
    <definedName name="Start29" localSheetId="2">#REF!</definedName>
    <definedName name="Start29" localSheetId="3">#REF!</definedName>
    <definedName name="Start29">#REF!</definedName>
    <definedName name="Start37" localSheetId="0">#REF!</definedName>
    <definedName name="Start37" localSheetId="1">#REF!</definedName>
    <definedName name="Start37" localSheetId="2">#REF!</definedName>
    <definedName name="Start37" localSheetId="3">#REF!</definedName>
    <definedName name="Start37">#REF!</definedName>
    <definedName name="Start40" localSheetId="0">#REF!</definedName>
    <definedName name="Start40" localSheetId="1">#REF!</definedName>
    <definedName name="Start40" localSheetId="2">#REF!</definedName>
    <definedName name="Start40" localSheetId="3">#REF!</definedName>
    <definedName name="Start40">#REF!</definedName>
    <definedName name="Start41" localSheetId="0">#REF!</definedName>
    <definedName name="Start41" localSheetId="1">#REF!</definedName>
    <definedName name="Start41" localSheetId="2">#REF!</definedName>
    <definedName name="Start41" localSheetId="3">#REF!</definedName>
    <definedName name="Start41">#REF!</definedName>
    <definedName name="Start42" localSheetId="0">#REF!</definedName>
    <definedName name="Start42" localSheetId="1">#REF!</definedName>
    <definedName name="Start42" localSheetId="2">#REF!</definedName>
    <definedName name="Start42" localSheetId="3">#REF!</definedName>
    <definedName name="Start42">#REF!</definedName>
    <definedName name="Start63" localSheetId="0">#REF!</definedName>
    <definedName name="Start63" localSheetId="1">#REF!</definedName>
    <definedName name="Start63" localSheetId="2">#REF!</definedName>
    <definedName name="Start63" localSheetId="3">#REF!</definedName>
    <definedName name="Start63">#REF!</definedName>
    <definedName name="State" localSheetId="0">#REF!</definedName>
    <definedName name="State" localSheetId="1">#REF!</definedName>
    <definedName name="State" localSheetId="2">#REF!</definedName>
    <definedName name="State" localSheetId="3">#REF!</definedName>
    <definedName name="State">#REF!</definedName>
    <definedName name="status" localSheetId="0">'[35]Process Heaters'!#REF!</definedName>
    <definedName name="status" localSheetId="1">'[35]Process Heaters'!#REF!</definedName>
    <definedName name="status" localSheetId="2">'[35]Process Heaters'!#REF!</definedName>
    <definedName name="status" localSheetId="3">'[35]Process Heaters'!#REF!</definedName>
    <definedName name="status">'[35]Process Heaters'!#REF!</definedName>
    <definedName name="StatusCode" localSheetId="0">#REF!</definedName>
    <definedName name="StatusCode" localSheetId="1">#REF!</definedName>
    <definedName name="StatusCode" localSheetId="2">#REF!</definedName>
    <definedName name="StatusCode" localSheetId="3">#REF!</definedName>
    <definedName name="StatusCode">#REF!</definedName>
    <definedName name="STD" localSheetId="0">#REF!</definedName>
    <definedName name="STD" localSheetId="1">#REF!</definedName>
    <definedName name="STD" localSheetId="2">#REF!</definedName>
    <definedName name="STD" localSheetId="3">#REF!</definedName>
    <definedName name="STD">#REF!</definedName>
    <definedName name="Step_Name">[43]Legend!$B$3:$C$32</definedName>
    <definedName name="sulfur">[63]Input!$C$20</definedName>
    <definedName name="SULFUR_CONTENT" localSheetId="0">#REF!</definedName>
    <definedName name="SULFUR_CONTENT" localSheetId="1">#REF!</definedName>
    <definedName name="SULFUR_CONTENT" localSheetId="2">#REF!</definedName>
    <definedName name="SULFUR_CONTENT" localSheetId="3">#REF!</definedName>
    <definedName name="SULFUR_CONTENT">#REF!</definedName>
    <definedName name="Sums" localSheetId="7">#REF!</definedName>
    <definedName name="Sums" localSheetId="26">#REF!</definedName>
    <definedName name="Sums" localSheetId="27">#REF!</definedName>
    <definedName name="Sums" localSheetId="28">#REF!</definedName>
    <definedName name="Sums" localSheetId="32">#REF!</definedName>
    <definedName name="Sums" localSheetId="33">#REF!</definedName>
    <definedName name="Sums" localSheetId="5">#REF!</definedName>
    <definedName name="Sums" localSheetId="0">#REF!</definedName>
    <definedName name="Sums" localSheetId="1">#REF!</definedName>
    <definedName name="Sums" localSheetId="2">#REF!</definedName>
    <definedName name="Sums" localSheetId="3">#REF!</definedName>
    <definedName name="Sums">#REF!</definedName>
    <definedName name="SumWeights" localSheetId="7">#REF!</definedName>
    <definedName name="SumWeights" localSheetId="26">#REF!</definedName>
    <definedName name="SumWeights" localSheetId="27">#REF!</definedName>
    <definedName name="SumWeights" localSheetId="28">#REF!</definedName>
    <definedName name="SumWeights" localSheetId="32">#REF!</definedName>
    <definedName name="SumWeights" localSheetId="33">#REF!</definedName>
    <definedName name="SumWeights" localSheetId="5">#REF!</definedName>
    <definedName name="SumWeights" localSheetId="0">#REF!</definedName>
    <definedName name="SumWeights" localSheetId="1">#REF!</definedName>
    <definedName name="SumWeights" localSheetId="2">#REF!</definedName>
    <definedName name="SumWeights" localSheetId="3">#REF!</definedName>
    <definedName name="SumWeights">#REF!</definedName>
    <definedName name="SYS" localSheetId="0">#REF!</definedName>
    <definedName name="SYS" localSheetId="1">#REF!</definedName>
    <definedName name="SYS" localSheetId="2">#REF!</definedName>
    <definedName name="SYS" localSheetId="3">#REF!</definedName>
    <definedName name="SYS">#REF!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T_oC" localSheetId="0">'[15]Process Tanks'!#REF!</definedName>
    <definedName name="T_oC" localSheetId="1">'[15]Process Tanks'!#REF!</definedName>
    <definedName name="T_oC" localSheetId="2">'[15]Process Tanks'!#REF!</definedName>
    <definedName name="T_oC" localSheetId="3">'[15]Process Tanks'!#REF!</definedName>
    <definedName name="T_oC">'[15]Process Tanks'!#REF!</definedName>
    <definedName name="TABLE1A" localSheetId="0">#REF!</definedName>
    <definedName name="TABLE1A" localSheetId="1">#REF!</definedName>
    <definedName name="TABLE1A" localSheetId="2">#REF!</definedName>
    <definedName name="TABLE1A" localSheetId="3">#REF!</definedName>
    <definedName name="TABLE1A">#REF!</definedName>
    <definedName name="Table2" localSheetId="0">[64]PPP!#REF!</definedName>
    <definedName name="Table2" localSheetId="1">[64]PPP!#REF!</definedName>
    <definedName name="Table2" localSheetId="2">[64]PPP!#REF!</definedName>
    <definedName name="Table2" localSheetId="3">[64]PPP!#REF!</definedName>
    <definedName name="Table2">[64]PPP!#REF!</definedName>
    <definedName name="TANK" localSheetId="0">#REF!</definedName>
    <definedName name="TANK" localSheetId="1">#REF!</definedName>
    <definedName name="TANK" localSheetId="2">#REF!</definedName>
    <definedName name="TANK" localSheetId="3">#REF!</definedName>
    <definedName name="TANK">#REF!</definedName>
    <definedName name="TankName" localSheetId="0">#REF!</definedName>
    <definedName name="TankName" localSheetId="1">#REF!</definedName>
    <definedName name="TankName" localSheetId="2">#REF!</definedName>
    <definedName name="TankName" localSheetId="3">#REF!</definedName>
    <definedName name="TankName">#REF!</definedName>
    <definedName name="TANKS" localSheetId="0">#REF!</definedName>
    <definedName name="TANKS" localSheetId="1">#REF!</definedName>
    <definedName name="TANKS" localSheetId="2">#REF!</definedName>
    <definedName name="TANKS" localSheetId="3">#REF!</definedName>
    <definedName name="TANKS">#REF!</definedName>
    <definedName name="tbl_BP_Toledo_Part_II_Section_7A" localSheetId="0">#REF!</definedName>
    <definedName name="tbl_BP_Toledo_Part_II_Section_7A" localSheetId="1">#REF!</definedName>
    <definedName name="tbl_BP_Toledo_Part_II_Section_7A" localSheetId="2">#REF!</definedName>
    <definedName name="tbl_BP_Toledo_Part_II_Section_7A" localSheetId="3">#REF!</definedName>
    <definedName name="tbl_BP_Toledo_Part_II_Section_7A">#REF!</definedName>
    <definedName name="tbl_BP_Toledo_Part_II_Section_7C" localSheetId="0">#REF!</definedName>
    <definedName name="tbl_BP_Toledo_Part_II_Section_7C" localSheetId="1">#REF!</definedName>
    <definedName name="tbl_BP_Toledo_Part_II_Section_7C" localSheetId="2">#REF!</definedName>
    <definedName name="tbl_BP_Toledo_Part_II_Section_7C" localSheetId="3">#REF!</definedName>
    <definedName name="tbl_BP_Toledo_Part_II_Section_7C">#REF!</definedName>
    <definedName name="tbl_ProdInfo" localSheetId="0" hidden="1">#REF!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" localSheetId="0">#REF!</definedName>
    <definedName name="Te" localSheetId="1">#REF!</definedName>
    <definedName name="Te" localSheetId="2">#REF!</definedName>
    <definedName name="Te" localSheetId="3">#REF!</definedName>
    <definedName name="Te">#REF!</definedName>
    <definedName name="TEMP" localSheetId="0">#REF!</definedName>
    <definedName name="TEMP" localSheetId="1">#REF!</definedName>
    <definedName name="TEMP" localSheetId="2">#REF!</definedName>
    <definedName name="TEMP" localSheetId="3">#REF!</definedName>
    <definedName name="TEMP">#REF!</definedName>
    <definedName name="Temperature_units" localSheetId="0">#REF!</definedName>
    <definedName name="Temperature_units" localSheetId="1">#REF!</definedName>
    <definedName name="Temperature_units" localSheetId="2">#REF!</definedName>
    <definedName name="Temperature_units" localSheetId="3">#REF!</definedName>
    <definedName name="Temperature_units">#REF!</definedName>
    <definedName name="Tes" localSheetId="0">#REF!</definedName>
    <definedName name="Tes" localSheetId="1">#REF!</definedName>
    <definedName name="Tes" localSheetId="2">#REF!</definedName>
    <definedName name="Tes" localSheetId="3">#REF!</definedName>
    <definedName name="Tes">#REF!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>#REF!</definedName>
    <definedName name="TEST0" localSheetId="0">#REF!</definedName>
    <definedName name="TEST0" localSheetId="1">#REF!</definedName>
    <definedName name="TEST0" localSheetId="2">#REF!</definedName>
    <definedName name="TEST0" localSheetId="3">#REF!</definedName>
    <definedName name="TEST0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>#REF!</definedName>
    <definedName name="TEST10" localSheetId="0">#REF!</definedName>
    <definedName name="TEST10" localSheetId="1">#REF!</definedName>
    <definedName name="TEST10" localSheetId="2">#REF!</definedName>
    <definedName name="TEST10" localSheetId="3">#REF!</definedName>
    <definedName name="TEST10">#REF!</definedName>
    <definedName name="TEST11" localSheetId="0">#REF!</definedName>
    <definedName name="TEST11" localSheetId="1">#REF!</definedName>
    <definedName name="TEST11" localSheetId="2">#REF!</definedName>
    <definedName name="TEST11" localSheetId="3">#REF!</definedName>
    <definedName name="TEST11">#REF!</definedName>
    <definedName name="TEST12" localSheetId="0">#REF!</definedName>
    <definedName name="TEST12" localSheetId="1">#REF!</definedName>
    <definedName name="TEST12" localSheetId="2">#REF!</definedName>
    <definedName name="TEST12" localSheetId="3">#REF!</definedName>
    <definedName name="TEST12">#REF!</definedName>
    <definedName name="TEST13" localSheetId="0">#REF!</definedName>
    <definedName name="TEST13" localSheetId="1">#REF!</definedName>
    <definedName name="TEST13" localSheetId="2">#REF!</definedName>
    <definedName name="TEST13" localSheetId="3">#REF!</definedName>
    <definedName name="TEST13">#REF!</definedName>
    <definedName name="TEST14" localSheetId="0">#REF!</definedName>
    <definedName name="TEST14" localSheetId="1">#REF!</definedName>
    <definedName name="TEST14" localSheetId="2">#REF!</definedName>
    <definedName name="TEST14" localSheetId="3">#REF!</definedName>
    <definedName name="TEST14">#REF!</definedName>
    <definedName name="TEST15" localSheetId="0">#REF!</definedName>
    <definedName name="TEST15" localSheetId="1">#REF!</definedName>
    <definedName name="TEST15" localSheetId="2">#REF!</definedName>
    <definedName name="TEST15" localSheetId="3">#REF!</definedName>
    <definedName name="TEST15">#REF!</definedName>
    <definedName name="TEST16" localSheetId="0">#REF!</definedName>
    <definedName name="TEST16" localSheetId="1">#REF!</definedName>
    <definedName name="TEST16" localSheetId="2">#REF!</definedName>
    <definedName name="TEST16" localSheetId="3">#REF!</definedName>
    <definedName name="TEST16">#REF!</definedName>
    <definedName name="TEST17" localSheetId="0">#REF!</definedName>
    <definedName name="TEST17" localSheetId="1">#REF!</definedName>
    <definedName name="TEST17" localSheetId="2">#REF!</definedName>
    <definedName name="TEST17" localSheetId="3">#REF!</definedName>
    <definedName name="TEST17">#REF!</definedName>
    <definedName name="TEST18" localSheetId="0">#REF!</definedName>
    <definedName name="TEST18" localSheetId="1">#REF!</definedName>
    <definedName name="TEST18" localSheetId="2">#REF!</definedName>
    <definedName name="TEST18" localSheetId="3">#REF!</definedName>
    <definedName name="TEST18">#REF!</definedName>
    <definedName name="TEST19" localSheetId="0">#REF!</definedName>
    <definedName name="TEST19" localSheetId="1">#REF!</definedName>
    <definedName name="TEST19" localSheetId="2">#REF!</definedName>
    <definedName name="TEST19" localSheetId="3">#REF!</definedName>
    <definedName name="TEST19">#REF!</definedName>
    <definedName name="TEST2" localSheetId="0">#REF!</definedName>
    <definedName name="TEST2" localSheetId="1">#REF!</definedName>
    <definedName name="TEST2" localSheetId="2">#REF!</definedName>
    <definedName name="TEST2" localSheetId="3">#REF!</definedName>
    <definedName name="TEST2">#REF!</definedName>
    <definedName name="TEST20" localSheetId="0">#REF!</definedName>
    <definedName name="TEST20" localSheetId="1">#REF!</definedName>
    <definedName name="TEST20" localSheetId="2">#REF!</definedName>
    <definedName name="TEST20" localSheetId="3">#REF!</definedName>
    <definedName name="TEST20">#REF!</definedName>
    <definedName name="TEST21" localSheetId="0">#REF!</definedName>
    <definedName name="TEST21" localSheetId="1">#REF!</definedName>
    <definedName name="TEST21" localSheetId="2">#REF!</definedName>
    <definedName name="TEST21" localSheetId="3">#REF!</definedName>
    <definedName name="TEST21">#REF!</definedName>
    <definedName name="TEST22" localSheetId="0">#REF!</definedName>
    <definedName name="TEST22" localSheetId="1">#REF!</definedName>
    <definedName name="TEST22" localSheetId="2">#REF!</definedName>
    <definedName name="TEST22" localSheetId="3">#REF!</definedName>
    <definedName name="TEST22">#REF!</definedName>
    <definedName name="TEST23" localSheetId="0">#REF!</definedName>
    <definedName name="TEST23" localSheetId="1">#REF!</definedName>
    <definedName name="TEST23" localSheetId="2">#REF!</definedName>
    <definedName name="TEST23" localSheetId="3">#REF!</definedName>
    <definedName name="TEST23">#REF!</definedName>
    <definedName name="TEST24" localSheetId="0">#REF!</definedName>
    <definedName name="TEST24" localSheetId="1">#REF!</definedName>
    <definedName name="TEST24" localSheetId="2">#REF!</definedName>
    <definedName name="TEST24" localSheetId="3">#REF!</definedName>
    <definedName name="TEST24">#REF!</definedName>
    <definedName name="TEST25" localSheetId="0">#REF!</definedName>
    <definedName name="TEST25" localSheetId="1">#REF!</definedName>
    <definedName name="TEST25" localSheetId="2">#REF!</definedName>
    <definedName name="TEST25" localSheetId="3">#REF!</definedName>
    <definedName name="TEST25">#REF!</definedName>
    <definedName name="TEST26" localSheetId="0">#REF!</definedName>
    <definedName name="TEST26" localSheetId="1">#REF!</definedName>
    <definedName name="TEST26" localSheetId="2">#REF!</definedName>
    <definedName name="TEST26" localSheetId="3">#REF!</definedName>
    <definedName name="TEST26">#REF!</definedName>
    <definedName name="TEST27" localSheetId="0">#REF!</definedName>
    <definedName name="TEST27" localSheetId="1">#REF!</definedName>
    <definedName name="TEST27" localSheetId="2">#REF!</definedName>
    <definedName name="TEST27" localSheetId="3">#REF!</definedName>
    <definedName name="TEST27">#REF!</definedName>
    <definedName name="TEST28" localSheetId="0">#REF!</definedName>
    <definedName name="TEST28" localSheetId="1">#REF!</definedName>
    <definedName name="TEST28" localSheetId="2">#REF!</definedName>
    <definedName name="TEST28" localSheetId="3">#REF!</definedName>
    <definedName name="TEST28">#REF!</definedName>
    <definedName name="TEST29" localSheetId="0">#REF!</definedName>
    <definedName name="TEST29" localSheetId="1">#REF!</definedName>
    <definedName name="TEST29" localSheetId="2">#REF!</definedName>
    <definedName name="TEST29" localSheetId="3">#REF!</definedName>
    <definedName name="TEST29">#REF!</definedName>
    <definedName name="TEST3" localSheetId="0">#REF!</definedName>
    <definedName name="TEST3" localSheetId="1">#REF!</definedName>
    <definedName name="TEST3" localSheetId="2">#REF!</definedName>
    <definedName name="TEST3" localSheetId="3">#REF!</definedName>
    <definedName name="TEST3">#REF!</definedName>
    <definedName name="TEST30" localSheetId="0">#REF!</definedName>
    <definedName name="TEST30" localSheetId="1">#REF!</definedName>
    <definedName name="TEST30" localSheetId="2">#REF!</definedName>
    <definedName name="TEST30" localSheetId="3">#REF!</definedName>
    <definedName name="TEST30">#REF!</definedName>
    <definedName name="TEST4" localSheetId="0">#REF!</definedName>
    <definedName name="TEST4" localSheetId="1">#REF!</definedName>
    <definedName name="TEST4" localSheetId="2">#REF!</definedName>
    <definedName name="TEST4" localSheetId="3">#REF!</definedName>
    <definedName name="TEST4">#REF!</definedName>
    <definedName name="TEST5" localSheetId="0">#REF!</definedName>
    <definedName name="TEST5" localSheetId="1">#REF!</definedName>
    <definedName name="TEST5" localSheetId="2">#REF!</definedName>
    <definedName name="TEST5" localSheetId="3">#REF!</definedName>
    <definedName name="TEST5">#REF!</definedName>
    <definedName name="TEST6" localSheetId="0">#REF!</definedName>
    <definedName name="TEST6" localSheetId="1">#REF!</definedName>
    <definedName name="TEST6" localSheetId="2">#REF!</definedName>
    <definedName name="TEST6" localSheetId="3">#REF!</definedName>
    <definedName name="TEST6">#REF!</definedName>
    <definedName name="TEST7" localSheetId="0">#REF!</definedName>
    <definedName name="TEST7" localSheetId="1">#REF!</definedName>
    <definedName name="TEST7" localSheetId="2">#REF!</definedName>
    <definedName name="TEST7" localSheetId="3">#REF!</definedName>
    <definedName name="TEST7">#REF!</definedName>
    <definedName name="TEST8" localSheetId="0">#REF!</definedName>
    <definedName name="TEST8" localSheetId="1">#REF!</definedName>
    <definedName name="TEST8" localSheetId="2">#REF!</definedName>
    <definedName name="TEST8" localSheetId="3">#REF!</definedName>
    <definedName name="TEST8">#REF!</definedName>
    <definedName name="TEST9" localSheetId="0">#REF!</definedName>
    <definedName name="TEST9" localSheetId="1">#REF!</definedName>
    <definedName name="TEST9" localSheetId="2">#REF!</definedName>
    <definedName name="TEST9" localSheetId="3">#REF!</definedName>
    <definedName name="TEST9">#REF!</definedName>
    <definedName name="TESTHKEY" localSheetId="0">#REF!</definedName>
    <definedName name="TESTHKEY" localSheetId="1">#REF!</definedName>
    <definedName name="TESTHKEY" localSheetId="2">#REF!</definedName>
    <definedName name="TESTHKEY" localSheetId="3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 localSheetId="3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 localSheetId="3">#REF!</definedName>
    <definedName name="TESTVKEY">#REF!</definedName>
    <definedName name="TET_1" localSheetId="0">#REF!</definedName>
    <definedName name="TET_1" localSheetId="1">#REF!</definedName>
    <definedName name="TET_1" localSheetId="2">#REF!</definedName>
    <definedName name="TET_1" localSheetId="3">#REF!</definedName>
    <definedName name="TET_1">#REF!</definedName>
    <definedName name="TET_2" localSheetId="0">#REF!</definedName>
    <definedName name="TET_2" localSheetId="1">#REF!</definedName>
    <definedName name="TET_2" localSheetId="2">#REF!</definedName>
    <definedName name="TET_2" localSheetId="3">#REF!</definedName>
    <definedName name="TET_2">#REF!</definedName>
    <definedName name="Tf" localSheetId="0">#REF!</definedName>
    <definedName name="Tf" localSheetId="1">#REF!</definedName>
    <definedName name="Tf" localSheetId="2">#REF!</definedName>
    <definedName name="Tf" localSheetId="3">#REF!</definedName>
    <definedName name="Tf">#REF!</definedName>
    <definedName name="THC" localSheetId="0">#REF!</definedName>
    <definedName name="THC" localSheetId="1">#REF!</definedName>
    <definedName name="THC" localSheetId="2">#REF!</definedName>
    <definedName name="THC" localSheetId="3">#REF!</definedName>
    <definedName name="THC">#REF!</definedName>
    <definedName name="ThreeHour_SOx">[28]Controls!$E$59</definedName>
    <definedName name="throughdist" localSheetId="0">#REF!</definedName>
    <definedName name="throughdist" localSheetId="1">#REF!</definedName>
    <definedName name="throughdist" localSheetId="2">#REF!</definedName>
    <definedName name="throughdist" localSheetId="3">#REF!</definedName>
    <definedName name="throughdist">#REF!</definedName>
    <definedName name="througheth" localSheetId="0">#REF!</definedName>
    <definedName name="througheth" localSheetId="1">#REF!</definedName>
    <definedName name="througheth" localSheetId="2">#REF!</definedName>
    <definedName name="througheth" localSheetId="3">#REF!</definedName>
    <definedName name="througheth">#REF!</definedName>
    <definedName name="Ti" localSheetId="0">#REF!</definedName>
    <definedName name="Ti" localSheetId="1">#REF!</definedName>
    <definedName name="Ti" localSheetId="2">#REF!</definedName>
    <definedName name="Ti" localSheetId="3">#REF!</definedName>
    <definedName name="Ti">#REF!</definedName>
    <definedName name="TITLE1" localSheetId="0">#REF!</definedName>
    <definedName name="TITLE1" localSheetId="1">#REF!</definedName>
    <definedName name="TITLE1" localSheetId="2">#REF!</definedName>
    <definedName name="TITLE1" localSheetId="3">#REF!</definedName>
    <definedName name="TITLE1">#REF!</definedName>
    <definedName name="TITLE2" localSheetId="0">#REF!</definedName>
    <definedName name="TITLE2" localSheetId="1">#REF!</definedName>
    <definedName name="TITLE2" localSheetId="2">#REF!</definedName>
    <definedName name="TITLE2" localSheetId="3">#REF!</definedName>
    <definedName name="TITLE2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>#REF!</definedName>
    <definedName name="TOTLBS" localSheetId="0">[1]Data!#REF!</definedName>
    <definedName name="TOTLBS" localSheetId="1">[1]Data!#REF!</definedName>
    <definedName name="TOTLBS" localSheetId="2">[1]Data!#REF!</definedName>
    <definedName name="TOTLBS" localSheetId="3">[1]Data!#REF!</definedName>
    <definedName name="TOTLBS">[1]Data!#REF!</definedName>
    <definedName name="TOTPERCENT" localSheetId="0">[1]Data!#REF!</definedName>
    <definedName name="TOTPERCENT" localSheetId="1">[1]Data!#REF!</definedName>
    <definedName name="TOTPERCENT" localSheetId="2">[1]Data!#REF!</definedName>
    <definedName name="TOTPERCENT" localSheetId="3">[1]Data!#REF!</definedName>
    <definedName name="TOTPERCENT">[1]Data!#REF!</definedName>
    <definedName name="TOTWTDLBS" localSheetId="0">[1]Data!#REF!</definedName>
    <definedName name="TOTWTDLBS" localSheetId="1">[1]Data!#REF!</definedName>
    <definedName name="TOTWTDLBS" localSheetId="2">[1]Data!#REF!</definedName>
    <definedName name="TOTWTDLBS" localSheetId="3">[1]Data!#REF!</definedName>
    <definedName name="TOTWTDLBS">[1]Data!#REF!</definedName>
    <definedName name="TOTWTDLBS11" localSheetId="0">[1]Data!#REF!</definedName>
    <definedName name="TOTWTDLBS11" localSheetId="1">[1]Data!#REF!</definedName>
    <definedName name="TOTWTDLBS11" localSheetId="2">[1]Data!#REF!</definedName>
    <definedName name="TOTWTDLBS11" localSheetId="3">[1]Data!#REF!</definedName>
    <definedName name="TOTWTDLBS11">[1]Data!#REF!</definedName>
    <definedName name="TOTWTDLBS12" localSheetId="0">[1]Data!#REF!</definedName>
    <definedName name="TOTWTDLBS12" localSheetId="1">[1]Data!#REF!</definedName>
    <definedName name="TOTWTDLBS12" localSheetId="2">[1]Data!#REF!</definedName>
    <definedName name="TOTWTDLBS12" localSheetId="3">[1]Data!#REF!</definedName>
    <definedName name="TOTWTDLBS12">[1]Data!#REF!</definedName>
    <definedName name="TOTWTDLBS48" localSheetId="0">[1]Data!#REF!</definedName>
    <definedName name="TOTWTDLBS48" localSheetId="1">[1]Data!#REF!</definedName>
    <definedName name="TOTWTDLBS48" localSheetId="2">[1]Data!#REF!</definedName>
    <definedName name="TOTWTDLBS48" localSheetId="3">[1]Data!#REF!</definedName>
    <definedName name="TOTWTDLBS48">[1]Data!#REF!</definedName>
    <definedName name="TOTWTDLBS74" localSheetId="0">[1]Data!#REF!</definedName>
    <definedName name="TOTWTDLBS74" localSheetId="1">[1]Data!#REF!</definedName>
    <definedName name="TOTWTDLBS74" localSheetId="2">[1]Data!#REF!</definedName>
    <definedName name="TOTWTDLBS74" localSheetId="3">[1]Data!#REF!</definedName>
    <definedName name="TOTWTDLBS74">[1]Data!#REF!</definedName>
    <definedName name="tp" localSheetId="7">#REF!</definedName>
    <definedName name="tp" localSheetId="26">#REF!</definedName>
    <definedName name="tp" localSheetId="27">#REF!</definedName>
    <definedName name="tp" localSheetId="28">#REF!</definedName>
    <definedName name="tp" localSheetId="32">#REF!</definedName>
    <definedName name="tp" localSheetId="33">#REF!</definedName>
    <definedName name="tp" localSheetId="5">#REF!</definedName>
    <definedName name="tp" localSheetId="0">#REF!</definedName>
    <definedName name="tp" localSheetId="1">#REF!</definedName>
    <definedName name="tp" localSheetId="2">#REF!</definedName>
    <definedName name="tp" localSheetId="3">#REF!</definedName>
    <definedName name="tp">#REF!</definedName>
    <definedName name="TPH_Range_Max">[28]Controls!$D$78</definedName>
    <definedName name="TPH_Range_Min">[28]Controls!$D$77</definedName>
    <definedName name="TPH_Table">[28]Collect_Kiln_TPH!$A$7:$D$774</definedName>
    <definedName name="TPUMP" localSheetId="0">#REF!</definedName>
    <definedName name="TPUMP" localSheetId="1">#REF!</definedName>
    <definedName name="TPUMP" localSheetId="2">#REF!</definedName>
    <definedName name="TPUMP" localSheetId="3">#REF!</definedName>
    <definedName name="TPUMP">#REF!</definedName>
    <definedName name="TR.car.butadiene" localSheetId="0">#REF!</definedName>
    <definedName name="TR.car.butadiene" localSheetId="1">#REF!</definedName>
    <definedName name="TR.car.butadiene" localSheetId="2">#REF!</definedName>
    <definedName name="TR.car.butadiene" localSheetId="3">#REF!</definedName>
    <definedName name="TR.car.butadiene">#REF!</definedName>
    <definedName name="TR.car.butene" localSheetId="0">#REF!</definedName>
    <definedName name="TR.car.butene" localSheetId="1">#REF!</definedName>
    <definedName name="TR.car.butene" localSheetId="2">#REF!</definedName>
    <definedName name="TR.car.butene" localSheetId="3">#REF!</definedName>
    <definedName name="TR.car.butene">#REF!</definedName>
    <definedName name="TR.car.butylene" localSheetId="0">#REF!</definedName>
    <definedName name="TR.car.butylene" localSheetId="1">#REF!</definedName>
    <definedName name="TR.car.butylene" localSheetId="2">#REF!</definedName>
    <definedName name="TR.car.butylene" localSheetId="3">#REF!</definedName>
    <definedName name="TR.car.butylene">#REF!</definedName>
    <definedName name="TR.car.DIB" localSheetId="0">#REF!</definedName>
    <definedName name="TR.car.DIB" localSheetId="1">#REF!</definedName>
    <definedName name="TR.car.DIB" localSheetId="2">#REF!</definedName>
    <definedName name="TR.car.DIB" localSheetId="3">#REF!</definedName>
    <definedName name="TR.car.DIB">#REF!</definedName>
    <definedName name="TR.car.IBC" localSheetId="0">#REF!</definedName>
    <definedName name="TR.car.IBC" localSheetId="1">#REF!</definedName>
    <definedName name="TR.car.IBC" localSheetId="2">#REF!</definedName>
    <definedName name="TR.car.IBC" localSheetId="3">#REF!</definedName>
    <definedName name="TR.car.IBC">#REF!</definedName>
    <definedName name="TR.car.isobutylene" localSheetId="0">#REF!</definedName>
    <definedName name="TR.car.isobutylene" localSheetId="1">#REF!</definedName>
    <definedName name="TR.car.isobutylene" localSheetId="2">#REF!</definedName>
    <definedName name="TR.car.isobutylene" localSheetId="3">#REF!</definedName>
    <definedName name="TR.car.isobutylene">#REF!</definedName>
    <definedName name="TR.car.MTBE" localSheetId="0">#REF!</definedName>
    <definedName name="TR.car.MTBE" localSheetId="1">#REF!</definedName>
    <definedName name="TR.car.MTBE" localSheetId="2">#REF!</definedName>
    <definedName name="TR.car.MTBE" localSheetId="3">#REF!</definedName>
    <definedName name="TR.car.MTBE">#REF!</definedName>
    <definedName name="tr.truck.butadiene" localSheetId="0">#REF!</definedName>
    <definedName name="tr.truck.butadiene" localSheetId="1">#REF!</definedName>
    <definedName name="tr.truck.butadiene" localSheetId="2">#REF!</definedName>
    <definedName name="tr.truck.butadiene" localSheetId="3">#REF!</definedName>
    <definedName name="tr.truck.butadiene">#REF!</definedName>
    <definedName name="tr.truck.butene" localSheetId="0">#REF!</definedName>
    <definedName name="tr.truck.butene" localSheetId="1">#REF!</definedName>
    <definedName name="tr.truck.butene" localSheetId="2">#REF!</definedName>
    <definedName name="tr.truck.butene" localSheetId="3">#REF!</definedName>
    <definedName name="tr.truck.butene">#REF!</definedName>
    <definedName name="tr.truck.butylene" localSheetId="0">#REF!</definedName>
    <definedName name="tr.truck.butylene" localSheetId="1">#REF!</definedName>
    <definedName name="tr.truck.butylene" localSheetId="2">#REF!</definedName>
    <definedName name="tr.truck.butylene" localSheetId="3">#REF!</definedName>
    <definedName name="tr.truck.butylene">#REF!</definedName>
    <definedName name="tr.truck.DIB" localSheetId="0">#REF!</definedName>
    <definedName name="tr.truck.DIB" localSheetId="1">#REF!</definedName>
    <definedName name="tr.truck.DIB" localSheetId="2">#REF!</definedName>
    <definedName name="tr.truck.DIB" localSheetId="3">#REF!</definedName>
    <definedName name="tr.truck.DIB">#REF!</definedName>
    <definedName name="tr.truck.isobutylene" localSheetId="0">#REF!</definedName>
    <definedName name="tr.truck.isobutylene" localSheetId="1">#REF!</definedName>
    <definedName name="tr.truck.isobutylene" localSheetId="2">#REF!</definedName>
    <definedName name="tr.truck.isobutylene" localSheetId="3">#REF!</definedName>
    <definedName name="tr.truck.isobutylene">#REF!</definedName>
    <definedName name="tr.truck.MTBE" localSheetId="0">#REF!</definedName>
    <definedName name="tr.truck.MTBE" localSheetId="1">#REF!</definedName>
    <definedName name="tr.truck.MTBE" localSheetId="2">#REF!</definedName>
    <definedName name="tr.truck.MTBE" localSheetId="3">#REF!</definedName>
    <definedName name="tr.truck.MTBE">#REF!</definedName>
    <definedName name="tr.truck.oil" localSheetId="0">#REF!</definedName>
    <definedName name="tr.truck.oil" localSheetId="1">#REF!</definedName>
    <definedName name="tr.truck.oil" localSheetId="2">#REF!</definedName>
    <definedName name="tr.truck.oil" localSheetId="3">#REF!</definedName>
    <definedName name="tr.truck.oil">#REF!</definedName>
    <definedName name="tr.truck.PIB" localSheetId="0">#REF!</definedName>
    <definedName name="tr.truck.PIB" localSheetId="1">#REF!</definedName>
    <definedName name="tr.truck.PIB" localSheetId="2">#REF!</definedName>
    <definedName name="tr.truck.PIB" localSheetId="3">#REF!</definedName>
    <definedName name="tr.truck.PIB">#REF!</definedName>
    <definedName name="TS" localSheetId="0">#REF!</definedName>
    <definedName name="TS" localSheetId="1">#REF!</definedName>
    <definedName name="TS" localSheetId="2">#REF!</definedName>
    <definedName name="TS" localSheetId="3">#REF!</definedName>
    <definedName name="TS">#REF!</definedName>
    <definedName name="Turbine" localSheetId="0">#REF!</definedName>
    <definedName name="Turbine" localSheetId="1">#REF!</definedName>
    <definedName name="Turbine" localSheetId="2">#REF!</definedName>
    <definedName name="Turbine" localSheetId="3">#REF!</definedName>
    <definedName name="Turbine">#REF!</definedName>
    <definedName name="TwentyFourHour_SOx">[28]Controls!$E$60</definedName>
    <definedName name="U" localSheetId="0">#REF!</definedName>
    <definedName name="U" localSheetId="1">#REF!</definedName>
    <definedName name="U" localSheetId="2">#REF!</definedName>
    <definedName name="U" localSheetId="3">#REF!</definedName>
    <definedName name="U">#REF!</definedName>
    <definedName name="U10H1" localSheetId="0">#REF!</definedName>
    <definedName name="U10H1" localSheetId="1">#REF!</definedName>
    <definedName name="U10H1" localSheetId="2">#REF!</definedName>
    <definedName name="U10H1" localSheetId="3">#REF!</definedName>
    <definedName name="U10H1">#REF!</definedName>
    <definedName name="U10H10" localSheetId="0">#REF!</definedName>
    <definedName name="U10H10" localSheetId="1">#REF!</definedName>
    <definedName name="U10H10" localSheetId="2">#REF!</definedName>
    <definedName name="U10H10" localSheetId="3">#REF!</definedName>
    <definedName name="U10H10">#REF!</definedName>
    <definedName name="U10H11" localSheetId="0">#REF!</definedName>
    <definedName name="U10H11" localSheetId="1">#REF!</definedName>
    <definedName name="U10H11" localSheetId="2">#REF!</definedName>
    <definedName name="U10H11" localSheetId="3">#REF!</definedName>
    <definedName name="U10H11">#REF!</definedName>
    <definedName name="U10H12" localSheetId="0">#REF!</definedName>
    <definedName name="U10H12" localSheetId="1">#REF!</definedName>
    <definedName name="U10H12" localSheetId="2">#REF!</definedName>
    <definedName name="U10H12" localSheetId="3">#REF!</definedName>
    <definedName name="U10H12">#REF!</definedName>
    <definedName name="U10H13" localSheetId="0">#REF!</definedName>
    <definedName name="U10H13" localSheetId="1">#REF!</definedName>
    <definedName name="U10H13" localSheetId="2">#REF!</definedName>
    <definedName name="U10H13" localSheetId="3">#REF!</definedName>
    <definedName name="U10H13">#REF!</definedName>
    <definedName name="U10H14" localSheetId="0">#REF!</definedName>
    <definedName name="U10H14" localSheetId="1">#REF!</definedName>
    <definedName name="U10H14" localSheetId="2">#REF!</definedName>
    <definedName name="U10H14" localSheetId="3">#REF!</definedName>
    <definedName name="U10H14">#REF!</definedName>
    <definedName name="U10H15" localSheetId="0">#REF!</definedName>
    <definedName name="U10H15" localSheetId="1">#REF!</definedName>
    <definedName name="U10H15" localSheetId="2">#REF!</definedName>
    <definedName name="U10H15" localSheetId="3">#REF!</definedName>
    <definedName name="U10H15">#REF!</definedName>
    <definedName name="U10H2" localSheetId="0">#REF!</definedName>
    <definedName name="U10H2" localSheetId="1">#REF!</definedName>
    <definedName name="U10H2" localSheetId="2">#REF!</definedName>
    <definedName name="U10H2" localSheetId="3">#REF!</definedName>
    <definedName name="U10H2">#REF!</definedName>
    <definedName name="U10H3" localSheetId="0">#REF!</definedName>
    <definedName name="U10H3" localSheetId="1">#REF!</definedName>
    <definedName name="U10H3" localSheetId="2">#REF!</definedName>
    <definedName name="U10H3" localSheetId="3">#REF!</definedName>
    <definedName name="U10H3">#REF!</definedName>
    <definedName name="U10H4" localSheetId="0">#REF!</definedName>
    <definedName name="U10H4" localSheetId="1">#REF!</definedName>
    <definedName name="U10H4" localSheetId="2">#REF!</definedName>
    <definedName name="U10H4" localSheetId="3">#REF!</definedName>
    <definedName name="U10H4">#REF!</definedName>
    <definedName name="U10H5" localSheetId="0">#REF!</definedName>
    <definedName name="U10H5" localSheetId="1">#REF!</definedName>
    <definedName name="U10H5" localSheetId="2">#REF!</definedName>
    <definedName name="U10H5" localSheetId="3">#REF!</definedName>
    <definedName name="U10H5">#REF!</definedName>
    <definedName name="U10H6" localSheetId="0">#REF!</definedName>
    <definedName name="U10H6" localSheetId="1">#REF!</definedName>
    <definedName name="U10H6" localSheetId="2">#REF!</definedName>
    <definedName name="U10H6" localSheetId="3">#REF!</definedName>
    <definedName name="U10H6">#REF!</definedName>
    <definedName name="U10H7" localSheetId="0">#REF!</definedName>
    <definedName name="U10H7" localSheetId="1">#REF!</definedName>
    <definedName name="U10H7" localSheetId="2">#REF!</definedName>
    <definedName name="U10H7" localSheetId="3">#REF!</definedName>
    <definedName name="U10H7">#REF!</definedName>
    <definedName name="U10H8" localSheetId="0">#REF!</definedName>
    <definedName name="U10H8" localSheetId="1">#REF!</definedName>
    <definedName name="U10H8" localSheetId="2">#REF!</definedName>
    <definedName name="U10H8" localSheetId="3">#REF!</definedName>
    <definedName name="U10H8">#REF!</definedName>
    <definedName name="U10H9" localSheetId="0">#REF!</definedName>
    <definedName name="U10H9" localSheetId="1">#REF!</definedName>
    <definedName name="U10H9" localSheetId="2">#REF!</definedName>
    <definedName name="U10H9" localSheetId="3">#REF!</definedName>
    <definedName name="U10H9">#REF!</definedName>
    <definedName name="U10IH1" localSheetId="0">#REF!</definedName>
    <definedName name="U10IH1" localSheetId="1">#REF!</definedName>
    <definedName name="U10IH1" localSheetId="2">#REF!</definedName>
    <definedName name="U10IH1" localSheetId="3">#REF!</definedName>
    <definedName name="U10IH1">#REF!</definedName>
    <definedName name="U10IH2" localSheetId="0">#REF!</definedName>
    <definedName name="U10IH2" localSheetId="1">#REF!</definedName>
    <definedName name="U10IH2" localSheetId="2">#REF!</definedName>
    <definedName name="U10IH2" localSheetId="3">#REF!</definedName>
    <definedName name="U10IH2">#REF!</definedName>
    <definedName name="U10IH3" localSheetId="0">#REF!</definedName>
    <definedName name="U10IH3" localSheetId="1">#REF!</definedName>
    <definedName name="U10IH3" localSheetId="2">#REF!</definedName>
    <definedName name="U10IH3" localSheetId="3">#REF!</definedName>
    <definedName name="U10IH3">#REF!</definedName>
    <definedName name="U10IH4" localSheetId="0">#REF!</definedName>
    <definedName name="U10IH4" localSheetId="1">#REF!</definedName>
    <definedName name="U10IH4" localSheetId="2">#REF!</definedName>
    <definedName name="U10IH4" localSheetId="3">#REF!</definedName>
    <definedName name="U10IH4">#REF!</definedName>
    <definedName name="U10IH5" localSheetId="0">#REF!</definedName>
    <definedName name="U10IH5" localSheetId="1">#REF!</definedName>
    <definedName name="U10IH5" localSheetId="2">#REF!</definedName>
    <definedName name="U10IH5" localSheetId="3">#REF!</definedName>
    <definedName name="U10IH5">#REF!</definedName>
    <definedName name="U11H1" localSheetId="0">#REF!</definedName>
    <definedName name="U11H1" localSheetId="1">#REF!</definedName>
    <definedName name="U11H1" localSheetId="2">#REF!</definedName>
    <definedName name="U11H1" localSheetId="3">#REF!</definedName>
    <definedName name="U11H1">#REF!</definedName>
    <definedName name="U11H10" localSheetId="0">#REF!</definedName>
    <definedName name="U11H10" localSheetId="1">#REF!</definedName>
    <definedName name="U11H10" localSheetId="2">#REF!</definedName>
    <definedName name="U11H10" localSheetId="3">#REF!</definedName>
    <definedName name="U11H10">#REF!</definedName>
    <definedName name="U11H11" localSheetId="0">#REF!</definedName>
    <definedName name="U11H11" localSheetId="1">#REF!</definedName>
    <definedName name="U11H11" localSheetId="2">#REF!</definedName>
    <definedName name="U11H11" localSheetId="3">#REF!</definedName>
    <definedName name="U11H11">#REF!</definedName>
    <definedName name="U11H12" localSheetId="0">#REF!</definedName>
    <definedName name="U11H12" localSheetId="1">#REF!</definedName>
    <definedName name="U11H12" localSheetId="2">#REF!</definedName>
    <definedName name="U11H12" localSheetId="3">#REF!</definedName>
    <definedName name="U11H12">#REF!</definedName>
    <definedName name="U11H13" localSheetId="0">#REF!</definedName>
    <definedName name="U11H13" localSheetId="1">#REF!</definedName>
    <definedName name="U11H13" localSheetId="2">#REF!</definedName>
    <definedName name="U11H13" localSheetId="3">#REF!</definedName>
    <definedName name="U11H13">#REF!</definedName>
    <definedName name="U11H14" localSheetId="0">#REF!</definedName>
    <definedName name="U11H14" localSheetId="1">#REF!</definedName>
    <definedName name="U11H14" localSheetId="2">#REF!</definedName>
    <definedName name="U11H14" localSheetId="3">#REF!</definedName>
    <definedName name="U11H14">#REF!</definedName>
    <definedName name="U11H15" localSheetId="0">#REF!</definedName>
    <definedName name="U11H15" localSheetId="1">#REF!</definedName>
    <definedName name="U11H15" localSheetId="2">#REF!</definedName>
    <definedName name="U11H15" localSheetId="3">#REF!</definedName>
    <definedName name="U11H15">#REF!</definedName>
    <definedName name="U11H2" localSheetId="0">#REF!</definedName>
    <definedName name="U11H2" localSheetId="1">#REF!</definedName>
    <definedName name="U11H2" localSheetId="2">#REF!</definedName>
    <definedName name="U11H2" localSheetId="3">#REF!</definedName>
    <definedName name="U11H2">#REF!</definedName>
    <definedName name="U11H3" localSheetId="0">#REF!</definedName>
    <definedName name="U11H3" localSheetId="1">#REF!</definedName>
    <definedName name="U11H3" localSheetId="2">#REF!</definedName>
    <definedName name="U11H3" localSheetId="3">#REF!</definedName>
    <definedName name="U11H3">#REF!</definedName>
    <definedName name="U11H4" localSheetId="0">#REF!</definedName>
    <definedName name="U11H4" localSheetId="1">#REF!</definedName>
    <definedName name="U11H4" localSheetId="2">#REF!</definedName>
    <definedName name="U11H4" localSheetId="3">#REF!</definedName>
    <definedName name="U11H4">#REF!</definedName>
    <definedName name="U11H5" localSheetId="0">#REF!</definedName>
    <definedName name="U11H5" localSheetId="1">#REF!</definedName>
    <definedName name="U11H5" localSheetId="2">#REF!</definedName>
    <definedName name="U11H5" localSheetId="3">#REF!</definedName>
    <definedName name="U11H5">#REF!</definedName>
    <definedName name="U11H6" localSheetId="0">#REF!</definedName>
    <definedName name="U11H6" localSheetId="1">#REF!</definedName>
    <definedName name="U11H6" localSheetId="2">#REF!</definedName>
    <definedName name="U11H6" localSheetId="3">#REF!</definedName>
    <definedName name="U11H6">#REF!</definedName>
    <definedName name="U11H7" localSheetId="0">#REF!</definedName>
    <definedName name="U11H7" localSheetId="1">#REF!</definedName>
    <definedName name="U11H7" localSheetId="2">#REF!</definedName>
    <definedName name="U11H7" localSheetId="3">#REF!</definedName>
    <definedName name="U11H7">#REF!</definedName>
    <definedName name="U11H8" localSheetId="0">#REF!</definedName>
    <definedName name="U11H8" localSheetId="1">#REF!</definedName>
    <definedName name="U11H8" localSheetId="2">#REF!</definedName>
    <definedName name="U11H8" localSheetId="3">#REF!</definedName>
    <definedName name="U11H8">#REF!</definedName>
    <definedName name="U11H9" localSheetId="0">#REF!</definedName>
    <definedName name="U11H9" localSheetId="1">#REF!</definedName>
    <definedName name="U11H9" localSheetId="2">#REF!</definedName>
    <definedName name="U11H9" localSheetId="3">#REF!</definedName>
    <definedName name="U11H9">#REF!</definedName>
    <definedName name="U11IH1" localSheetId="0">#REF!</definedName>
    <definedName name="U11IH1" localSheetId="1">#REF!</definedName>
    <definedName name="U11IH1" localSheetId="2">#REF!</definedName>
    <definedName name="U11IH1" localSheetId="3">#REF!</definedName>
    <definedName name="U11IH1">#REF!</definedName>
    <definedName name="U11IH2" localSheetId="0">#REF!</definedName>
    <definedName name="U11IH2" localSheetId="1">#REF!</definedName>
    <definedName name="U11IH2" localSheetId="2">#REF!</definedName>
    <definedName name="U11IH2" localSheetId="3">#REF!</definedName>
    <definedName name="U11IH2">#REF!</definedName>
    <definedName name="U11IH3" localSheetId="0">#REF!</definedName>
    <definedName name="U11IH3" localSheetId="1">#REF!</definedName>
    <definedName name="U11IH3" localSheetId="2">#REF!</definedName>
    <definedName name="U11IH3" localSheetId="3">#REF!</definedName>
    <definedName name="U11IH3">#REF!</definedName>
    <definedName name="U11IH4" localSheetId="0">#REF!</definedName>
    <definedName name="U11IH4" localSheetId="1">#REF!</definedName>
    <definedName name="U11IH4" localSheetId="2">#REF!</definedName>
    <definedName name="U11IH4" localSheetId="3">#REF!</definedName>
    <definedName name="U11IH4">#REF!</definedName>
    <definedName name="U11IH5" localSheetId="0">#REF!</definedName>
    <definedName name="U11IH5" localSheetId="1">#REF!</definedName>
    <definedName name="U11IH5" localSheetId="2">#REF!</definedName>
    <definedName name="U11IH5" localSheetId="3">#REF!</definedName>
    <definedName name="U11IH5">#REF!</definedName>
    <definedName name="U12H1" localSheetId="0">#REF!</definedName>
    <definedName name="U12H1" localSheetId="1">#REF!</definedName>
    <definedName name="U12H1" localSheetId="2">#REF!</definedName>
    <definedName name="U12H1" localSheetId="3">#REF!</definedName>
    <definedName name="U12H1">#REF!</definedName>
    <definedName name="U12H10" localSheetId="0">#REF!</definedName>
    <definedName name="U12H10" localSheetId="1">#REF!</definedName>
    <definedName name="U12H10" localSheetId="2">#REF!</definedName>
    <definedName name="U12H10" localSheetId="3">#REF!</definedName>
    <definedName name="U12H10">#REF!</definedName>
    <definedName name="U12H11" localSheetId="0">#REF!</definedName>
    <definedName name="U12H11" localSheetId="1">#REF!</definedName>
    <definedName name="U12H11" localSheetId="2">#REF!</definedName>
    <definedName name="U12H11" localSheetId="3">#REF!</definedName>
    <definedName name="U12H11">#REF!</definedName>
    <definedName name="U12H12" localSheetId="0">#REF!</definedName>
    <definedName name="U12H12" localSheetId="1">#REF!</definedName>
    <definedName name="U12H12" localSheetId="2">#REF!</definedName>
    <definedName name="U12H12" localSheetId="3">#REF!</definedName>
    <definedName name="U12H12">#REF!</definedName>
    <definedName name="U12H13" localSheetId="0">#REF!</definedName>
    <definedName name="U12H13" localSheetId="1">#REF!</definedName>
    <definedName name="U12H13" localSheetId="2">#REF!</definedName>
    <definedName name="U12H13" localSheetId="3">#REF!</definedName>
    <definedName name="U12H13">#REF!</definedName>
    <definedName name="U12H14" localSheetId="0">#REF!</definedName>
    <definedName name="U12H14" localSheetId="1">#REF!</definedName>
    <definedName name="U12H14" localSheetId="2">#REF!</definedName>
    <definedName name="U12H14" localSheetId="3">#REF!</definedName>
    <definedName name="U12H14">#REF!</definedName>
    <definedName name="U12H15" localSheetId="0">#REF!</definedName>
    <definedName name="U12H15" localSheetId="1">#REF!</definedName>
    <definedName name="U12H15" localSheetId="2">#REF!</definedName>
    <definedName name="U12H15" localSheetId="3">#REF!</definedName>
    <definedName name="U12H15">#REF!</definedName>
    <definedName name="U12H2" localSheetId="0">#REF!</definedName>
    <definedName name="U12H2" localSheetId="1">#REF!</definedName>
    <definedName name="U12H2" localSheetId="2">#REF!</definedName>
    <definedName name="U12H2" localSheetId="3">#REF!</definedName>
    <definedName name="U12H2">#REF!</definedName>
    <definedName name="U12H3" localSheetId="0">#REF!</definedName>
    <definedName name="U12H3" localSheetId="1">#REF!</definedName>
    <definedName name="U12H3" localSheetId="2">#REF!</definedName>
    <definedName name="U12H3" localSheetId="3">#REF!</definedName>
    <definedName name="U12H3">#REF!</definedName>
    <definedName name="U12H4" localSheetId="0">#REF!</definedName>
    <definedName name="U12H4" localSheetId="1">#REF!</definedName>
    <definedName name="U12H4" localSheetId="2">#REF!</definedName>
    <definedName name="U12H4" localSheetId="3">#REF!</definedName>
    <definedName name="U12H4">#REF!</definedName>
    <definedName name="U12H5" localSheetId="0">#REF!</definedName>
    <definedName name="U12H5" localSheetId="1">#REF!</definedName>
    <definedName name="U12H5" localSheetId="2">#REF!</definedName>
    <definedName name="U12H5" localSheetId="3">#REF!</definedName>
    <definedName name="U12H5">#REF!</definedName>
    <definedName name="U12H6" localSheetId="0">#REF!</definedName>
    <definedName name="U12H6" localSheetId="1">#REF!</definedName>
    <definedName name="U12H6" localSheetId="2">#REF!</definedName>
    <definedName name="U12H6" localSheetId="3">#REF!</definedName>
    <definedName name="U12H6">#REF!</definedName>
    <definedName name="U12H7" localSheetId="0">#REF!</definedName>
    <definedName name="U12H7" localSheetId="1">#REF!</definedName>
    <definedName name="U12H7" localSheetId="2">#REF!</definedName>
    <definedName name="U12H7" localSheetId="3">#REF!</definedName>
    <definedName name="U12H7">#REF!</definedName>
    <definedName name="U12H8" localSheetId="0">#REF!</definedName>
    <definedName name="U12H8" localSheetId="1">#REF!</definedName>
    <definedName name="U12H8" localSheetId="2">#REF!</definedName>
    <definedName name="U12H8" localSheetId="3">#REF!</definedName>
    <definedName name="U12H8">#REF!</definedName>
    <definedName name="U12H9" localSheetId="0">#REF!</definedName>
    <definedName name="U12H9" localSheetId="1">#REF!</definedName>
    <definedName name="U12H9" localSheetId="2">#REF!</definedName>
    <definedName name="U12H9" localSheetId="3">#REF!</definedName>
    <definedName name="U12H9">#REF!</definedName>
    <definedName name="U12IH1" localSheetId="0">#REF!</definedName>
    <definedName name="U12IH1" localSheetId="1">#REF!</definedName>
    <definedName name="U12IH1" localSheetId="2">#REF!</definedName>
    <definedName name="U12IH1" localSheetId="3">#REF!</definedName>
    <definedName name="U12IH1">#REF!</definedName>
    <definedName name="U12IH2" localSheetId="0">#REF!</definedName>
    <definedName name="U12IH2" localSheetId="1">#REF!</definedName>
    <definedName name="U12IH2" localSheetId="2">#REF!</definedName>
    <definedName name="U12IH2" localSheetId="3">#REF!</definedName>
    <definedName name="U12IH2">#REF!</definedName>
    <definedName name="U12IH3" localSheetId="0">#REF!</definedName>
    <definedName name="U12IH3" localSheetId="1">#REF!</definedName>
    <definedName name="U12IH3" localSheetId="2">#REF!</definedName>
    <definedName name="U12IH3" localSheetId="3">#REF!</definedName>
    <definedName name="U12IH3">#REF!</definedName>
    <definedName name="U12IH4" localSheetId="0">#REF!</definedName>
    <definedName name="U12IH4" localSheetId="1">#REF!</definedName>
    <definedName name="U12IH4" localSheetId="2">#REF!</definedName>
    <definedName name="U12IH4" localSheetId="3">#REF!</definedName>
    <definedName name="U12IH4">#REF!</definedName>
    <definedName name="U12IH5" localSheetId="0">#REF!</definedName>
    <definedName name="U12IH5" localSheetId="1">#REF!</definedName>
    <definedName name="U12IH5" localSheetId="2">#REF!</definedName>
    <definedName name="U12IH5" localSheetId="3">#REF!</definedName>
    <definedName name="U12IH5">#REF!</definedName>
    <definedName name="U13H1" localSheetId="0">#REF!</definedName>
    <definedName name="U13H1" localSheetId="1">#REF!</definedName>
    <definedName name="U13H1" localSheetId="2">#REF!</definedName>
    <definedName name="U13H1" localSheetId="3">#REF!</definedName>
    <definedName name="U13H1">#REF!</definedName>
    <definedName name="U13H10" localSheetId="0">#REF!</definedName>
    <definedName name="U13H10" localSheetId="1">#REF!</definedName>
    <definedName name="U13H10" localSheetId="2">#REF!</definedName>
    <definedName name="U13H10" localSheetId="3">#REF!</definedName>
    <definedName name="U13H10">#REF!</definedName>
    <definedName name="U13H11" localSheetId="0">#REF!</definedName>
    <definedName name="U13H11" localSheetId="1">#REF!</definedName>
    <definedName name="U13H11" localSheetId="2">#REF!</definedName>
    <definedName name="U13H11" localSheetId="3">#REF!</definedName>
    <definedName name="U13H11">#REF!</definedName>
    <definedName name="U13H12" localSheetId="0">#REF!</definedName>
    <definedName name="U13H12" localSheetId="1">#REF!</definedName>
    <definedName name="U13H12" localSheetId="2">#REF!</definedName>
    <definedName name="U13H12" localSheetId="3">#REF!</definedName>
    <definedName name="U13H12">#REF!</definedName>
    <definedName name="U13H13" localSheetId="0">#REF!</definedName>
    <definedName name="U13H13" localSheetId="1">#REF!</definedName>
    <definedName name="U13H13" localSheetId="2">#REF!</definedName>
    <definedName name="U13H13" localSheetId="3">#REF!</definedName>
    <definedName name="U13H13">#REF!</definedName>
    <definedName name="U13H14" localSheetId="0">#REF!</definedName>
    <definedName name="U13H14" localSheetId="1">#REF!</definedName>
    <definedName name="U13H14" localSheetId="2">#REF!</definedName>
    <definedName name="U13H14" localSheetId="3">#REF!</definedName>
    <definedName name="U13H14">#REF!</definedName>
    <definedName name="U13H15" localSheetId="0">#REF!</definedName>
    <definedName name="U13H15" localSheetId="1">#REF!</definedName>
    <definedName name="U13H15" localSheetId="2">#REF!</definedName>
    <definedName name="U13H15" localSheetId="3">#REF!</definedName>
    <definedName name="U13H15">#REF!</definedName>
    <definedName name="U13H2" localSheetId="0">#REF!</definedName>
    <definedName name="U13H2" localSheetId="1">#REF!</definedName>
    <definedName name="U13H2" localSheetId="2">#REF!</definedName>
    <definedName name="U13H2" localSheetId="3">#REF!</definedName>
    <definedName name="U13H2">#REF!</definedName>
    <definedName name="U13H3" localSheetId="0">#REF!</definedName>
    <definedName name="U13H3" localSheetId="1">#REF!</definedName>
    <definedName name="U13H3" localSheetId="2">#REF!</definedName>
    <definedName name="U13H3" localSheetId="3">#REF!</definedName>
    <definedName name="U13H3">#REF!</definedName>
    <definedName name="U13H4" localSheetId="0">#REF!</definedName>
    <definedName name="U13H4" localSheetId="1">#REF!</definedName>
    <definedName name="U13H4" localSheetId="2">#REF!</definedName>
    <definedName name="U13H4" localSheetId="3">#REF!</definedName>
    <definedName name="U13H4">#REF!</definedName>
    <definedName name="U13H5" localSheetId="0">#REF!</definedName>
    <definedName name="U13H5" localSheetId="1">#REF!</definedName>
    <definedName name="U13H5" localSheetId="2">#REF!</definedName>
    <definedName name="U13H5" localSheetId="3">#REF!</definedName>
    <definedName name="U13H5">#REF!</definedName>
    <definedName name="U13H6" localSheetId="0">#REF!</definedName>
    <definedName name="U13H6" localSheetId="1">#REF!</definedName>
    <definedName name="U13H6" localSheetId="2">#REF!</definedName>
    <definedName name="U13H6" localSheetId="3">#REF!</definedName>
    <definedName name="U13H6">#REF!</definedName>
    <definedName name="U13H7" localSheetId="0">#REF!</definedName>
    <definedName name="U13H7" localSheetId="1">#REF!</definedName>
    <definedName name="U13H7" localSheetId="2">#REF!</definedName>
    <definedName name="U13H7" localSheetId="3">#REF!</definedName>
    <definedName name="U13H7">#REF!</definedName>
    <definedName name="U13H8" localSheetId="0">#REF!</definedName>
    <definedName name="U13H8" localSheetId="1">#REF!</definedName>
    <definedName name="U13H8" localSheetId="2">#REF!</definedName>
    <definedName name="U13H8" localSheetId="3">#REF!</definedName>
    <definedName name="U13H8">#REF!</definedName>
    <definedName name="U13H9" localSheetId="0">#REF!</definedName>
    <definedName name="U13H9" localSheetId="1">#REF!</definedName>
    <definedName name="U13H9" localSheetId="2">#REF!</definedName>
    <definedName name="U13H9" localSheetId="3">#REF!</definedName>
    <definedName name="U13H9">#REF!</definedName>
    <definedName name="U13IH1" localSheetId="0">#REF!</definedName>
    <definedName name="U13IH1" localSheetId="1">#REF!</definedName>
    <definedName name="U13IH1" localSheetId="2">#REF!</definedName>
    <definedName name="U13IH1" localSheetId="3">#REF!</definedName>
    <definedName name="U13IH1">#REF!</definedName>
    <definedName name="U13IH2" localSheetId="0">#REF!</definedName>
    <definedName name="U13IH2" localSheetId="1">#REF!</definedName>
    <definedName name="U13IH2" localSheetId="2">#REF!</definedName>
    <definedName name="U13IH2" localSheetId="3">#REF!</definedName>
    <definedName name="U13IH2">#REF!</definedName>
    <definedName name="U13IH3" localSheetId="0">#REF!</definedName>
    <definedName name="U13IH3" localSheetId="1">#REF!</definedName>
    <definedName name="U13IH3" localSheetId="2">#REF!</definedName>
    <definedName name="U13IH3" localSheetId="3">#REF!</definedName>
    <definedName name="U13IH3">#REF!</definedName>
    <definedName name="U13IH4" localSheetId="0">#REF!</definedName>
    <definedName name="U13IH4" localSheetId="1">#REF!</definedName>
    <definedName name="U13IH4" localSheetId="2">#REF!</definedName>
    <definedName name="U13IH4" localSheetId="3">#REF!</definedName>
    <definedName name="U13IH4">#REF!</definedName>
    <definedName name="U13IH5" localSheetId="0">#REF!</definedName>
    <definedName name="U13IH5" localSheetId="1">#REF!</definedName>
    <definedName name="U13IH5" localSheetId="2">#REF!</definedName>
    <definedName name="U13IH5" localSheetId="3">#REF!</definedName>
    <definedName name="U13IH5">#REF!</definedName>
    <definedName name="U14H1" localSheetId="0">#REF!</definedName>
    <definedName name="U14H1" localSheetId="1">#REF!</definedName>
    <definedName name="U14H1" localSheetId="2">#REF!</definedName>
    <definedName name="U14H1" localSheetId="3">#REF!</definedName>
    <definedName name="U14H1">#REF!</definedName>
    <definedName name="U14H10" localSheetId="0">#REF!</definedName>
    <definedName name="U14H10" localSheetId="1">#REF!</definedName>
    <definedName name="U14H10" localSheetId="2">#REF!</definedName>
    <definedName name="U14H10" localSheetId="3">#REF!</definedName>
    <definedName name="U14H10">#REF!</definedName>
    <definedName name="U14H11" localSheetId="0">#REF!</definedName>
    <definedName name="U14H11" localSheetId="1">#REF!</definedName>
    <definedName name="U14H11" localSheetId="2">#REF!</definedName>
    <definedName name="U14H11" localSheetId="3">#REF!</definedName>
    <definedName name="U14H11">#REF!</definedName>
    <definedName name="U14H12" localSheetId="0">#REF!</definedName>
    <definedName name="U14H12" localSheetId="1">#REF!</definedName>
    <definedName name="U14H12" localSheetId="2">#REF!</definedName>
    <definedName name="U14H12" localSheetId="3">#REF!</definedName>
    <definedName name="U14H12">#REF!</definedName>
    <definedName name="U14H13" localSheetId="0">#REF!</definedName>
    <definedName name="U14H13" localSheetId="1">#REF!</definedName>
    <definedName name="U14H13" localSheetId="2">#REF!</definedName>
    <definedName name="U14H13" localSheetId="3">#REF!</definedName>
    <definedName name="U14H13">#REF!</definedName>
    <definedName name="U14H14" localSheetId="0">#REF!</definedName>
    <definedName name="U14H14" localSheetId="1">#REF!</definedName>
    <definedName name="U14H14" localSheetId="2">#REF!</definedName>
    <definedName name="U14H14" localSheetId="3">#REF!</definedName>
    <definedName name="U14H14">#REF!</definedName>
    <definedName name="U14H15" localSheetId="0">#REF!</definedName>
    <definedName name="U14H15" localSheetId="1">#REF!</definedName>
    <definedName name="U14H15" localSheetId="2">#REF!</definedName>
    <definedName name="U14H15" localSheetId="3">#REF!</definedName>
    <definedName name="U14H15">#REF!</definedName>
    <definedName name="U14H2" localSheetId="0">#REF!</definedName>
    <definedName name="U14H2" localSheetId="1">#REF!</definedName>
    <definedName name="U14H2" localSheetId="2">#REF!</definedName>
    <definedName name="U14H2" localSheetId="3">#REF!</definedName>
    <definedName name="U14H2">#REF!</definedName>
    <definedName name="U14H3" localSheetId="0">#REF!</definedName>
    <definedName name="U14H3" localSheetId="1">#REF!</definedName>
    <definedName name="U14H3" localSheetId="2">#REF!</definedName>
    <definedName name="U14H3" localSheetId="3">#REF!</definedName>
    <definedName name="U14H3">#REF!</definedName>
    <definedName name="U14H4" localSheetId="0">#REF!</definedName>
    <definedName name="U14H4" localSheetId="1">#REF!</definedName>
    <definedName name="U14H4" localSheetId="2">#REF!</definedName>
    <definedName name="U14H4" localSheetId="3">#REF!</definedName>
    <definedName name="U14H4">#REF!</definedName>
    <definedName name="U14H5" localSheetId="0">#REF!</definedName>
    <definedName name="U14H5" localSheetId="1">#REF!</definedName>
    <definedName name="U14H5" localSheetId="2">#REF!</definedName>
    <definedName name="U14H5" localSheetId="3">#REF!</definedName>
    <definedName name="U14H5">#REF!</definedName>
    <definedName name="U14H6" localSheetId="0">#REF!</definedName>
    <definedName name="U14H6" localSheetId="1">#REF!</definedName>
    <definedName name="U14H6" localSheetId="2">#REF!</definedName>
    <definedName name="U14H6" localSheetId="3">#REF!</definedName>
    <definedName name="U14H6">#REF!</definedName>
    <definedName name="U14H7" localSheetId="0">#REF!</definedName>
    <definedName name="U14H7" localSheetId="1">#REF!</definedName>
    <definedName name="U14H7" localSheetId="2">#REF!</definedName>
    <definedName name="U14H7" localSheetId="3">#REF!</definedName>
    <definedName name="U14H7">#REF!</definedName>
    <definedName name="U14H8" localSheetId="0">#REF!</definedName>
    <definedName name="U14H8" localSheetId="1">#REF!</definedName>
    <definedName name="U14H8" localSheetId="2">#REF!</definedName>
    <definedName name="U14H8" localSheetId="3">#REF!</definedName>
    <definedName name="U14H8">#REF!</definedName>
    <definedName name="U14H9" localSheetId="0">#REF!</definedName>
    <definedName name="U14H9" localSheetId="1">#REF!</definedName>
    <definedName name="U14H9" localSheetId="2">#REF!</definedName>
    <definedName name="U14H9" localSheetId="3">#REF!</definedName>
    <definedName name="U14H9">#REF!</definedName>
    <definedName name="U14IH1" localSheetId="0">#REF!</definedName>
    <definedName name="U14IH1" localSheetId="1">#REF!</definedName>
    <definedName name="U14IH1" localSheetId="2">#REF!</definedName>
    <definedName name="U14IH1" localSheetId="3">#REF!</definedName>
    <definedName name="U14IH1">#REF!</definedName>
    <definedName name="U14IH2" localSheetId="0">#REF!</definedName>
    <definedName name="U14IH2" localSheetId="1">#REF!</definedName>
    <definedName name="U14IH2" localSheetId="2">#REF!</definedName>
    <definedName name="U14IH2" localSheetId="3">#REF!</definedName>
    <definedName name="U14IH2">#REF!</definedName>
    <definedName name="U14IH3" localSheetId="0">#REF!</definedName>
    <definedName name="U14IH3" localSheetId="1">#REF!</definedName>
    <definedName name="U14IH3" localSheetId="2">#REF!</definedName>
    <definedName name="U14IH3" localSheetId="3">#REF!</definedName>
    <definedName name="U14IH3">#REF!</definedName>
    <definedName name="U14IH4" localSheetId="0">#REF!</definedName>
    <definedName name="U14IH4" localSheetId="1">#REF!</definedName>
    <definedName name="U14IH4" localSheetId="2">#REF!</definedName>
    <definedName name="U14IH4" localSheetId="3">#REF!</definedName>
    <definedName name="U14IH4">#REF!</definedName>
    <definedName name="U14IH5" localSheetId="0">#REF!</definedName>
    <definedName name="U14IH5" localSheetId="1">#REF!</definedName>
    <definedName name="U14IH5" localSheetId="2">#REF!</definedName>
    <definedName name="U14IH5" localSheetId="3">#REF!</definedName>
    <definedName name="U14IH5">#REF!</definedName>
    <definedName name="U15H1" localSheetId="0">#REF!</definedName>
    <definedName name="U15H1" localSheetId="1">#REF!</definedName>
    <definedName name="U15H1" localSheetId="2">#REF!</definedName>
    <definedName name="U15H1" localSheetId="3">#REF!</definedName>
    <definedName name="U15H1">#REF!</definedName>
    <definedName name="U15H10" localSheetId="0">#REF!</definedName>
    <definedName name="U15H10" localSheetId="1">#REF!</definedName>
    <definedName name="U15H10" localSheetId="2">#REF!</definedName>
    <definedName name="U15H10" localSheetId="3">#REF!</definedName>
    <definedName name="U15H10">#REF!</definedName>
    <definedName name="U15H11" localSheetId="0">#REF!</definedName>
    <definedName name="U15H11" localSheetId="1">#REF!</definedName>
    <definedName name="U15H11" localSheetId="2">#REF!</definedName>
    <definedName name="U15H11" localSheetId="3">#REF!</definedName>
    <definedName name="U15H11">#REF!</definedName>
    <definedName name="U15H12" localSheetId="0">#REF!</definedName>
    <definedName name="U15H12" localSheetId="1">#REF!</definedName>
    <definedName name="U15H12" localSheetId="2">#REF!</definedName>
    <definedName name="U15H12" localSheetId="3">#REF!</definedName>
    <definedName name="U15H12">#REF!</definedName>
    <definedName name="U15H13" localSheetId="0">#REF!</definedName>
    <definedName name="U15H13" localSheetId="1">#REF!</definedName>
    <definedName name="U15H13" localSheetId="2">#REF!</definedName>
    <definedName name="U15H13" localSheetId="3">#REF!</definedName>
    <definedName name="U15H13">#REF!</definedName>
    <definedName name="U15H14" localSheetId="0">#REF!</definedName>
    <definedName name="U15H14" localSheetId="1">#REF!</definedName>
    <definedName name="U15H14" localSheetId="2">#REF!</definedName>
    <definedName name="U15H14" localSheetId="3">#REF!</definedName>
    <definedName name="U15H14">#REF!</definedName>
    <definedName name="U15H15" localSheetId="0">#REF!</definedName>
    <definedName name="U15H15" localSheetId="1">#REF!</definedName>
    <definedName name="U15H15" localSheetId="2">#REF!</definedName>
    <definedName name="U15H15" localSheetId="3">#REF!</definedName>
    <definedName name="U15H15">#REF!</definedName>
    <definedName name="U15H2" localSheetId="0">#REF!</definedName>
    <definedName name="U15H2" localSheetId="1">#REF!</definedName>
    <definedName name="U15H2" localSheetId="2">#REF!</definedName>
    <definedName name="U15H2" localSheetId="3">#REF!</definedName>
    <definedName name="U15H2">#REF!</definedName>
    <definedName name="U15H3" localSheetId="0">#REF!</definedName>
    <definedName name="U15H3" localSheetId="1">#REF!</definedName>
    <definedName name="U15H3" localSheetId="2">#REF!</definedName>
    <definedName name="U15H3" localSheetId="3">#REF!</definedName>
    <definedName name="U15H3">#REF!</definedName>
    <definedName name="U15H4" localSheetId="0">#REF!</definedName>
    <definedName name="U15H4" localSheetId="1">#REF!</definedName>
    <definedName name="U15H4" localSheetId="2">#REF!</definedName>
    <definedName name="U15H4" localSheetId="3">#REF!</definedName>
    <definedName name="U15H4">#REF!</definedName>
    <definedName name="U15H5" localSheetId="0">#REF!</definedName>
    <definedName name="U15H5" localSheetId="1">#REF!</definedName>
    <definedName name="U15H5" localSheetId="2">#REF!</definedName>
    <definedName name="U15H5" localSheetId="3">#REF!</definedName>
    <definedName name="U15H5">#REF!</definedName>
    <definedName name="U15H6" localSheetId="0">#REF!</definedName>
    <definedName name="U15H6" localSheetId="1">#REF!</definedName>
    <definedName name="U15H6" localSheetId="2">#REF!</definedName>
    <definedName name="U15H6" localSheetId="3">#REF!</definedName>
    <definedName name="U15H6">#REF!</definedName>
    <definedName name="U15H7" localSheetId="0">#REF!</definedName>
    <definedName name="U15H7" localSheetId="1">#REF!</definedName>
    <definedName name="U15H7" localSheetId="2">#REF!</definedName>
    <definedName name="U15H7" localSheetId="3">#REF!</definedName>
    <definedName name="U15H7">#REF!</definedName>
    <definedName name="U15H8" localSheetId="0">#REF!</definedName>
    <definedName name="U15H8" localSheetId="1">#REF!</definedName>
    <definedName name="U15H8" localSheetId="2">#REF!</definedName>
    <definedName name="U15H8" localSheetId="3">#REF!</definedName>
    <definedName name="U15H8">#REF!</definedName>
    <definedName name="U15H9" localSheetId="0">#REF!</definedName>
    <definedName name="U15H9" localSheetId="1">#REF!</definedName>
    <definedName name="U15H9" localSheetId="2">#REF!</definedName>
    <definedName name="U15H9" localSheetId="3">#REF!</definedName>
    <definedName name="U15H9">#REF!</definedName>
    <definedName name="U15IH1" localSheetId="0">#REF!</definedName>
    <definedName name="U15IH1" localSheetId="1">#REF!</definedName>
    <definedName name="U15IH1" localSheetId="2">#REF!</definedName>
    <definedName name="U15IH1" localSheetId="3">#REF!</definedName>
    <definedName name="U15IH1">#REF!</definedName>
    <definedName name="U15IH2" localSheetId="0">#REF!</definedName>
    <definedName name="U15IH2" localSheetId="1">#REF!</definedName>
    <definedName name="U15IH2" localSheetId="2">#REF!</definedName>
    <definedName name="U15IH2" localSheetId="3">#REF!</definedName>
    <definedName name="U15IH2">#REF!</definedName>
    <definedName name="U15IH3" localSheetId="0">#REF!</definedName>
    <definedName name="U15IH3" localSheetId="1">#REF!</definedName>
    <definedName name="U15IH3" localSheetId="2">#REF!</definedName>
    <definedName name="U15IH3" localSheetId="3">#REF!</definedName>
    <definedName name="U15IH3">#REF!</definedName>
    <definedName name="U15IH4" localSheetId="0">#REF!</definedName>
    <definedName name="U15IH4" localSheetId="1">#REF!</definedName>
    <definedName name="U15IH4" localSheetId="2">#REF!</definedName>
    <definedName name="U15IH4" localSheetId="3">#REF!</definedName>
    <definedName name="U15IH4">#REF!</definedName>
    <definedName name="U15IH5" localSheetId="0">#REF!</definedName>
    <definedName name="U15IH5" localSheetId="1">#REF!</definedName>
    <definedName name="U15IH5" localSheetId="2">#REF!</definedName>
    <definedName name="U15IH5" localSheetId="3">#REF!</definedName>
    <definedName name="U15IH5">#REF!</definedName>
    <definedName name="U1H1" localSheetId="0">#REF!</definedName>
    <definedName name="U1H1" localSheetId="1">#REF!</definedName>
    <definedName name="U1H1" localSheetId="2">#REF!</definedName>
    <definedName name="U1H1" localSheetId="3">#REF!</definedName>
    <definedName name="U1H1">#REF!</definedName>
    <definedName name="U1H10" localSheetId="0">#REF!</definedName>
    <definedName name="U1H10" localSheetId="1">#REF!</definedName>
    <definedName name="U1H10" localSheetId="2">#REF!</definedName>
    <definedName name="U1H10" localSheetId="3">#REF!</definedName>
    <definedName name="U1H10">#REF!</definedName>
    <definedName name="U1H11" localSheetId="0">#REF!</definedName>
    <definedName name="U1H11" localSheetId="1">#REF!</definedName>
    <definedName name="U1H11" localSheetId="2">#REF!</definedName>
    <definedName name="U1H11" localSheetId="3">#REF!</definedName>
    <definedName name="U1H11">#REF!</definedName>
    <definedName name="U1H12" localSheetId="0">#REF!</definedName>
    <definedName name="U1H12" localSheetId="1">#REF!</definedName>
    <definedName name="U1H12" localSheetId="2">#REF!</definedName>
    <definedName name="U1H12" localSheetId="3">#REF!</definedName>
    <definedName name="U1H12">#REF!</definedName>
    <definedName name="U1H13" localSheetId="0">#REF!</definedName>
    <definedName name="U1H13" localSheetId="1">#REF!</definedName>
    <definedName name="U1H13" localSheetId="2">#REF!</definedName>
    <definedName name="U1H13" localSheetId="3">#REF!</definedName>
    <definedName name="U1H13">#REF!</definedName>
    <definedName name="U1H14" localSheetId="0">#REF!</definedName>
    <definedName name="U1H14" localSheetId="1">#REF!</definedName>
    <definedName name="U1H14" localSheetId="2">#REF!</definedName>
    <definedName name="U1H14" localSheetId="3">#REF!</definedName>
    <definedName name="U1H14">#REF!</definedName>
    <definedName name="U1H15" localSheetId="0">#REF!</definedName>
    <definedName name="U1H15" localSheetId="1">#REF!</definedName>
    <definedName name="U1H15" localSheetId="2">#REF!</definedName>
    <definedName name="U1H15" localSheetId="3">#REF!</definedName>
    <definedName name="U1H15">#REF!</definedName>
    <definedName name="U1H2" localSheetId="0">#REF!</definedName>
    <definedName name="U1H2" localSheetId="1">#REF!</definedName>
    <definedName name="U1H2" localSheetId="2">#REF!</definedName>
    <definedName name="U1H2" localSheetId="3">#REF!</definedName>
    <definedName name="U1H2">#REF!</definedName>
    <definedName name="U1H3" localSheetId="0">#REF!</definedName>
    <definedName name="U1H3" localSheetId="1">#REF!</definedName>
    <definedName name="U1H3" localSheetId="2">#REF!</definedName>
    <definedName name="U1H3" localSheetId="3">#REF!</definedName>
    <definedName name="U1H3">#REF!</definedName>
    <definedName name="U1H4" localSheetId="0">#REF!</definedName>
    <definedName name="U1H4" localSheetId="1">#REF!</definedName>
    <definedName name="U1H4" localSheetId="2">#REF!</definedName>
    <definedName name="U1H4" localSheetId="3">#REF!</definedName>
    <definedName name="U1H4">#REF!</definedName>
    <definedName name="U1H5" localSheetId="0">#REF!</definedName>
    <definedName name="U1H5" localSheetId="1">#REF!</definedName>
    <definedName name="U1H5" localSheetId="2">#REF!</definedName>
    <definedName name="U1H5" localSheetId="3">#REF!</definedName>
    <definedName name="U1H5">#REF!</definedName>
    <definedName name="U1H6" localSheetId="0">#REF!</definedName>
    <definedName name="U1H6" localSheetId="1">#REF!</definedName>
    <definedName name="U1H6" localSheetId="2">#REF!</definedName>
    <definedName name="U1H6" localSheetId="3">#REF!</definedName>
    <definedName name="U1H6">#REF!</definedName>
    <definedName name="U1H7" localSheetId="0">#REF!</definedName>
    <definedName name="U1H7" localSheetId="1">#REF!</definedName>
    <definedName name="U1H7" localSheetId="2">#REF!</definedName>
    <definedName name="U1H7" localSheetId="3">#REF!</definedName>
    <definedName name="U1H7">#REF!</definedName>
    <definedName name="U1H8" localSheetId="0">#REF!</definedName>
    <definedName name="U1H8" localSheetId="1">#REF!</definedName>
    <definedName name="U1H8" localSheetId="2">#REF!</definedName>
    <definedName name="U1H8" localSheetId="3">#REF!</definedName>
    <definedName name="U1H8">#REF!</definedName>
    <definedName name="U1H9" localSheetId="0">#REF!</definedName>
    <definedName name="U1H9" localSheetId="1">#REF!</definedName>
    <definedName name="U1H9" localSheetId="2">#REF!</definedName>
    <definedName name="U1H9" localSheetId="3">#REF!</definedName>
    <definedName name="U1H9">#REF!</definedName>
    <definedName name="U1IH1" localSheetId="0">#REF!</definedName>
    <definedName name="U1IH1" localSheetId="1">#REF!</definedName>
    <definedName name="U1IH1" localSheetId="2">#REF!</definedName>
    <definedName name="U1IH1" localSheetId="3">#REF!</definedName>
    <definedName name="U1IH1">#REF!</definedName>
    <definedName name="U1IH2" localSheetId="0">#REF!</definedName>
    <definedName name="U1IH2" localSheetId="1">#REF!</definedName>
    <definedName name="U1IH2" localSheetId="2">#REF!</definedName>
    <definedName name="U1IH2" localSheetId="3">#REF!</definedName>
    <definedName name="U1IH2">#REF!</definedName>
    <definedName name="U1IH3" localSheetId="0">#REF!</definedName>
    <definedName name="U1IH3" localSheetId="1">#REF!</definedName>
    <definedName name="U1IH3" localSheetId="2">#REF!</definedName>
    <definedName name="U1IH3" localSheetId="3">#REF!</definedName>
    <definedName name="U1IH3">#REF!</definedName>
    <definedName name="U1IH4" localSheetId="0">#REF!</definedName>
    <definedName name="U1IH4" localSheetId="1">#REF!</definedName>
    <definedName name="U1IH4" localSheetId="2">#REF!</definedName>
    <definedName name="U1IH4" localSheetId="3">#REF!</definedName>
    <definedName name="U1IH4">#REF!</definedName>
    <definedName name="U1IH5" localSheetId="0">#REF!</definedName>
    <definedName name="U1IH5" localSheetId="1">#REF!</definedName>
    <definedName name="U1IH5" localSheetId="2">#REF!</definedName>
    <definedName name="U1IH5" localSheetId="3">#REF!</definedName>
    <definedName name="U1IH5">#REF!</definedName>
    <definedName name="U2H1" localSheetId="0">#REF!</definedName>
    <definedName name="U2H1" localSheetId="1">#REF!</definedName>
    <definedName name="U2H1" localSheetId="2">#REF!</definedName>
    <definedName name="U2H1" localSheetId="3">#REF!</definedName>
    <definedName name="U2H1">#REF!</definedName>
    <definedName name="U2H10" localSheetId="0">#REF!</definedName>
    <definedName name="U2H10" localSheetId="1">#REF!</definedName>
    <definedName name="U2H10" localSheetId="2">#REF!</definedName>
    <definedName name="U2H10" localSheetId="3">#REF!</definedName>
    <definedName name="U2H10">#REF!</definedName>
    <definedName name="U2H11" localSheetId="0">#REF!</definedName>
    <definedName name="U2H11" localSheetId="1">#REF!</definedName>
    <definedName name="U2H11" localSheetId="2">#REF!</definedName>
    <definedName name="U2H11" localSheetId="3">#REF!</definedName>
    <definedName name="U2H11">#REF!</definedName>
    <definedName name="U2H12" localSheetId="0">#REF!</definedName>
    <definedName name="U2H12" localSheetId="1">#REF!</definedName>
    <definedName name="U2H12" localSheetId="2">#REF!</definedName>
    <definedName name="U2H12" localSheetId="3">#REF!</definedName>
    <definedName name="U2H12">#REF!</definedName>
    <definedName name="U2H13" localSheetId="0">#REF!</definedName>
    <definedName name="U2H13" localSheetId="1">#REF!</definedName>
    <definedName name="U2H13" localSheetId="2">#REF!</definedName>
    <definedName name="U2H13" localSheetId="3">#REF!</definedName>
    <definedName name="U2H13">#REF!</definedName>
    <definedName name="U2H14" localSheetId="0">#REF!</definedName>
    <definedName name="U2H14" localSheetId="1">#REF!</definedName>
    <definedName name="U2H14" localSheetId="2">#REF!</definedName>
    <definedName name="U2H14" localSheetId="3">#REF!</definedName>
    <definedName name="U2H14">#REF!</definedName>
    <definedName name="U2H15" localSheetId="0">#REF!</definedName>
    <definedName name="U2H15" localSheetId="1">#REF!</definedName>
    <definedName name="U2H15" localSheetId="2">#REF!</definedName>
    <definedName name="U2H15" localSheetId="3">#REF!</definedName>
    <definedName name="U2H15">#REF!</definedName>
    <definedName name="U2H2" localSheetId="0">#REF!</definedName>
    <definedName name="U2H2" localSheetId="1">#REF!</definedName>
    <definedName name="U2H2" localSheetId="2">#REF!</definedName>
    <definedName name="U2H2" localSheetId="3">#REF!</definedName>
    <definedName name="U2H2">#REF!</definedName>
    <definedName name="U2H3" localSheetId="0">#REF!</definedName>
    <definedName name="U2H3" localSheetId="1">#REF!</definedName>
    <definedName name="U2H3" localSheetId="2">#REF!</definedName>
    <definedName name="U2H3" localSheetId="3">#REF!</definedName>
    <definedName name="U2H3">#REF!</definedName>
    <definedName name="U2H4" localSheetId="0">#REF!</definedName>
    <definedName name="U2H4" localSheetId="1">#REF!</definedName>
    <definedName name="U2H4" localSheetId="2">#REF!</definedName>
    <definedName name="U2H4" localSheetId="3">#REF!</definedName>
    <definedName name="U2H4">#REF!</definedName>
    <definedName name="U2H5" localSheetId="0">#REF!</definedName>
    <definedName name="U2H5" localSheetId="1">#REF!</definedName>
    <definedName name="U2H5" localSheetId="2">#REF!</definedName>
    <definedName name="U2H5" localSheetId="3">#REF!</definedName>
    <definedName name="U2H5">#REF!</definedName>
    <definedName name="U2H6" localSheetId="0">#REF!</definedName>
    <definedName name="U2H6" localSheetId="1">#REF!</definedName>
    <definedName name="U2H6" localSheetId="2">#REF!</definedName>
    <definedName name="U2H6" localSheetId="3">#REF!</definedName>
    <definedName name="U2H6">#REF!</definedName>
    <definedName name="U2H7" localSheetId="0">#REF!</definedName>
    <definedName name="U2H7" localSheetId="1">#REF!</definedName>
    <definedName name="U2H7" localSheetId="2">#REF!</definedName>
    <definedName name="U2H7" localSheetId="3">#REF!</definedName>
    <definedName name="U2H7">#REF!</definedName>
    <definedName name="U2H8" localSheetId="0">#REF!</definedName>
    <definedName name="U2H8" localSheetId="1">#REF!</definedName>
    <definedName name="U2H8" localSheetId="2">#REF!</definedName>
    <definedName name="U2H8" localSheetId="3">#REF!</definedName>
    <definedName name="U2H8">#REF!</definedName>
    <definedName name="U2H9" localSheetId="0">#REF!</definedName>
    <definedName name="U2H9" localSheetId="1">#REF!</definedName>
    <definedName name="U2H9" localSheetId="2">#REF!</definedName>
    <definedName name="U2H9" localSheetId="3">#REF!</definedName>
    <definedName name="U2H9">#REF!</definedName>
    <definedName name="U2IH1" localSheetId="0">#REF!</definedName>
    <definedName name="U2IH1" localSheetId="1">#REF!</definedName>
    <definedName name="U2IH1" localSheetId="2">#REF!</definedName>
    <definedName name="U2IH1" localSheetId="3">#REF!</definedName>
    <definedName name="U2IH1">#REF!</definedName>
    <definedName name="U2IH2" localSheetId="0">#REF!</definedName>
    <definedName name="U2IH2" localSheetId="1">#REF!</definedName>
    <definedName name="U2IH2" localSheetId="2">#REF!</definedName>
    <definedName name="U2IH2" localSheetId="3">#REF!</definedName>
    <definedName name="U2IH2">#REF!</definedName>
    <definedName name="U2IH3" localSheetId="0">#REF!</definedName>
    <definedName name="U2IH3" localSheetId="1">#REF!</definedName>
    <definedName name="U2IH3" localSheetId="2">#REF!</definedName>
    <definedName name="U2IH3" localSheetId="3">#REF!</definedName>
    <definedName name="U2IH3">#REF!</definedName>
    <definedName name="U2IH4" localSheetId="0">#REF!</definedName>
    <definedName name="U2IH4" localSheetId="1">#REF!</definedName>
    <definedName name="U2IH4" localSheetId="2">#REF!</definedName>
    <definedName name="U2IH4" localSheetId="3">#REF!</definedName>
    <definedName name="U2IH4">#REF!</definedName>
    <definedName name="U2IH5" localSheetId="0">#REF!</definedName>
    <definedName name="U2IH5" localSheetId="1">#REF!</definedName>
    <definedName name="U2IH5" localSheetId="2">#REF!</definedName>
    <definedName name="U2IH5" localSheetId="3">#REF!</definedName>
    <definedName name="U2IH5">#REF!</definedName>
    <definedName name="U3H1" localSheetId="0">#REF!</definedName>
    <definedName name="U3H1" localSheetId="1">#REF!</definedName>
    <definedName name="U3H1" localSheetId="2">#REF!</definedName>
    <definedName name="U3H1" localSheetId="3">#REF!</definedName>
    <definedName name="U3H1">#REF!</definedName>
    <definedName name="U3H10" localSheetId="0">#REF!</definedName>
    <definedName name="U3H10" localSheetId="1">#REF!</definedName>
    <definedName name="U3H10" localSheetId="2">#REF!</definedName>
    <definedName name="U3H10" localSheetId="3">#REF!</definedName>
    <definedName name="U3H10">#REF!</definedName>
    <definedName name="U3H11" localSheetId="0">#REF!</definedName>
    <definedName name="U3H11" localSheetId="1">#REF!</definedName>
    <definedName name="U3H11" localSheetId="2">#REF!</definedName>
    <definedName name="U3H11" localSheetId="3">#REF!</definedName>
    <definedName name="U3H11">#REF!</definedName>
    <definedName name="U3H12" localSheetId="0">#REF!</definedName>
    <definedName name="U3H12" localSheetId="1">#REF!</definedName>
    <definedName name="U3H12" localSheetId="2">#REF!</definedName>
    <definedName name="U3H12" localSheetId="3">#REF!</definedName>
    <definedName name="U3H12">#REF!</definedName>
    <definedName name="U3H13" localSheetId="0">#REF!</definedName>
    <definedName name="U3H13" localSheetId="1">#REF!</definedName>
    <definedName name="U3H13" localSheetId="2">#REF!</definedName>
    <definedName name="U3H13" localSheetId="3">#REF!</definedName>
    <definedName name="U3H13">#REF!</definedName>
    <definedName name="U3H14" localSheetId="0">#REF!</definedName>
    <definedName name="U3H14" localSheetId="1">#REF!</definedName>
    <definedName name="U3H14" localSheetId="2">#REF!</definedName>
    <definedName name="U3H14" localSheetId="3">#REF!</definedName>
    <definedName name="U3H14">#REF!</definedName>
    <definedName name="U3H15" localSheetId="0">#REF!</definedName>
    <definedName name="U3H15" localSheetId="1">#REF!</definedName>
    <definedName name="U3H15" localSheetId="2">#REF!</definedName>
    <definedName name="U3H15" localSheetId="3">#REF!</definedName>
    <definedName name="U3H15">#REF!</definedName>
    <definedName name="U3H2" localSheetId="0">#REF!</definedName>
    <definedName name="U3H2" localSheetId="1">#REF!</definedName>
    <definedName name="U3H2" localSheetId="2">#REF!</definedName>
    <definedName name="U3H2" localSheetId="3">#REF!</definedName>
    <definedName name="U3H2">#REF!</definedName>
    <definedName name="U3H3" localSheetId="0">#REF!</definedName>
    <definedName name="U3H3" localSheetId="1">#REF!</definedName>
    <definedName name="U3H3" localSheetId="2">#REF!</definedName>
    <definedName name="U3H3" localSheetId="3">#REF!</definedName>
    <definedName name="U3H3">#REF!</definedName>
    <definedName name="U3H4" localSheetId="0">#REF!</definedName>
    <definedName name="U3H4" localSheetId="1">#REF!</definedName>
    <definedName name="U3H4" localSheetId="2">#REF!</definedName>
    <definedName name="U3H4" localSheetId="3">#REF!</definedName>
    <definedName name="U3H4">#REF!</definedName>
    <definedName name="U3H5" localSheetId="0">#REF!</definedName>
    <definedName name="U3H5" localSheetId="1">#REF!</definedName>
    <definedName name="U3H5" localSheetId="2">#REF!</definedName>
    <definedName name="U3H5" localSheetId="3">#REF!</definedName>
    <definedName name="U3H5">#REF!</definedName>
    <definedName name="U3H6" localSheetId="0">#REF!</definedName>
    <definedName name="U3H6" localSheetId="1">#REF!</definedName>
    <definedName name="U3H6" localSheetId="2">#REF!</definedName>
    <definedName name="U3H6" localSheetId="3">#REF!</definedName>
    <definedName name="U3H6">#REF!</definedName>
    <definedName name="U3H7" localSheetId="0">#REF!</definedName>
    <definedName name="U3H7" localSheetId="1">#REF!</definedName>
    <definedName name="U3H7" localSheetId="2">#REF!</definedName>
    <definedName name="U3H7" localSheetId="3">#REF!</definedName>
    <definedName name="U3H7">#REF!</definedName>
    <definedName name="U3H8" localSheetId="0">#REF!</definedName>
    <definedName name="U3H8" localSheetId="1">#REF!</definedName>
    <definedName name="U3H8" localSheetId="2">#REF!</definedName>
    <definedName name="U3H8" localSheetId="3">#REF!</definedName>
    <definedName name="U3H8">#REF!</definedName>
    <definedName name="U3H9" localSheetId="0">#REF!</definedName>
    <definedName name="U3H9" localSheetId="1">#REF!</definedName>
    <definedName name="U3H9" localSheetId="2">#REF!</definedName>
    <definedName name="U3H9" localSheetId="3">#REF!</definedName>
    <definedName name="U3H9">#REF!</definedName>
    <definedName name="U3IH1" localSheetId="0">#REF!</definedName>
    <definedName name="U3IH1" localSheetId="1">#REF!</definedName>
    <definedName name="U3IH1" localSheetId="2">#REF!</definedName>
    <definedName name="U3IH1" localSheetId="3">#REF!</definedName>
    <definedName name="U3IH1">#REF!</definedName>
    <definedName name="U3IH2" localSheetId="0">#REF!</definedName>
    <definedName name="U3IH2" localSheetId="1">#REF!</definedName>
    <definedName name="U3IH2" localSheetId="2">#REF!</definedName>
    <definedName name="U3IH2" localSheetId="3">#REF!</definedName>
    <definedName name="U3IH2">#REF!</definedName>
    <definedName name="U3IH3" localSheetId="0">#REF!</definedName>
    <definedName name="U3IH3" localSheetId="1">#REF!</definedName>
    <definedName name="U3IH3" localSheetId="2">#REF!</definedName>
    <definedName name="U3IH3" localSheetId="3">#REF!</definedName>
    <definedName name="U3IH3">#REF!</definedName>
    <definedName name="U3IH4" localSheetId="0">#REF!</definedName>
    <definedName name="U3IH4" localSheetId="1">#REF!</definedName>
    <definedName name="U3IH4" localSheetId="2">#REF!</definedName>
    <definedName name="U3IH4" localSheetId="3">#REF!</definedName>
    <definedName name="U3IH4">#REF!</definedName>
    <definedName name="U3IH5" localSheetId="0">#REF!</definedName>
    <definedName name="U3IH5" localSheetId="1">#REF!</definedName>
    <definedName name="U3IH5" localSheetId="2">#REF!</definedName>
    <definedName name="U3IH5" localSheetId="3">#REF!</definedName>
    <definedName name="U3IH5">#REF!</definedName>
    <definedName name="U4H1" localSheetId="0">#REF!</definedName>
    <definedName name="U4H1" localSheetId="1">#REF!</definedName>
    <definedName name="U4H1" localSheetId="2">#REF!</definedName>
    <definedName name="U4H1" localSheetId="3">#REF!</definedName>
    <definedName name="U4H1">#REF!</definedName>
    <definedName name="U4H10" localSheetId="0">#REF!</definedName>
    <definedName name="U4H10" localSheetId="1">#REF!</definedName>
    <definedName name="U4H10" localSheetId="2">#REF!</definedName>
    <definedName name="U4H10" localSheetId="3">#REF!</definedName>
    <definedName name="U4H10">#REF!</definedName>
    <definedName name="U4H11" localSheetId="0">#REF!</definedName>
    <definedName name="U4H11" localSheetId="1">#REF!</definedName>
    <definedName name="U4H11" localSheetId="2">#REF!</definedName>
    <definedName name="U4H11" localSheetId="3">#REF!</definedName>
    <definedName name="U4H11">#REF!</definedName>
    <definedName name="U4H12" localSheetId="0">#REF!</definedName>
    <definedName name="U4H12" localSheetId="1">#REF!</definedName>
    <definedName name="U4H12" localSheetId="2">#REF!</definedName>
    <definedName name="U4H12" localSheetId="3">#REF!</definedName>
    <definedName name="U4H12">#REF!</definedName>
    <definedName name="U4H13" localSheetId="0">#REF!</definedName>
    <definedName name="U4H13" localSheetId="1">#REF!</definedName>
    <definedName name="U4H13" localSheetId="2">#REF!</definedName>
    <definedName name="U4H13" localSheetId="3">#REF!</definedName>
    <definedName name="U4H13">#REF!</definedName>
    <definedName name="U4H14" localSheetId="0">#REF!</definedName>
    <definedName name="U4H14" localSheetId="1">#REF!</definedName>
    <definedName name="U4H14" localSheetId="2">#REF!</definedName>
    <definedName name="U4H14" localSheetId="3">#REF!</definedName>
    <definedName name="U4H14">#REF!</definedName>
    <definedName name="U4H15" localSheetId="0">#REF!</definedName>
    <definedName name="U4H15" localSheetId="1">#REF!</definedName>
    <definedName name="U4H15" localSheetId="2">#REF!</definedName>
    <definedName name="U4H15" localSheetId="3">#REF!</definedName>
    <definedName name="U4H15">#REF!</definedName>
    <definedName name="U4H2" localSheetId="0">#REF!</definedName>
    <definedName name="U4H2" localSheetId="1">#REF!</definedName>
    <definedName name="U4H2" localSheetId="2">#REF!</definedName>
    <definedName name="U4H2" localSheetId="3">#REF!</definedName>
    <definedName name="U4H2">#REF!</definedName>
    <definedName name="U4H3" localSheetId="0">#REF!</definedName>
    <definedName name="U4H3" localSheetId="1">#REF!</definedName>
    <definedName name="U4H3" localSheetId="2">#REF!</definedName>
    <definedName name="U4H3" localSheetId="3">#REF!</definedName>
    <definedName name="U4H3">#REF!</definedName>
    <definedName name="U4H4" localSheetId="0">#REF!</definedName>
    <definedName name="U4H4" localSheetId="1">#REF!</definedName>
    <definedName name="U4H4" localSheetId="2">#REF!</definedName>
    <definedName name="U4H4" localSheetId="3">#REF!</definedName>
    <definedName name="U4H4">#REF!</definedName>
    <definedName name="U4H5" localSheetId="0">#REF!</definedName>
    <definedName name="U4H5" localSheetId="1">#REF!</definedName>
    <definedName name="U4H5" localSheetId="2">#REF!</definedName>
    <definedName name="U4H5" localSheetId="3">#REF!</definedName>
    <definedName name="U4H5">#REF!</definedName>
    <definedName name="U4H6" localSheetId="0">#REF!</definedName>
    <definedName name="U4H6" localSheetId="1">#REF!</definedName>
    <definedName name="U4H6" localSheetId="2">#REF!</definedName>
    <definedName name="U4H6" localSheetId="3">#REF!</definedName>
    <definedName name="U4H6">#REF!</definedName>
    <definedName name="U4H7" localSheetId="0">#REF!</definedName>
    <definedName name="U4H7" localSheetId="1">#REF!</definedName>
    <definedName name="U4H7" localSheetId="2">#REF!</definedName>
    <definedName name="U4H7" localSheetId="3">#REF!</definedName>
    <definedName name="U4H7">#REF!</definedName>
    <definedName name="U4H8" localSheetId="0">#REF!</definedName>
    <definedName name="U4H8" localSheetId="1">#REF!</definedName>
    <definedName name="U4H8" localSheetId="2">#REF!</definedName>
    <definedName name="U4H8" localSheetId="3">#REF!</definedName>
    <definedName name="U4H8">#REF!</definedName>
    <definedName name="U4H9" localSheetId="0">#REF!</definedName>
    <definedName name="U4H9" localSheetId="1">#REF!</definedName>
    <definedName name="U4H9" localSheetId="2">#REF!</definedName>
    <definedName name="U4H9" localSheetId="3">#REF!</definedName>
    <definedName name="U4H9">#REF!</definedName>
    <definedName name="U4IH1" localSheetId="0">#REF!</definedName>
    <definedName name="U4IH1" localSheetId="1">#REF!</definedName>
    <definedName name="U4IH1" localSheetId="2">#REF!</definedName>
    <definedName name="U4IH1" localSheetId="3">#REF!</definedName>
    <definedName name="U4IH1">#REF!</definedName>
    <definedName name="U4IH2" localSheetId="0">#REF!</definedName>
    <definedName name="U4IH2" localSheetId="1">#REF!</definedName>
    <definedName name="U4IH2" localSheetId="2">#REF!</definedName>
    <definedName name="U4IH2" localSheetId="3">#REF!</definedName>
    <definedName name="U4IH2">#REF!</definedName>
    <definedName name="U4IH3" localSheetId="0">#REF!</definedName>
    <definedName name="U4IH3" localSheetId="1">#REF!</definedName>
    <definedName name="U4IH3" localSheetId="2">#REF!</definedName>
    <definedName name="U4IH3" localSheetId="3">#REF!</definedName>
    <definedName name="U4IH3">#REF!</definedName>
    <definedName name="U4IH4" localSheetId="0">#REF!</definedName>
    <definedName name="U4IH4" localSheetId="1">#REF!</definedName>
    <definedName name="U4IH4" localSheetId="2">#REF!</definedName>
    <definedName name="U4IH4" localSheetId="3">#REF!</definedName>
    <definedName name="U4IH4">#REF!</definedName>
    <definedName name="U4IH5" localSheetId="0">#REF!</definedName>
    <definedName name="U4IH5" localSheetId="1">#REF!</definedName>
    <definedName name="U4IH5" localSheetId="2">#REF!</definedName>
    <definedName name="U4IH5" localSheetId="3">#REF!</definedName>
    <definedName name="U4IH5">#REF!</definedName>
    <definedName name="U5H1" localSheetId="0">#REF!</definedName>
    <definedName name="U5H1" localSheetId="1">#REF!</definedName>
    <definedName name="U5H1" localSheetId="2">#REF!</definedName>
    <definedName name="U5H1" localSheetId="3">#REF!</definedName>
    <definedName name="U5H1">#REF!</definedName>
    <definedName name="U5H10" localSheetId="0">#REF!</definedName>
    <definedName name="U5H10" localSheetId="1">#REF!</definedName>
    <definedName name="U5H10" localSheetId="2">#REF!</definedName>
    <definedName name="U5H10" localSheetId="3">#REF!</definedName>
    <definedName name="U5H10">#REF!</definedName>
    <definedName name="U5H11" localSheetId="0">#REF!</definedName>
    <definedName name="U5H11" localSheetId="1">#REF!</definedName>
    <definedName name="U5H11" localSheetId="2">#REF!</definedName>
    <definedName name="U5H11" localSheetId="3">#REF!</definedName>
    <definedName name="U5H11">#REF!</definedName>
    <definedName name="U5H12" localSheetId="0">#REF!</definedName>
    <definedName name="U5H12" localSheetId="1">#REF!</definedName>
    <definedName name="U5H12" localSheetId="2">#REF!</definedName>
    <definedName name="U5H12" localSheetId="3">#REF!</definedName>
    <definedName name="U5H12">#REF!</definedName>
    <definedName name="U5H13" localSheetId="0">#REF!</definedName>
    <definedName name="U5H13" localSheetId="1">#REF!</definedName>
    <definedName name="U5H13" localSheetId="2">#REF!</definedName>
    <definedName name="U5H13" localSheetId="3">#REF!</definedName>
    <definedName name="U5H13">#REF!</definedName>
    <definedName name="U5H14" localSheetId="0">#REF!</definedName>
    <definedName name="U5H14" localSheetId="1">#REF!</definedName>
    <definedName name="U5H14" localSheetId="2">#REF!</definedName>
    <definedName name="U5H14" localSheetId="3">#REF!</definedName>
    <definedName name="U5H14">#REF!</definedName>
    <definedName name="U5H15" localSheetId="0">#REF!</definedName>
    <definedName name="U5H15" localSheetId="1">#REF!</definedName>
    <definedName name="U5H15" localSheetId="2">#REF!</definedName>
    <definedName name="U5H15" localSheetId="3">#REF!</definedName>
    <definedName name="U5H15">#REF!</definedName>
    <definedName name="U5H2" localSheetId="0">#REF!</definedName>
    <definedName name="U5H2" localSheetId="1">#REF!</definedName>
    <definedName name="U5H2" localSheetId="2">#REF!</definedName>
    <definedName name="U5H2" localSheetId="3">#REF!</definedName>
    <definedName name="U5H2">#REF!</definedName>
    <definedName name="U5H3" localSheetId="0">#REF!</definedName>
    <definedName name="U5H3" localSheetId="1">#REF!</definedName>
    <definedName name="U5H3" localSheetId="2">#REF!</definedName>
    <definedName name="U5H3" localSheetId="3">#REF!</definedName>
    <definedName name="U5H3">#REF!</definedName>
    <definedName name="U5H4" localSheetId="0">#REF!</definedName>
    <definedName name="U5H4" localSheetId="1">#REF!</definedName>
    <definedName name="U5H4" localSheetId="2">#REF!</definedName>
    <definedName name="U5H4" localSheetId="3">#REF!</definedName>
    <definedName name="U5H4">#REF!</definedName>
    <definedName name="U5H5" localSheetId="0">#REF!</definedName>
    <definedName name="U5H5" localSheetId="1">#REF!</definedName>
    <definedName name="U5H5" localSheetId="2">#REF!</definedName>
    <definedName name="U5H5" localSheetId="3">#REF!</definedName>
    <definedName name="U5H5">#REF!</definedName>
    <definedName name="U5H6" localSheetId="0">#REF!</definedName>
    <definedName name="U5H6" localSheetId="1">#REF!</definedName>
    <definedName name="U5H6" localSheetId="2">#REF!</definedName>
    <definedName name="U5H6" localSheetId="3">#REF!</definedName>
    <definedName name="U5H6">#REF!</definedName>
    <definedName name="U5H7" localSheetId="0">#REF!</definedName>
    <definedName name="U5H7" localSheetId="1">#REF!</definedName>
    <definedName name="U5H7" localSheetId="2">#REF!</definedName>
    <definedName name="U5H7" localSheetId="3">#REF!</definedName>
    <definedName name="U5H7">#REF!</definedName>
    <definedName name="U5H8" localSheetId="0">#REF!</definedName>
    <definedName name="U5H8" localSheetId="1">#REF!</definedName>
    <definedName name="U5H8" localSheetId="2">#REF!</definedName>
    <definedName name="U5H8" localSheetId="3">#REF!</definedName>
    <definedName name="U5H8">#REF!</definedName>
    <definedName name="U5H9" localSheetId="0">#REF!</definedName>
    <definedName name="U5H9" localSheetId="1">#REF!</definedName>
    <definedName name="U5H9" localSheetId="2">#REF!</definedName>
    <definedName name="U5H9" localSheetId="3">#REF!</definedName>
    <definedName name="U5H9">#REF!</definedName>
    <definedName name="U5IH1" localSheetId="0">#REF!</definedName>
    <definedName name="U5IH1" localSheetId="1">#REF!</definedName>
    <definedName name="U5IH1" localSheetId="2">#REF!</definedName>
    <definedName name="U5IH1" localSheetId="3">#REF!</definedName>
    <definedName name="U5IH1">#REF!</definedName>
    <definedName name="U5IH2" localSheetId="0">#REF!</definedName>
    <definedName name="U5IH2" localSheetId="1">#REF!</definedName>
    <definedName name="U5IH2" localSheetId="2">#REF!</definedName>
    <definedName name="U5IH2" localSheetId="3">#REF!</definedName>
    <definedName name="U5IH2">#REF!</definedName>
    <definedName name="U5IH3" localSheetId="0">#REF!</definedName>
    <definedName name="U5IH3" localSheetId="1">#REF!</definedName>
    <definedName name="U5IH3" localSheetId="2">#REF!</definedName>
    <definedName name="U5IH3" localSheetId="3">#REF!</definedName>
    <definedName name="U5IH3">#REF!</definedName>
    <definedName name="U5IH4" localSheetId="0">#REF!</definedName>
    <definedName name="U5IH4" localSheetId="1">#REF!</definedName>
    <definedName name="U5IH4" localSheetId="2">#REF!</definedName>
    <definedName name="U5IH4" localSheetId="3">#REF!</definedName>
    <definedName name="U5IH4">#REF!</definedName>
    <definedName name="U5IH5" localSheetId="0">#REF!</definedName>
    <definedName name="U5IH5" localSheetId="1">#REF!</definedName>
    <definedName name="U5IH5" localSheetId="2">#REF!</definedName>
    <definedName name="U5IH5" localSheetId="3">#REF!</definedName>
    <definedName name="U5IH5">#REF!</definedName>
    <definedName name="U6H1" localSheetId="0">#REF!</definedName>
    <definedName name="U6H1" localSheetId="1">#REF!</definedName>
    <definedName name="U6H1" localSheetId="2">#REF!</definedName>
    <definedName name="U6H1" localSheetId="3">#REF!</definedName>
    <definedName name="U6H1">#REF!</definedName>
    <definedName name="U6H10" localSheetId="0">#REF!</definedName>
    <definedName name="U6H10" localSheetId="1">#REF!</definedName>
    <definedName name="U6H10" localSheetId="2">#REF!</definedName>
    <definedName name="U6H10" localSheetId="3">#REF!</definedName>
    <definedName name="U6H10">#REF!</definedName>
    <definedName name="U6H11" localSheetId="0">#REF!</definedName>
    <definedName name="U6H11" localSheetId="1">#REF!</definedName>
    <definedName name="U6H11" localSheetId="2">#REF!</definedName>
    <definedName name="U6H11" localSheetId="3">#REF!</definedName>
    <definedName name="U6H11">#REF!</definedName>
    <definedName name="U6H12" localSheetId="0">#REF!</definedName>
    <definedName name="U6H12" localSheetId="1">#REF!</definedName>
    <definedName name="U6H12" localSheetId="2">#REF!</definedName>
    <definedName name="U6H12" localSheetId="3">#REF!</definedName>
    <definedName name="U6H12">#REF!</definedName>
    <definedName name="U6H13" localSheetId="0">#REF!</definedName>
    <definedName name="U6H13" localSheetId="1">#REF!</definedName>
    <definedName name="U6H13" localSheetId="2">#REF!</definedName>
    <definedName name="U6H13" localSheetId="3">#REF!</definedName>
    <definedName name="U6H13">#REF!</definedName>
    <definedName name="U6H14" localSheetId="0">#REF!</definedName>
    <definedName name="U6H14" localSheetId="1">#REF!</definedName>
    <definedName name="U6H14" localSheetId="2">#REF!</definedName>
    <definedName name="U6H14" localSheetId="3">#REF!</definedName>
    <definedName name="U6H14">#REF!</definedName>
    <definedName name="U6H15" localSheetId="0">#REF!</definedName>
    <definedName name="U6H15" localSheetId="1">#REF!</definedName>
    <definedName name="U6H15" localSheetId="2">#REF!</definedName>
    <definedName name="U6H15" localSheetId="3">#REF!</definedName>
    <definedName name="U6H15">#REF!</definedName>
    <definedName name="U6H2" localSheetId="0">#REF!</definedName>
    <definedName name="U6H2" localSheetId="1">#REF!</definedName>
    <definedName name="U6H2" localSheetId="2">#REF!</definedName>
    <definedName name="U6H2" localSheetId="3">#REF!</definedName>
    <definedName name="U6H2">#REF!</definedName>
    <definedName name="U6H3" localSheetId="0">#REF!</definedName>
    <definedName name="U6H3" localSheetId="1">#REF!</definedName>
    <definedName name="U6H3" localSheetId="2">#REF!</definedName>
    <definedName name="U6H3" localSheetId="3">#REF!</definedName>
    <definedName name="U6H3">#REF!</definedName>
    <definedName name="U6H4" localSheetId="0">#REF!</definedName>
    <definedName name="U6H4" localSheetId="1">#REF!</definedName>
    <definedName name="U6H4" localSheetId="2">#REF!</definedName>
    <definedName name="U6H4" localSheetId="3">#REF!</definedName>
    <definedName name="U6H4">#REF!</definedName>
    <definedName name="U6H5" localSheetId="0">#REF!</definedName>
    <definedName name="U6H5" localSheetId="1">#REF!</definedName>
    <definedName name="U6H5" localSheetId="2">#REF!</definedName>
    <definedName name="U6H5" localSheetId="3">#REF!</definedName>
    <definedName name="U6H5">#REF!</definedName>
    <definedName name="U6H6" localSheetId="0">#REF!</definedName>
    <definedName name="U6H6" localSheetId="1">#REF!</definedName>
    <definedName name="U6H6" localSheetId="2">#REF!</definedName>
    <definedName name="U6H6" localSheetId="3">#REF!</definedName>
    <definedName name="U6H6">#REF!</definedName>
    <definedName name="U6H7" localSheetId="0">#REF!</definedName>
    <definedName name="U6H7" localSheetId="1">#REF!</definedName>
    <definedName name="U6H7" localSheetId="2">#REF!</definedName>
    <definedName name="U6H7" localSheetId="3">#REF!</definedName>
    <definedName name="U6H7">#REF!</definedName>
    <definedName name="U6H8" localSheetId="0">#REF!</definedName>
    <definedName name="U6H8" localSheetId="1">#REF!</definedName>
    <definedName name="U6H8" localSheetId="2">#REF!</definedName>
    <definedName name="U6H8" localSheetId="3">#REF!</definedName>
    <definedName name="U6H8">#REF!</definedName>
    <definedName name="U6H9" localSheetId="0">#REF!</definedName>
    <definedName name="U6H9" localSheetId="1">#REF!</definedName>
    <definedName name="U6H9" localSheetId="2">#REF!</definedName>
    <definedName name="U6H9" localSheetId="3">#REF!</definedName>
    <definedName name="U6H9">#REF!</definedName>
    <definedName name="U6IH1" localSheetId="0">#REF!</definedName>
    <definedName name="U6IH1" localSheetId="1">#REF!</definedName>
    <definedName name="U6IH1" localSheetId="2">#REF!</definedName>
    <definedName name="U6IH1" localSheetId="3">#REF!</definedName>
    <definedName name="U6IH1">#REF!</definedName>
    <definedName name="U6IH2" localSheetId="0">#REF!</definedName>
    <definedName name="U6IH2" localSheetId="1">#REF!</definedName>
    <definedName name="U6IH2" localSheetId="2">#REF!</definedName>
    <definedName name="U6IH2" localSheetId="3">#REF!</definedName>
    <definedName name="U6IH2">#REF!</definedName>
    <definedName name="U6IH3" localSheetId="0">#REF!</definedName>
    <definedName name="U6IH3" localSheetId="1">#REF!</definedName>
    <definedName name="U6IH3" localSheetId="2">#REF!</definedName>
    <definedName name="U6IH3" localSheetId="3">#REF!</definedName>
    <definedName name="U6IH3">#REF!</definedName>
    <definedName name="U6IH4" localSheetId="0">#REF!</definedName>
    <definedName name="U6IH4" localSheetId="1">#REF!</definedName>
    <definedName name="U6IH4" localSheetId="2">#REF!</definedName>
    <definedName name="U6IH4" localSheetId="3">#REF!</definedName>
    <definedName name="U6IH4">#REF!</definedName>
    <definedName name="U6IH5" localSheetId="0">#REF!</definedName>
    <definedName name="U6IH5" localSheetId="1">#REF!</definedName>
    <definedName name="U6IH5" localSheetId="2">#REF!</definedName>
    <definedName name="U6IH5" localSheetId="3">#REF!</definedName>
    <definedName name="U6IH5">#REF!</definedName>
    <definedName name="U7H1" localSheetId="0">#REF!</definedName>
    <definedName name="U7H1" localSheetId="1">#REF!</definedName>
    <definedName name="U7H1" localSheetId="2">#REF!</definedName>
    <definedName name="U7H1" localSheetId="3">#REF!</definedName>
    <definedName name="U7H1">#REF!</definedName>
    <definedName name="U7H10" localSheetId="0">#REF!</definedName>
    <definedName name="U7H10" localSheetId="1">#REF!</definedName>
    <definedName name="U7H10" localSheetId="2">#REF!</definedName>
    <definedName name="U7H10" localSheetId="3">#REF!</definedName>
    <definedName name="U7H10">#REF!</definedName>
    <definedName name="U7H11" localSheetId="0">#REF!</definedName>
    <definedName name="U7H11" localSheetId="1">#REF!</definedName>
    <definedName name="U7H11" localSheetId="2">#REF!</definedName>
    <definedName name="U7H11" localSheetId="3">#REF!</definedName>
    <definedName name="U7H11">#REF!</definedName>
    <definedName name="U7H12" localSheetId="0">#REF!</definedName>
    <definedName name="U7H12" localSheetId="1">#REF!</definedName>
    <definedName name="U7H12" localSheetId="2">#REF!</definedName>
    <definedName name="U7H12" localSheetId="3">#REF!</definedName>
    <definedName name="U7H12">#REF!</definedName>
    <definedName name="U7H13" localSheetId="0">#REF!</definedName>
    <definedName name="U7H13" localSheetId="1">#REF!</definedName>
    <definedName name="U7H13" localSheetId="2">#REF!</definedName>
    <definedName name="U7H13" localSheetId="3">#REF!</definedName>
    <definedName name="U7H13">#REF!</definedName>
    <definedName name="U7H14" localSheetId="0">#REF!</definedName>
    <definedName name="U7H14" localSheetId="1">#REF!</definedName>
    <definedName name="U7H14" localSheetId="2">#REF!</definedName>
    <definedName name="U7H14" localSheetId="3">#REF!</definedName>
    <definedName name="U7H14">#REF!</definedName>
    <definedName name="U7H15" localSheetId="0">#REF!</definedName>
    <definedName name="U7H15" localSheetId="1">#REF!</definedName>
    <definedName name="U7H15" localSheetId="2">#REF!</definedName>
    <definedName name="U7H15" localSheetId="3">#REF!</definedName>
    <definedName name="U7H15">#REF!</definedName>
    <definedName name="U7H2" localSheetId="0">#REF!</definedName>
    <definedName name="U7H2" localSheetId="1">#REF!</definedName>
    <definedName name="U7H2" localSheetId="2">#REF!</definedName>
    <definedName name="U7H2" localSheetId="3">#REF!</definedName>
    <definedName name="U7H2">#REF!</definedName>
    <definedName name="U7H3" localSheetId="0">#REF!</definedName>
    <definedName name="U7H3" localSheetId="1">#REF!</definedName>
    <definedName name="U7H3" localSheetId="2">#REF!</definedName>
    <definedName name="U7H3" localSheetId="3">#REF!</definedName>
    <definedName name="U7H3">#REF!</definedName>
    <definedName name="U7H4" localSheetId="0">#REF!</definedName>
    <definedName name="U7H4" localSheetId="1">#REF!</definedName>
    <definedName name="U7H4" localSheetId="2">#REF!</definedName>
    <definedName name="U7H4" localSheetId="3">#REF!</definedName>
    <definedName name="U7H4">#REF!</definedName>
    <definedName name="U7H5" localSheetId="0">#REF!</definedName>
    <definedName name="U7H5" localSheetId="1">#REF!</definedName>
    <definedName name="U7H5" localSheetId="2">#REF!</definedName>
    <definedName name="U7H5" localSheetId="3">#REF!</definedName>
    <definedName name="U7H5">#REF!</definedName>
    <definedName name="U7H6" localSheetId="0">#REF!</definedName>
    <definedName name="U7H6" localSheetId="1">#REF!</definedName>
    <definedName name="U7H6" localSheetId="2">#REF!</definedName>
    <definedName name="U7H6" localSheetId="3">#REF!</definedName>
    <definedName name="U7H6">#REF!</definedName>
    <definedName name="U7H7" localSheetId="0">#REF!</definedName>
    <definedName name="U7H7" localSheetId="1">#REF!</definedName>
    <definedName name="U7H7" localSheetId="2">#REF!</definedName>
    <definedName name="U7H7" localSheetId="3">#REF!</definedName>
    <definedName name="U7H7">#REF!</definedName>
    <definedName name="U7H8" localSheetId="0">#REF!</definedName>
    <definedName name="U7H8" localSheetId="1">#REF!</definedName>
    <definedName name="U7H8" localSheetId="2">#REF!</definedName>
    <definedName name="U7H8" localSheetId="3">#REF!</definedName>
    <definedName name="U7H8">#REF!</definedName>
    <definedName name="U7H9" localSheetId="0">#REF!</definedName>
    <definedName name="U7H9" localSheetId="1">#REF!</definedName>
    <definedName name="U7H9" localSheetId="2">#REF!</definedName>
    <definedName name="U7H9" localSheetId="3">#REF!</definedName>
    <definedName name="U7H9">#REF!</definedName>
    <definedName name="U7IH1" localSheetId="0">#REF!</definedName>
    <definedName name="U7IH1" localSheetId="1">#REF!</definedName>
    <definedName name="U7IH1" localSheetId="2">#REF!</definedName>
    <definedName name="U7IH1" localSheetId="3">#REF!</definedName>
    <definedName name="U7IH1">#REF!</definedName>
    <definedName name="U7IH2" localSheetId="0">#REF!</definedName>
    <definedName name="U7IH2" localSheetId="1">#REF!</definedName>
    <definedName name="U7IH2" localSheetId="2">#REF!</definedName>
    <definedName name="U7IH2" localSheetId="3">#REF!</definedName>
    <definedName name="U7IH2">#REF!</definedName>
    <definedName name="U7IH3" localSheetId="0">#REF!</definedName>
    <definedName name="U7IH3" localSheetId="1">#REF!</definedName>
    <definedName name="U7IH3" localSheetId="2">#REF!</definedName>
    <definedName name="U7IH3" localSheetId="3">#REF!</definedName>
    <definedName name="U7IH3">#REF!</definedName>
    <definedName name="U7IH4" localSheetId="0">#REF!</definedName>
    <definedName name="U7IH4" localSheetId="1">#REF!</definedName>
    <definedName name="U7IH4" localSheetId="2">#REF!</definedName>
    <definedName name="U7IH4" localSheetId="3">#REF!</definedName>
    <definedName name="U7IH4">#REF!</definedName>
    <definedName name="U7IH5" localSheetId="0">#REF!</definedName>
    <definedName name="U7IH5" localSheetId="1">#REF!</definedName>
    <definedName name="U7IH5" localSheetId="2">#REF!</definedName>
    <definedName name="U7IH5" localSheetId="3">#REF!</definedName>
    <definedName name="U7IH5">#REF!</definedName>
    <definedName name="U8H1" localSheetId="0">#REF!</definedName>
    <definedName name="U8H1" localSheetId="1">#REF!</definedName>
    <definedName name="U8H1" localSheetId="2">#REF!</definedName>
    <definedName name="U8H1" localSheetId="3">#REF!</definedName>
    <definedName name="U8H1">#REF!</definedName>
    <definedName name="U8H10" localSheetId="0">#REF!</definedName>
    <definedName name="U8H10" localSheetId="1">#REF!</definedName>
    <definedName name="U8H10" localSheetId="2">#REF!</definedName>
    <definedName name="U8H10" localSheetId="3">#REF!</definedName>
    <definedName name="U8H10">#REF!</definedName>
    <definedName name="U8H11" localSheetId="0">#REF!</definedName>
    <definedName name="U8H11" localSheetId="1">#REF!</definedName>
    <definedName name="U8H11" localSheetId="2">#REF!</definedName>
    <definedName name="U8H11" localSheetId="3">#REF!</definedName>
    <definedName name="U8H11">#REF!</definedName>
    <definedName name="U8H12" localSheetId="0">#REF!</definedName>
    <definedName name="U8H12" localSheetId="1">#REF!</definedName>
    <definedName name="U8H12" localSheetId="2">#REF!</definedName>
    <definedName name="U8H12" localSheetId="3">#REF!</definedName>
    <definedName name="U8H12">#REF!</definedName>
    <definedName name="U8H13" localSheetId="0">#REF!</definedName>
    <definedName name="U8H13" localSheetId="1">#REF!</definedName>
    <definedName name="U8H13" localSheetId="2">#REF!</definedName>
    <definedName name="U8H13" localSheetId="3">#REF!</definedName>
    <definedName name="U8H13">#REF!</definedName>
    <definedName name="U8H14" localSheetId="0">#REF!</definedName>
    <definedName name="U8H14" localSheetId="1">#REF!</definedName>
    <definedName name="U8H14" localSheetId="2">#REF!</definedName>
    <definedName name="U8H14" localSheetId="3">#REF!</definedName>
    <definedName name="U8H14">#REF!</definedName>
    <definedName name="U8H15" localSheetId="0">#REF!</definedName>
    <definedName name="U8H15" localSheetId="1">#REF!</definedName>
    <definedName name="U8H15" localSheetId="2">#REF!</definedName>
    <definedName name="U8H15" localSheetId="3">#REF!</definedName>
    <definedName name="U8H15">#REF!</definedName>
    <definedName name="U8H2" localSheetId="0">#REF!</definedName>
    <definedName name="U8H2" localSheetId="1">#REF!</definedName>
    <definedName name="U8H2" localSheetId="2">#REF!</definedName>
    <definedName name="U8H2" localSheetId="3">#REF!</definedName>
    <definedName name="U8H2">#REF!</definedName>
    <definedName name="U8H3" localSheetId="0">#REF!</definedName>
    <definedName name="U8H3" localSheetId="1">#REF!</definedName>
    <definedName name="U8H3" localSheetId="2">#REF!</definedName>
    <definedName name="U8H3" localSheetId="3">#REF!</definedName>
    <definedName name="U8H3">#REF!</definedName>
    <definedName name="U8H4" localSheetId="0">#REF!</definedName>
    <definedName name="U8H4" localSheetId="1">#REF!</definedName>
    <definedName name="U8H4" localSheetId="2">#REF!</definedName>
    <definedName name="U8H4" localSheetId="3">#REF!</definedName>
    <definedName name="U8H4">#REF!</definedName>
    <definedName name="U8H5" localSheetId="0">#REF!</definedName>
    <definedName name="U8H5" localSheetId="1">#REF!</definedName>
    <definedName name="U8H5" localSheetId="2">#REF!</definedName>
    <definedName name="U8H5" localSheetId="3">#REF!</definedName>
    <definedName name="U8H5">#REF!</definedName>
    <definedName name="U8H6" localSheetId="0">#REF!</definedName>
    <definedName name="U8H6" localSheetId="1">#REF!</definedName>
    <definedName name="U8H6" localSheetId="2">#REF!</definedName>
    <definedName name="U8H6" localSheetId="3">#REF!</definedName>
    <definedName name="U8H6">#REF!</definedName>
    <definedName name="U8H7" localSheetId="0">#REF!</definedName>
    <definedName name="U8H7" localSheetId="1">#REF!</definedName>
    <definedName name="U8H7" localSheetId="2">#REF!</definedName>
    <definedName name="U8H7" localSheetId="3">#REF!</definedName>
    <definedName name="U8H7">#REF!</definedName>
    <definedName name="U8H8" localSheetId="0">#REF!</definedName>
    <definedName name="U8H8" localSheetId="1">#REF!</definedName>
    <definedName name="U8H8" localSheetId="2">#REF!</definedName>
    <definedName name="U8H8" localSheetId="3">#REF!</definedName>
    <definedName name="U8H8">#REF!</definedName>
    <definedName name="U8H9" localSheetId="0">#REF!</definedName>
    <definedName name="U8H9" localSheetId="1">#REF!</definedName>
    <definedName name="U8H9" localSheetId="2">#REF!</definedName>
    <definedName name="U8H9" localSheetId="3">#REF!</definedName>
    <definedName name="U8H9">#REF!</definedName>
    <definedName name="U8IH1" localSheetId="0">#REF!</definedName>
    <definedName name="U8IH1" localSheetId="1">#REF!</definedName>
    <definedName name="U8IH1" localSheetId="2">#REF!</definedName>
    <definedName name="U8IH1" localSheetId="3">#REF!</definedName>
    <definedName name="U8IH1">#REF!</definedName>
    <definedName name="U8IH2" localSheetId="0">#REF!</definedName>
    <definedName name="U8IH2" localSheetId="1">#REF!</definedName>
    <definedName name="U8IH2" localSheetId="2">#REF!</definedName>
    <definedName name="U8IH2" localSheetId="3">#REF!</definedName>
    <definedName name="U8IH2">#REF!</definedName>
    <definedName name="U8IH3" localSheetId="0">#REF!</definedName>
    <definedName name="U8IH3" localSheetId="1">#REF!</definedName>
    <definedName name="U8IH3" localSheetId="2">#REF!</definedName>
    <definedName name="U8IH3" localSheetId="3">#REF!</definedName>
    <definedName name="U8IH3">#REF!</definedName>
    <definedName name="U8IH4" localSheetId="0">#REF!</definedName>
    <definedName name="U8IH4" localSheetId="1">#REF!</definedName>
    <definedName name="U8IH4" localSheetId="2">#REF!</definedName>
    <definedName name="U8IH4" localSheetId="3">#REF!</definedName>
    <definedName name="U8IH4">#REF!</definedName>
    <definedName name="U8IH5" localSheetId="0">#REF!</definedName>
    <definedName name="U8IH5" localSheetId="1">#REF!</definedName>
    <definedName name="U8IH5" localSheetId="2">#REF!</definedName>
    <definedName name="U8IH5" localSheetId="3">#REF!</definedName>
    <definedName name="U8IH5">#REF!</definedName>
    <definedName name="U9H1" localSheetId="0">#REF!</definedName>
    <definedName name="U9H1" localSheetId="1">#REF!</definedName>
    <definedName name="U9H1" localSheetId="2">#REF!</definedName>
    <definedName name="U9H1" localSheetId="3">#REF!</definedName>
    <definedName name="U9H1">#REF!</definedName>
    <definedName name="U9H10" localSheetId="0">#REF!</definedName>
    <definedName name="U9H10" localSheetId="1">#REF!</definedName>
    <definedName name="U9H10" localSheetId="2">#REF!</definedName>
    <definedName name="U9H10" localSheetId="3">#REF!</definedName>
    <definedName name="U9H10">#REF!</definedName>
    <definedName name="U9H11" localSheetId="0">#REF!</definedName>
    <definedName name="U9H11" localSheetId="1">#REF!</definedName>
    <definedName name="U9H11" localSheetId="2">#REF!</definedName>
    <definedName name="U9H11" localSheetId="3">#REF!</definedName>
    <definedName name="U9H11">#REF!</definedName>
    <definedName name="U9H12" localSheetId="0">#REF!</definedName>
    <definedName name="U9H12" localSheetId="1">#REF!</definedName>
    <definedName name="U9H12" localSheetId="2">#REF!</definedName>
    <definedName name="U9H12" localSheetId="3">#REF!</definedName>
    <definedName name="U9H12">#REF!</definedName>
    <definedName name="U9H13" localSheetId="0">#REF!</definedName>
    <definedName name="U9H13" localSheetId="1">#REF!</definedName>
    <definedName name="U9H13" localSheetId="2">#REF!</definedName>
    <definedName name="U9H13" localSheetId="3">#REF!</definedName>
    <definedName name="U9H13">#REF!</definedName>
    <definedName name="U9H14" localSheetId="0">#REF!</definedName>
    <definedName name="U9H14" localSheetId="1">#REF!</definedName>
    <definedName name="U9H14" localSheetId="2">#REF!</definedName>
    <definedName name="U9H14" localSheetId="3">#REF!</definedName>
    <definedName name="U9H14">#REF!</definedName>
    <definedName name="U9H15" localSheetId="0">#REF!</definedName>
    <definedName name="U9H15" localSheetId="1">#REF!</definedName>
    <definedName name="U9H15" localSheetId="2">#REF!</definedName>
    <definedName name="U9H15" localSheetId="3">#REF!</definedName>
    <definedName name="U9H15">#REF!</definedName>
    <definedName name="U9H2" localSheetId="0">#REF!</definedName>
    <definedName name="U9H2" localSheetId="1">#REF!</definedName>
    <definedName name="U9H2" localSheetId="2">#REF!</definedName>
    <definedName name="U9H2" localSheetId="3">#REF!</definedName>
    <definedName name="U9H2">#REF!</definedName>
    <definedName name="U9H3" localSheetId="0">#REF!</definedName>
    <definedName name="U9H3" localSheetId="1">#REF!</definedName>
    <definedName name="U9H3" localSheetId="2">#REF!</definedName>
    <definedName name="U9H3" localSheetId="3">#REF!</definedName>
    <definedName name="U9H3">#REF!</definedName>
    <definedName name="U9H4" localSheetId="0">#REF!</definedName>
    <definedName name="U9H4" localSheetId="1">#REF!</definedName>
    <definedName name="U9H4" localSheetId="2">#REF!</definedName>
    <definedName name="U9H4" localSheetId="3">#REF!</definedName>
    <definedName name="U9H4">#REF!</definedName>
    <definedName name="U9H5" localSheetId="0">#REF!</definedName>
    <definedName name="U9H5" localSheetId="1">#REF!</definedName>
    <definedName name="U9H5" localSheetId="2">#REF!</definedName>
    <definedName name="U9H5" localSheetId="3">#REF!</definedName>
    <definedName name="U9H5">#REF!</definedName>
    <definedName name="U9H6" localSheetId="0">#REF!</definedName>
    <definedName name="U9H6" localSheetId="1">#REF!</definedName>
    <definedName name="U9H6" localSheetId="2">#REF!</definedName>
    <definedName name="U9H6" localSheetId="3">#REF!</definedName>
    <definedName name="U9H6">#REF!</definedName>
    <definedName name="U9H7" localSheetId="0">#REF!</definedName>
    <definedName name="U9H7" localSheetId="1">#REF!</definedName>
    <definedName name="U9H7" localSheetId="2">#REF!</definedName>
    <definedName name="U9H7" localSheetId="3">#REF!</definedName>
    <definedName name="U9H7">#REF!</definedName>
    <definedName name="U9H8" localSheetId="0">#REF!</definedName>
    <definedName name="U9H8" localSheetId="1">#REF!</definedName>
    <definedName name="U9H8" localSheetId="2">#REF!</definedName>
    <definedName name="U9H8" localSheetId="3">#REF!</definedName>
    <definedName name="U9H8">#REF!</definedName>
    <definedName name="U9H9" localSheetId="0">#REF!</definedName>
    <definedName name="U9H9" localSheetId="1">#REF!</definedName>
    <definedName name="U9H9" localSheetId="2">#REF!</definedName>
    <definedName name="U9H9" localSheetId="3">#REF!</definedName>
    <definedName name="U9H9">#REF!</definedName>
    <definedName name="U9IH1" localSheetId="0">#REF!</definedName>
    <definedName name="U9IH1" localSheetId="1">#REF!</definedName>
    <definedName name="U9IH1" localSheetId="2">#REF!</definedName>
    <definedName name="U9IH1" localSheetId="3">#REF!</definedName>
    <definedName name="U9IH1">#REF!</definedName>
    <definedName name="U9IH2" localSheetId="0">#REF!</definedName>
    <definedName name="U9IH2" localSheetId="1">#REF!</definedName>
    <definedName name="U9IH2" localSheetId="2">#REF!</definedName>
    <definedName name="U9IH2" localSheetId="3">#REF!</definedName>
    <definedName name="U9IH2">#REF!</definedName>
    <definedName name="U9IH3" localSheetId="0">#REF!</definedName>
    <definedName name="U9IH3" localSheetId="1">#REF!</definedName>
    <definedName name="U9IH3" localSheetId="2">#REF!</definedName>
    <definedName name="U9IH3" localSheetId="3">#REF!</definedName>
    <definedName name="U9IH3">#REF!</definedName>
    <definedName name="U9IH4" localSheetId="0">#REF!</definedName>
    <definedName name="U9IH4" localSheetId="1">#REF!</definedName>
    <definedName name="U9IH4" localSheetId="2">#REF!</definedName>
    <definedName name="U9IH4" localSheetId="3">#REF!</definedName>
    <definedName name="U9IH4">#REF!</definedName>
    <definedName name="U9IH5" localSheetId="0">#REF!</definedName>
    <definedName name="U9IH5" localSheetId="1">#REF!</definedName>
    <definedName name="U9IH5" localSheetId="2">#REF!</definedName>
    <definedName name="U9IH5" localSheetId="3">#REF!</definedName>
    <definedName name="U9IH5">#REF!</definedName>
    <definedName name="UE1H1" localSheetId="0">#REF!</definedName>
    <definedName name="UE1H1" localSheetId="1">#REF!</definedName>
    <definedName name="UE1H1" localSheetId="2">#REF!</definedName>
    <definedName name="UE1H1" localSheetId="3">#REF!</definedName>
    <definedName name="UE1H1">#REF!</definedName>
    <definedName name="UE1H10" localSheetId="0">#REF!</definedName>
    <definedName name="UE1H10" localSheetId="1">#REF!</definedName>
    <definedName name="UE1H10" localSheetId="2">#REF!</definedName>
    <definedName name="UE1H10" localSheetId="3">#REF!</definedName>
    <definedName name="UE1H10">#REF!</definedName>
    <definedName name="UE1H11" localSheetId="0">#REF!</definedName>
    <definedName name="UE1H11" localSheetId="1">#REF!</definedName>
    <definedName name="UE1H11" localSheetId="2">#REF!</definedName>
    <definedName name="UE1H11" localSheetId="3">#REF!</definedName>
    <definedName name="UE1H11">#REF!</definedName>
    <definedName name="UE1H12" localSheetId="0">#REF!</definedName>
    <definedName name="UE1H12" localSheetId="1">#REF!</definedName>
    <definedName name="UE1H12" localSheetId="2">#REF!</definedName>
    <definedName name="UE1H12" localSheetId="3">#REF!</definedName>
    <definedName name="UE1H12">#REF!</definedName>
    <definedName name="UE1H13" localSheetId="0">#REF!</definedName>
    <definedName name="UE1H13" localSheetId="1">#REF!</definedName>
    <definedName name="UE1H13" localSheetId="2">#REF!</definedName>
    <definedName name="UE1H13" localSheetId="3">#REF!</definedName>
    <definedName name="UE1H13">#REF!</definedName>
    <definedName name="UE1H14" localSheetId="0">#REF!</definedName>
    <definedName name="UE1H14" localSheetId="1">#REF!</definedName>
    <definedName name="UE1H14" localSheetId="2">#REF!</definedName>
    <definedName name="UE1H14" localSheetId="3">#REF!</definedName>
    <definedName name="UE1H14">#REF!</definedName>
    <definedName name="UE1H15" localSheetId="0">#REF!</definedName>
    <definedName name="UE1H15" localSheetId="1">#REF!</definedName>
    <definedName name="UE1H15" localSheetId="2">#REF!</definedName>
    <definedName name="UE1H15" localSheetId="3">#REF!</definedName>
    <definedName name="UE1H15">#REF!</definedName>
    <definedName name="UE1H2" localSheetId="0">#REF!</definedName>
    <definedName name="UE1H2" localSheetId="1">#REF!</definedName>
    <definedName name="UE1H2" localSheetId="2">#REF!</definedName>
    <definedName name="UE1H2" localSheetId="3">#REF!</definedName>
    <definedName name="UE1H2">#REF!</definedName>
    <definedName name="UE1H3" localSheetId="0">#REF!</definedName>
    <definedName name="UE1H3" localSheetId="1">#REF!</definedName>
    <definedName name="UE1H3" localSheetId="2">#REF!</definedName>
    <definedName name="UE1H3" localSheetId="3">#REF!</definedName>
    <definedName name="UE1H3">#REF!</definedName>
    <definedName name="UE1H4" localSheetId="0">#REF!</definedName>
    <definedName name="UE1H4" localSheetId="1">#REF!</definedName>
    <definedName name="UE1H4" localSheetId="2">#REF!</definedName>
    <definedName name="UE1H4" localSheetId="3">#REF!</definedName>
    <definedName name="UE1H4">#REF!</definedName>
    <definedName name="UE1H5" localSheetId="0">#REF!</definedName>
    <definedName name="UE1H5" localSheetId="1">#REF!</definedName>
    <definedName name="UE1H5" localSheetId="2">#REF!</definedName>
    <definedName name="UE1H5" localSheetId="3">#REF!</definedName>
    <definedName name="UE1H5">#REF!</definedName>
    <definedName name="UE1H6" localSheetId="0">#REF!</definedName>
    <definedName name="UE1H6" localSheetId="1">#REF!</definedName>
    <definedName name="UE1H6" localSheetId="2">#REF!</definedName>
    <definedName name="UE1H6" localSheetId="3">#REF!</definedName>
    <definedName name="UE1H6">#REF!</definedName>
    <definedName name="UE1H7" localSheetId="0">#REF!</definedName>
    <definedName name="UE1H7" localSheetId="1">#REF!</definedName>
    <definedName name="UE1H7" localSheetId="2">#REF!</definedName>
    <definedName name="UE1H7" localSheetId="3">#REF!</definedName>
    <definedName name="UE1H7">#REF!</definedName>
    <definedName name="UE1H8" localSheetId="0">#REF!</definedName>
    <definedName name="UE1H8" localSheetId="1">#REF!</definedName>
    <definedName name="UE1H8" localSheetId="2">#REF!</definedName>
    <definedName name="UE1H8" localSheetId="3">#REF!</definedName>
    <definedName name="UE1H8">#REF!</definedName>
    <definedName name="UE1H9" localSheetId="0">#REF!</definedName>
    <definedName name="UE1H9" localSheetId="1">#REF!</definedName>
    <definedName name="UE1H9" localSheetId="2">#REF!</definedName>
    <definedName name="UE1H9" localSheetId="3">#REF!</definedName>
    <definedName name="UE1H9">#REF!</definedName>
    <definedName name="UE1IH1" localSheetId="0">#REF!</definedName>
    <definedName name="UE1IH1" localSheetId="1">#REF!</definedName>
    <definedName name="UE1IH1" localSheetId="2">#REF!</definedName>
    <definedName name="UE1IH1" localSheetId="3">#REF!</definedName>
    <definedName name="UE1IH1">#REF!</definedName>
    <definedName name="UE1IH2" localSheetId="0">#REF!</definedName>
    <definedName name="UE1IH2" localSheetId="1">#REF!</definedName>
    <definedName name="UE1IH2" localSheetId="2">#REF!</definedName>
    <definedName name="UE1IH2" localSheetId="3">#REF!</definedName>
    <definedName name="UE1IH2">#REF!</definedName>
    <definedName name="UE1IH3" localSheetId="0">#REF!</definedName>
    <definedName name="UE1IH3" localSheetId="1">#REF!</definedName>
    <definedName name="UE1IH3" localSheetId="2">#REF!</definedName>
    <definedName name="UE1IH3" localSheetId="3">#REF!</definedName>
    <definedName name="UE1IH3">#REF!</definedName>
    <definedName name="UE1IH4" localSheetId="0">#REF!</definedName>
    <definedName name="UE1IH4" localSheetId="1">#REF!</definedName>
    <definedName name="UE1IH4" localSheetId="2">#REF!</definedName>
    <definedName name="UE1IH4" localSheetId="3">#REF!</definedName>
    <definedName name="UE1IH4">#REF!</definedName>
    <definedName name="UE1IH5" localSheetId="0">#REF!</definedName>
    <definedName name="UE1IH5" localSheetId="1">#REF!</definedName>
    <definedName name="UE1IH5" localSheetId="2">#REF!</definedName>
    <definedName name="UE1IH5" localSheetId="3">#REF!</definedName>
    <definedName name="UE1IH5">#REF!</definedName>
    <definedName name="UE2H1" localSheetId="0">#REF!</definedName>
    <definedName name="UE2H1" localSheetId="1">#REF!</definedName>
    <definedName name="UE2H1" localSheetId="2">#REF!</definedName>
    <definedName name="UE2H1" localSheetId="3">#REF!</definedName>
    <definedName name="UE2H1">#REF!</definedName>
    <definedName name="UE2H10" localSheetId="0">#REF!</definedName>
    <definedName name="UE2H10" localSheetId="1">#REF!</definedName>
    <definedName name="UE2H10" localSheetId="2">#REF!</definedName>
    <definedName name="UE2H10" localSheetId="3">#REF!</definedName>
    <definedName name="UE2H10">#REF!</definedName>
    <definedName name="UE2H11" localSheetId="0">#REF!</definedName>
    <definedName name="UE2H11" localSheetId="1">#REF!</definedName>
    <definedName name="UE2H11" localSheetId="2">#REF!</definedName>
    <definedName name="UE2H11" localSheetId="3">#REF!</definedName>
    <definedName name="UE2H11">#REF!</definedName>
    <definedName name="UE2H12" localSheetId="0">#REF!</definedName>
    <definedName name="UE2H12" localSheetId="1">#REF!</definedName>
    <definedName name="UE2H12" localSheetId="2">#REF!</definedName>
    <definedName name="UE2H12" localSheetId="3">#REF!</definedName>
    <definedName name="UE2H12">#REF!</definedName>
    <definedName name="UE2H13" localSheetId="0">#REF!</definedName>
    <definedName name="UE2H13" localSheetId="1">#REF!</definedName>
    <definedName name="UE2H13" localSheetId="2">#REF!</definedName>
    <definedName name="UE2H13" localSheetId="3">#REF!</definedName>
    <definedName name="UE2H13">#REF!</definedName>
    <definedName name="UE2H14" localSheetId="0">#REF!</definedName>
    <definedName name="UE2H14" localSheetId="1">#REF!</definedName>
    <definedName name="UE2H14" localSheetId="2">#REF!</definedName>
    <definedName name="UE2H14" localSheetId="3">#REF!</definedName>
    <definedName name="UE2H14">#REF!</definedName>
    <definedName name="UE2H15" localSheetId="0">#REF!</definedName>
    <definedName name="UE2H15" localSheetId="1">#REF!</definedName>
    <definedName name="UE2H15" localSheetId="2">#REF!</definedName>
    <definedName name="UE2H15" localSheetId="3">#REF!</definedName>
    <definedName name="UE2H15">#REF!</definedName>
    <definedName name="UE2H2" localSheetId="0">#REF!</definedName>
    <definedName name="UE2H2" localSheetId="1">#REF!</definedName>
    <definedName name="UE2H2" localSheetId="2">#REF!</definedName>
    <definedName name="UE2H2" localSheetId="3">#REF!</definedName>
    <definedName name="UE2H2">#REF!</definedName>
    <definedName name="UE2H3" localSheetId="0">#REF!</definedName>
    <definedName name="UE2H3" localSheetId="1">#REF!</definedName>
    <definedName name="UE2H3" localSheetId="2">#REF!</definedName>
    <definedName name="UE2H3" localSheetId="3">#REF!</definedName>
    <definedName name="UE2H3">#REF!</definedName>
    <definedName name="UE2H4" localSheetId="0">#REF!</definedName>
    <definedName name="UE2H4" localSheetId="1">#REF!</definedName>
    <definedName name="UE2H4" localSheetId="2">#REF!</definedName>
    <definedName name="UE2H4" localSheetId="3">#REF!</definedName>
    <definedName name="UE2H4">#REF!</definedName>
    <definedName name="UE2H5" localSheetId="0">#REF!</definedName>
    <definedName name="UE2H5" localSheetId="1">#REF!</definedName>
    <definedName name="UE2H5" localSheetId="2">#REF!</definedName>
    <definedName name="UE2H5" localSheetId="3">#REF!</definedName>
    <definedName name="UE2H5">#REF!</definedName>
    <definedName name="UE2H6" localSheetId="0">#REF!</definedName>
    <definedName name="UE2H6" localSheetId="1">#REF!</definedName>
    <definedName name="UE2H6" localSheetId="2">#REF!</definedName>
    <definedName name="UE2H6" localSheetId="3">#REF!</definedName>
    <definedName name="UE2H6">#REF!</definedName>
    <definedName name="UE2H7" localSheetId="0">#REF!</definedName>
    <definedName name="UE2H7" localSheetId="1">#REF!</definedName>
    <definedName name="UE2H7" localSheetId="2">#REF!</definedName>
    <definedName name="UE2H7" localSheetId="3">#REF!</definedName>
    <definedName name="UE2H7">#REF!</definedName>
    <definedName name="UE2H8" localSheetId="0">#REF!</definedName>
    <definedName name="UE2H8" localSheetId="1">#REF!</definedName>
    <definedName name="UE2H8" localSheetId="2">#REF!</definedName>
    <definedName name="UE2H8" localSheetId="3">#REF!</definedName>
    <definedName name="UE2H8">#REF!</definedName>
    <definedName name="UE2H9" localSheetId="0">#REF!</definedName>
    <definedName name="UE2H9" localSheetId="1">#REF!</definedName>
    <definedName name="UE2H9" localSheetId="2">#REF!</definedName>
    <definedName name="UE2H9" localSheetId="3">#REF!</definedName>
    <definedName name="UE2H9">#REF!</definedName>
    <definedName name="UE2IH1" localSheetId="0">#REF!</definedName>
    <definedName name="UE2IH1" localSheetId="1">#REF!</definedName>
    <definedName name="UE2IH1" localSheetId="2">#REF!</definedName>
    <definedName name="UE2IH1" localSheetId="3">#REF!</definedName>
    <definedName name="UE2IH1">#REF!</definedName>
    <definedName name="UE2IH2" localSheetId="0">#REF!</definedName>
    <definedName name="UE2IH2" localSheetId="1">#REF!</definedName>
    <definedName name="UE2IH2" localSheetId="2">#REF!</definedName>
    <definedName name="UE2IH2" localSheetId="3">#REF!</definedName>
    <definedName name="UE2IH2">#REF!</definedName>
    <definedName name="UE2IH3" localSheetId="0">#REF!</definedName>
    <definedName name="UE2IH3" localSheetId="1">#REF!</definedName>
    <definedName name="UE2IH3" localSheetId="2">#REF!</definedName>
    <definedName name="UE2IH3" localSheetId="3">#REF!</definedName>
    <definedName name="UE2IH3">#REF!</definedName>
    <definedName name="UE2IH4" localSheetId="0">#REF!</definedName>
    <definedName name="UE2IH4" localSheetId="1">#REF!</definedName>
    <definedName name="UE2IH4" localSheetId="2">#REF!</definedName>
    <definedName name="UE2IH4" localSheetId="3">#REF!</definedName>
    <definedName name="UE2IH4">#REF!</definedName>
    <definedName name="UE2IH5" localSheetId="0">#REF!</definedName>
    <definedName name="UE2IH5" localSheetId="1">#REF!</definedName>
    <definedName name="UE2IH5" localSheetId="2">#REF!</definedName>
    <definedName name="UE2IH5" localSheetId="3">#REF!</definedName>
    <definedName name="UE2IH5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R7C1" localSheetId="0" hidden="1">#REF!</definedName>
    <definedName name="UNIFORMANCES1R7C1" localSheetId="1" hidden="1">#REF!</definedName>
    <definedName name="UNIFORMANCES1R7C1" localSheetId="2" hidden="1">#REF!</definedName>
    <definedName name="UNIFORMANCES1R7C1" localSheetId="3" hidden="1">#REF!</definedName>
    <definedName name="UNIFORMANCES1R7C1" hidden="1">#REF!</definedName>
    <definedName name="UNIFORMANCES1R7C13" localSheetId="0" hidden="1">#REF!</definedName>
    <definedName name="UNIFORMANCES1R7C13" localSheetId="1" hidden="1">#REF!</definedName>
    <definedName name="UNIFORMANCES1R7C13" localSheetId="2" hidden="1">#REF!</definedName>
    <definedName name="UNIFORMANCES1R7C13" localSheetId="3" hidden="1">#REF!</definedName>
    <definedName name="UNIFORMANCES1R7C13" hidden="1">#REF!</definedName>
    <definedName name="UNIFORMANCES1R7C17" localSheetId="0" hidden="1">#REF!</definedName>
    <definedName name="UNIFORMANCES1R7C17" localSheetId="1" hidden="1">#REF!</definedName>
    <definedName name="UNIFORMANCES1R7C17" localSheetId="2" hidden="1">#REF!</definedName>
    <definedName name="UNIFORMANCES1R7C17" localSheetId="3" hidden="1">#REF!</definedName>
    <definedName name="UNIFORMANCES1R7C17" hidden="1">#REF!</definedName>
    <definedName name="UNIFORMANCES1R7C18" localSheetId="0" hidden="1">#REF!</definedName>
    <definedName name="UNIFORMANCES1R7C18" localSheetId="1" hidden="1">#REF!</definedName>
    <definedName name="UNIFORMANCES1R7C18" localSheetId="2" hidden="1">#REF!</definedName>
    <definedName name="UNIFORMANCES1R7C18" localSheetId="3" hidden="1">#REF!</definedName>
    <definedName name="UNIFORMANCES1R7C18" hidden="1">#REF!</definedName>
    <definedName name="UNIFORMANCES1R7C21" localSheetId="0" hidden="1">#REF!</definedName>
    <definedName name="UNIFORMANCES1R7C21" localSheetId="1" hidden="1">#REF!</definedName>
    <definedName name="UNIFORMANCES1R7C21" localSheetId="2" hidden="1">#REF!</definedName>
    <definedName name="UNIFORMANCES1R7C21" localSheetId="3" hidden="1">#REF!</definedName>
    <definedName name="UNIFORMANCES1R7C21" hidden="1">#REF!</definedName>
    <definedName name="UNIFORMANCES1R7C25" localSheetId="0" hidden="1">#REF!</definedName>
    <definedName name="UNIFORMANCES1R7C25" localSheetId="1" hidden="1">#REF!</definedName>
    <definedName name="UNIFORMANCES1R7C25" localSheetId="2" hidden="1">#REF!</definedName>
    <definedName name="UNIFORMANCES1R7C25" localSheetId="3" hidden="1">#REF!</definedName>
    <definedName name="UNIFORMANCES1R7C25" hidden="1">#REF!</definedName>
    <definedName name="UNIFORMANCES1R7C29" localSheetId="0" hidden="1">#REF!</definedName>
    <definedName name="UNIFORMANCES1R7C29" localSheetId="1" hidden="1">#REF!</definedName>
    <definedName name="UNIFORMANCES1R7C29" localSheetId="2" hidden="1">#REF!</definedName>
    <definedName name="UNIFORMANCES1R7C29" localSheetId="3" hidden="1">#REF!</definedName>
    <definedName name="UNIFORMANCES1R7C29" hidden="1">#REF!</definedName>
    <definedName name="UNIFORMANCES1R7C33" localSheetId="0" hidden="1">#REF!</definedName>
    <definedName name="UNIFORMANCES1R7C33" localSheetId="1" hidden="1">#REF!</definedName>
    <definedName name="UNIFORMANCES1R7C33" localSheetId="2" hidden="1">#REF!</definedName>
    <definedName name="UNIFORMANCES1R7C33" localSheetId="3" hidden="1">#REF!</definedName>
    <definedName name="UNIFORMANCES1R7C33" hidden="1">#REF!</definedName>
    <definedName name="UNIFORMANCES1R7C37" localSheetId="0" hidden="1">#REF!</definedName>
    <definedName name="UNIFORMANCES1R7C37" localSheetId="1" hidden="1">#REF!</definedName>
    <definedName name="UNIFORMANCES1R7C37" localSheetId="2" hidden="1">#REF!</definedName>
    <definedName name="UNIFORMANCES1R7C37" localSheetId="3" hidden="1">#REF!</definedName>
    <definedName name="UNIFORMANCES1R7C37" hidden="1">#REF!</definedName>
    <definedName name="UNIFORMANCES1R7C41" localSheetId="0" hidden="1">#REF!</definedName>
    <definedName name="UNIFORMANCES1R7C41" localSheetId="1" hidden="1">#REF!</definedName>
    <definedName name="UNIFORMANCES1R7C41" localSheetId="2" hidden="1">#REF!</definedName>
    <definedName name="UNIFORMANCES1R7C41" localSheetId="3" hidden="1">#REF!</definedName>
    <definedName name="UNIFORMANCES1R7C41" hidden="1">#REF!</definedName>
    <definedName name="UNIFORMANCES1R7C45" localSheetId="0" hidden="1">#REF!</definedName>
    <definedName name="UNIFORMANCES1R7C45" localSheetId="1" hidden="1">#REF!</definedName>
    <definedName name="UNIFORMANCES1R7C45" localSheetId="2" hidden="1">#REF!</definedName>
    <definedName name="UNIFORMANCES1R7C45" localSheetId="3" hidden="1">#REF!</definedName>
    <definedName name="UNIFORMANCES1R7C45" hidden="1">#REF!</definedName>
    <definedName name="UNIFORMANCES1R7C5" localSheetId="0" hidden="1">#REF!</definedName>
    <definedName name="UNIFORMANCES1R7C5" localSheetId="1" hidden="1">#REF!</definedName>
    <definedName name="UNIFORMANCES1R7C5" localSheetId="2" hidden="1">#REF!</definedName>
    <definedName name="UNIFORMANCES1R7C5" localSheetId="3" hidden="1">#REF!</definedName>
    <definedName name="UNIFORMANCES1R7C5" hidden="1">#REF!</definedName>
    <definedName name="UNIFORMANCES1R7C9" localSheetId="0" hidden="1">#REF!</definedName>
    <definedName name="UNIFORMANCES1R7C9" localSheetId="1" hidden="1">#REF!</definedName>
    <definedName name="UNIFORMANCES1R7C9" localSheetId="2" hidden="1">#REF!</definedName>
    <definedName name="UNIFORMANCES1R7C9" localSheetId="3" hidden="1">#REF!</definedName>
    <definedName name="UNIFORMANCES1R7C9" hidden="1">#REF!</definedName>
    <definedName name="UNIFORMANCES2R7C1" localSheetId="0" hidden="1">#REF!</definedName>
    <definedName name="UNIFORMANCES2R7C1" localSheetId="1" hidden="1">#REF!</definedName>
    <definedName name="UNIFORMANCES2R7C1" localSheetId="2" hidden="1">#REF!</definedName>
    <definedName name="UNIFORMANCES2R7C1" localSheetId="3" hidden="1">#REF!</definedName>
    <definedName name="UNIFORMANCES2R7C1" hidden="1">#REF!</definedName>
    <definedName name="UNIFORMANCES2R7C13" localSheetId="0" hidden="1">#REF!</definedName>
    <definedName name="UNIFORMANCES2R7C13" localSheetId="1" hidden="1">#REF!</definedName>
    <definedName name="UNIFORMANCES2R7C13" localSheetId="2" hidden="1">#REF!</definedName>
    <definedName name="UNIFORMANCES2R7C13" localSheetId="3" hidden="1">#REF!</definedName>
    <definedName name="UNIFORMANCES2R7C13" hidden="1">#REF!</definedName>
    <definedName name="UNIFORMANCES2R7C17" localSheetId="0" hidden="1">#REF!</definedName>
    <definedName name="UNIFORMANCES2R7C17" localSheetId="1" hidden="1">#REF!</definedName>
    <definedName name="UNIFORMANCES2R7C17" localSheetId="2" hidden="1">#REF!</definedName>
    <definedName name="UNIFORMANCES2R7C17" localSheetId="3" hidden="1">#REF!</definedName>
    <definedName name="UNIFORMANCES2R7C17" hidden="1">#REF!</definedName>
    <definedName name="UNIFORMANCES2R7C21" localSheetId="0" hidden="1">#REF!</definedName>
    <definedName name="UNIFORMANCES2R7C21" localSheetId="1" hidden="1">#REF!</definedName>
    <definedName name="UNIFORMANCES2R7C21" localSheetId="2" hidden="1">#REF!</definedName>
    <definedName name="UNIFORMANCES2R7C21" localSheetId="3" hidden="1">#REF!</definedName>
    <definedName name="UNIFORMANCES2R7C21" hidden="1">#REF!</definedName>
    <definedName name="UNIFORMANCES2R7C25" localSheetId="0" hidden="1">#REF!</definedName>
    <definedName name="UNIFORMANCES2R7C25" localSheetId="1" hidden="1">#REF!</definedName>
    <definedName name="UNIFORMANCES2R7C25" localSheetId="2" hidden="1">#REF!</definedName>
    <definedName name="UNIFORMANCES2R7C25" localSheetId="3" hidden="1">#REF!</definedName>
    <definedName name="UNIFORMANCES2R7C25" hidden="1">#REF!</definedName>
    <definedName name="UNIFORMANCES2R7C29" localSheetId="0" hidden="1">#REF!</definedName>
    <definedName name="UNIFORMANCES2R7C29" localSheetId="1" hidden="1">#REF!</definedName>
    <definedName name="UNIFORMANCES2R7C29" localSheetId="2" hidden="1">#REF!</definedName>
    <definedName name="UNIFORMANCES2R7C29" localSheetId="3" hidden="1">#REF!</definedName>
    <definedName name="UNIFORMANCES2R7C29" hidden="1">#REF!</definedName>
    <definedName name="UNIFORMANCES2R7C33" localSheetId="0" hidden="1">#REF!</definedName>
    <definedName name="UNIFORMANCES2R7C33" localSheetId="1" hidden="1">#REF!</definedName>
    <definedName name="UNIFORMANCES2R7C33" localSheetId="2" hidden="1">#REF!</definedName>
    <definedName name="UNIFORMANCES2R7C33" localSheetId="3" hidden="1">#REF!</definedName>
    <definedName name="UNIFORMANCES2R7C33" hidden="1">#REF!</definedName>
    <definedName name="UNIFORMANCES2R7C37" localSheetId="0" hidden="1">#REF!</definedName>
    <definedName name="UNIFORMANCES2R7C37" localSheetId="1" hidden="1">#REF!</definedName>
    <definedName name="UNIFORMANCES2R7C37" localSheetId="2" hidden="1">#REF!</definedName>
    <definedName name="UNIFORMANCES2R7C37" localSheetId="3" hidden="1">#REF!</definedName>
    <definedName name="UNIFORMANCES2R7C37" hidden="1">#REF!</definedName>
    <definedName name="UNIFORMANCES2R7C41" localSheetId="0" hidden="1">#REF!</definedName>
    <definedName name="UNIFORMANCES2R7C41" localSheetId="1" hidden="1">#REF!</definedName>
    <definedName name="UNIFORMANCES2R7C41" localSheetId="2" hidden="1">#REF!</definedName>
    <definedName name="UNIFORMANCES2R7C41" localSheetId="3" hidden="1">#REF!</definedName>
    <definedName name="UNIFORMANCES2R7C41" hidden="1">#REF!</definedName>
    <definedName name="UNIFORMANCES2R7C45" localSheetId="0" hidden="1">#REF!</definedName>
    <definedName name="UNIFORMANCES2R7C45" localSheetId="1" hidden="1">#REF!</definedName>
    <definedName name="UNIFORMANCES2R7C45" localSheetId="2" hidden="1">#REF!</definedName>
    <definedName name="UNIFORMANCES2R7C45" localSheetId="3" hidden="1">#REF!</definedName>
    <definedName name="UNIFORMANCES2R7C45" hidden="1">#REF!</definedName>
    <definedName name="UNIFORMANCES2R7C5" localSheetId="0" hidden="1">#REF!</definedName>
    <definedName name="UNIFORMANCES2R7C5" localSheetId="1" hidden="1">#REF!</definedName>
    <definedName name="UNIFORMANCES2R7C5" localSheetId="2" hidden="1">#REF!</definedName>
    <definedName name="UNIFORMANCES2R7C5" localSheetId="3" hidden="1">#REF!</definedName>
    <definedName name="UNIFORMANCES2R7C5" hidden="1">#REF!</definedName>
    <definedName name="UNIFORMANCES2R7C9" localSheetId="0" hidden="1">#REF!</definedName>
    <definedName name="UNIFORMANCES2R7C9" localSheetId="1" hidden="1">#REF!</definedName>
    <definedName name="UNIFORMANCES2R7C9" localSheetId="2" hidden="1">#REF!</definedName>
    <definedName name="UNIFORMANCES2R7C9" localSheetId="3" hidden="1">#REF!</definedName>
    <definedName name="UNIFORMANCES2R7C9" hidden="1">#REF!</definedName>
    <definedName name="UNIT" localSheetId="0">#REF!</definedName>
    <definedName name="UNIT" localSheetId="1">#REF!</definedName>
    <definedName name="UNIT" localSheetId="2">#REF!</definedName>
    <definedName name="UNIT" localSheetId="3">#REF!</definedName>
    <definedName name="UNIT">#REF!</definedName>
    <definedName name="Units" localSheetId="0">#REF!</definedName>
    <definedName name="Units" localSheetId="1">#REF!</definedName>
    <definedName name="Units" localSheetId="2">#REF!</definedName>
    <definedName name="Units" localSheetId="3">#REF!</definedName>
    <definedName name="Units">#REF!</definedName>
    <definedName name="UPLEXOP1" localSheetId="0">#REF!</definedName>
    <definedName name="UPLEXOP1" localSheetId="1">#REF!</definedName>
    <definedName name="UPLEXOP1" localSheetId="2">#REF!</definedName>
    <definedName name="UPLEXOP1" localSheetId="3">#REF!</definedName>
    <definedName name="UPLEXOP1">#REF!</definedName>
    <definedName name="UPLEXOP2" localSheetId="0">#REF!</definedName>
    <definedName name="UPLEXOP2" localSheetId="1">#REF!</definedName>
    <definedName name="UPLEXOP2" localSheetId="2">#REF!</definedName>
    <definedName name="UPLEXOP2" localSheetId="3">#REF!</definedName>
    <definedName name="UPLEXOP2">#REF!</definedName>
    <definedName name="UPLOP1" localSheetId="0">#REF!</definedName>
    <definedName name="UPLOP1" localSheetId="1">#REF!</definedName>
    <definedName name="UPLOP1" localSheetId="2">#REF!</definedName>
    <definedName name="UPLOP1" localSheetId="3">#REF!</definedName>
    <definedName name="UPLOP1">#REF!</definedName>
    <definedName name="UPLOP10" localSheetId="0">#REF!</definedName>
    <definedName name="UPLOP10" localSheetId="1">#REF!</definedName>
    <definedName name="UPLOP10" localSheetId="2">#REF!</definedName>
    <definedName name="UPLOP10" localSheetId="3">#REF!</definedName>
    <definedName name="UPLOP10">#REF!</definedName>
    <definedName name="UPLOP11" localSheetId="0">#REF!</definedName>
    <definedName name="UPLOP11" localSheetId="1">#REF!</definedName>
    <definedName name="UPLOP11" localSheetId="2">#REF!</definedName>
    <definedName name="UPLOP11" localSheetId="3">#REF!</definedName>
    <definedName name="UPLOP11">#REF!</definedName>
    <definedName name="UPLOP12" localSheetId="0">#REF!</definedName>
    <definedName name="UPLOP12" localSheetId="1">#REF!</definedName>
    <definedName name="UPLOP12" localSheetId="2">#REF!</definedName>
    <definedName name="UPLOP12" localSheetId="3">#REF!</definedName>
    <definedName name="UPLOP12">#REF!</definedName>
    <definedName name="UPLOP13" localSheetId="0">#REF!</definedName>
    <definedName name="UPLOP13" localSheetId="1">#REF!</definedName>
    <definedName name="UPLOP13" localSheetId="2">#REF!</definedName>
    <definedName name="UPLOP13" localSheetId="3">#REF!</definedName>
    <definedName name="UPLOP13">#REF!</definedName>
    <definedName name="UPLOP14" localSheetId="0">#REF!</definedName>
    <definedName name="UPLOP14" localSheetId="1">#REF!</definedName>
    <definedName name="UPLOP14" localSheetId="2">#REF!</definedName>
    <definedName name="UPLOP14" localSheetId="3">#REF!</definedName>
    <definedName name="UPLOP14">#REF!</definedName>
    <definedName name="UPLOP15" localSheetId="0">#REF!</definedName>
    <definedName name="UPLOP15" localSheetId="1">#REF!</definedName>
    <definedName name="UPLOP15" localSheetId="2">#REF!</definedName>
    <definedName name="UPLOP15" localSheetId="3">#REF!</definedName>
    <definedName name="UPLOP15">#REF!</definedName>
    <definedName name="UPLOP2" localSheetId="0">#REF!</definedName>
    <definedName name="UPLOP2" localSheetId="1">#REF!</definedName>
    <definedName name="UPLOP2" localSheetId="2">#REF!</definedName>
    <definedName name="UPLOP2" localSheetId="3">#REF!</definedName>
    <definedName name="UPLOP2">#REF!</definedName>
    <definedName name="UPLOP3" localSheetId="0">#REF!</definedName>
    <definedName name="UPLOP3" localSheetId="1">#REF!</definedName>
    <definedName name="UPLOP3" localSheetId="2">#REF!</definedName>
    <definedName name="UPLOP3" localSheetId="3">#REF!</definedName>
    <definedName name="UPLOP3">#REF!</definedName>
    <definedName name="UPLOP4" localSheetId="0">#REF!</definedName>
    <definedName name="UPLOP4" localSheetId="1">#REF!</definedName>
    <definedName name="UPLOP4" localSheetId="2">#REF!</definedName>
    <definedName name="UPLOP4" localSheetId="3">#REF!</definedName>
    <definedName name="UPLOP4">#REF!</definedName>
    <definedName name="UPLOP5" localSheetId="0">#REF!</definedName>
    <definedName name="UPLOP5" localSheetId="1">#REF!</definedName>
    <definedName name="UPLOP5" localSheetId="2">#REF!</definedName>
    <definedName name="UPLOP5" localSheetId="3">#REF!</definedName>
    <definedName name="UPLOP5">#REF!</definedName>
    <definedName name="UPLOP6" localSheetId="0">#REF!</definedName>
    <definedName name="UPLOP6" localSheetId="1">#REF!</definedName>
    <definedName name="UPLOP6" localSheetId="2">#REF!</definedName>
    <definedName name="UPLOP6" localSheetId="3">#REF!</definedName>
    <definedName name="UPLOP6">#REF!</definedName>
    <definedName name="UPLOP7" localSheetId="0">#REF!</definedName>
    <definedName name="UPLOP7" localSheetId="1">#REF!</definedName>
    <definedName name="UPLOP7" localSheetId="2">#REF!</definedName>
    <definedName name="UPLOP7" localSheetId="3">#REF!</definedName>
    <definedName name="UPLOP7">#REF!</definedName>
    <definedName name="UPLOP8" localSheetId="0">#REF!</definedName>
    <definedName name="UPLOP8" localSheetId="1">#REF!</definedName>
    <definedName name="UPLOP8" localSheetId="2">#REF!</definedName>
    <definedName name="UPLOP8" localSheetId="3">#REF!</definedName>
    <definedName name="UPLOP8">#REF!</definedName>
    <definedName name="UPLOP9" localSheetId="0">#REF!</definedName>
    <definedName name="UPLOP9" localSheetId="1">#REF!</definedName>
    <definedName name="UPLOP9" localSheetId="2">#REF!</definedName>
    <definedName name="UPLOP9" localSheetId="3">#REF!</definedName>
    <definedName name="UPLOP9">#REF!</definedName>
    <definedName name="UPSEXOP1" localSheetId="0">#REF!</definedName>
    <definedName name="UPSEXOP1" localSheetId="1">#REF!</definedName>
    <definedName name="UPSEXOP1" localSheetId="2">#REF!</definedName>
    <definedName name="UPSEXOP1" localSheetId="3">#REF!</definedName>
    <definedName name="UPSEXOP1">#REF!</definedName>
    <definedName name="UPSEXOP2" localSheetId="0">#REF!</definedName>
    <definedName name="UPSEXOP2" localSheetId="1">#REF!</definedName>
    <definedName name="UPSEXOP2" localSheetId="2">#REF!</definedName>
    <definedName name="UPSEXOP2" localSheetId="3">#REF!</definedName>
    <definedName name="UPSEXOP2">#REF!</definedName>
    <definedName name="UPSOP1" localSheetId="0">#REF!</definedName>
    <definedName name="UPSOP1" localSheetId="1">#REF!</definedName>
    <definedName name="UPSOP1" localSheetId="2">#REF!</definedName>
    <definedName name="UPSOP1" localSheetId="3">#REF!</definedName>
    <definedName name="UPSOP1">#REF!</definedName>
    <definedName name="UPSOP10" localSheetId="0">#REF!</definedName>
    <definedName name="UPSOP10" localSheetId="1">#REF!</definedName>
    <definedName name="UPSOP10" localSheetId="2">#REF!</definedName>
    <definedName name="UPSOP10" localSheetId="3">#REF!</definedName>
    <definedName name="UPSOP10">#REF!</definedName>
    <definedName name="UPSOP11" localSheetId="0">#REF!</definedName>
    <definedName name="UPSOP11" localSheetId="1">#REF!</definedName>
    <definedName name="UPSOP11" localSheetId="2">#REF!</definedName>
    <definedName name="UPSOP11" localSheetId="3">#REF!</definedName>
    <definedName name="UPSOP11">#REF!</definedName>
    <definedName name="UPSOP12" localSheetId="0">#REF!</definedName>
    <definedName name="UPSOP12" localSheetId="1">#REF!</definedName>
    <definedName name="UPSOP12" localSheetId="2">#REF!</definedName>
    <definedName name="UPSOP12" localSheetId="3">#REF!</definedName>
    <definedName name="UPSOP12">#REF!</definedName>
    <definedName name="UPSOP13" localSheetId="0">#REF!</definedName>
    <definedName name="UPSOP13" localSheetId="1">#REF!</definedName>
    <definedName name="UPSOP13" localSheetId="2">#REF!</definedName>
    <definedName name="UPSOP13" localSheetId="3">#REF!</definedName>
    <definedName name="UPSOP13">#REF!</definedName>
    <definedName name="UPSOP14" localSheetId="0">#REF!</definedName>
    <definedName name="UPSOP14" localSheetId="1">#REF!</definedName>
    <definedName name="UPSOP14" localSheetId="2">#REF!</definedName>
    <definedName name="UPSOP14" localSheetId="3">#REF!</definedName>
    <definedName name="UPSOP14">#REF!</definedName>
    <definedName name="UPSOP15" localSheetId="0">#REF!</definedName>
    <definedName name="UPSOP15" localSheetId="1">#REF!</definedName>
    <definedName name="UPSOP15" localSheetId="2">#REF!</definedName>
    <definedName name="UPSOP15" localSheetId="3">#REF!</definedName>
    <definedName name="UPSOP15">#REF!</definedName>
    <definedName name="UPSOP2" localSheetId="0">#REF!</definedName>
    <definedName name="UPSOP2" localSheetId="1">#REF!</definedName>
    <definedName name="UPSOP2" localSheetId="2">#REF!</definedName>
    <definedName name="UPSOP2" localSheetId="3">#REF!</definedName>
    <definedName name="UPSOP2">#REF!</definedName>
    <definedName name="UPSOP3" localSheetId="0">#REF!</definedName>
    <definedName name="UPSOP3" localSheetId="1">#REF!</definedName>
    <definedName name="UPSOP3" localSheetId="2">#REF!</definedName>
    <definedName name="UPSOP3" localSheetId="3">#REF!</definedName>
    <definedName name="UPSOP3">#REF!</definedName>
    <definedName name="UPSOP4" localSheetId="0">#REF!</definedName>
    <definedName name="UPSOP4" localSheetId="1">#REF!</definedName>
    <definedName name="UPSOP4" localSheetId="2">#REF!</definedName>
    <definedName name="UPSOP4" localSheetId="3">#REF!</definedName>
    <definedName name="UPSOP4">#REF!</definedName>
    <definedName name="UPSOP5" localSheetId="0">#REF!</definedName>
    <definedName name="UPSOP5" localSheetId="1">#REF!</definedName>
    <definedName name="UPSOP5" localSheetId="2">#REF!</definedName>
    <definedName name="UPSOP5" localSheetId="3">#REF!</definedName>
    <definedName name="UPSOP5">#REF!</definedName>
    <definedName name="UPSOP6" localSheetId="0">#REF!</definedName>
    <definedName name="UPSOP6" localSheetId="1">#REF!</definedName>
    <definedName name="UPSOP6" localSheetId="2">#REF!</definedName>
    <definedName name="UPSOP6" localSheetId="3">#REF!</definedName>
    <definedName name="UPSOP6">#REF!</definedName>
    <definedName name="UPSOP7" localSheetId="0">#REF!</definedName>
    <definedName name="UPSOP7" localSheetId="1">#REF!</definedName>
    <definedName name="UPSOP7" localSheetId="2">#REF!</definedName>
    <definedName name="UPSOP7" localSheetId="3">#REF!</definedName>
    <definedName name="UPSOP7">#REF!</definedName>
    <definedName name="UPSOP8" localSheetId="0">#REF!</definedName>
    <definedName name="UPSOP8" localSheetId="1">#REF!</definedName>
    <definedName name="UPSOP8" localSheetId="2">#REF!</definedName>
    <definedName name="UPSOP8" localSheetId="3">#REF!</definedName>
    <definedName name="UPSOP8">#REF!</definedName>
    <definedName name="UPSOP9" localSheetId="0">#REF!</definedName>
    <definedName name="UPSOP9" localSheetId="1">#REF!</definedName>
    <definedName name="UPSOP9" localSheetId="2">#REF!</definedName>
    <definedName name="UPSOP9" localSheetId="3">#REF!</definedName>
    <definedName name="UPSOP9">#REF!</definedName>
    <definedName name="Uptime" localSheetId="0">#REF!</definedName>
    <definedName name="Uptime" localSheetId="1">#REF!</definedName>
    <definedName name="Uptime" localSheetId="2">#REF!</definedName>
    <definedName name="Uptime" localSheetId="3">#REF!</definedName>
    <definedName name="Uptime">#REF!</definedName>
    <definedName name="usage">'[65]Access Database'!$A$1:$J$2504</definedName>
    <definedName name="UVDEXOP1" localSheetId="0">#REF!</definedName>
    <definedName name="UVDEXOP1" localSheetId="1">#REF!</definedName>
    <definedName name="UVDEXOP1" localSheetId="2">#REF!</definedName>
    <definedName name="UVDEXOP1" localSheetId="3">#REF!</definedName>
    <definedName name="UVDEXOP1">#REF!</definedName>
    <definedName name="UVDEXOP2" localSheetId="0">#REF!</definedName>
    <definedName name="UVDEXOP2" localSheetId="1">#REF!</definedName>
    <definedName name="UVDEXOP2" localSheetId="2">#REF!</definedName>
    <definedName name="UVDEXOP2" localSheetId="3">#REF!</definedName>
    <definedName name="UVDEXOP2">#REF!</definedName>
    <definedName name="UVLEXOP1" localSheetId="0">#REF!</definedName>
    <definedName name="UVLEXOP1" localSheetId="1">#REF!</definedName>
    <definedName name="UVLEXOP1" localSheetId="2">#REF!</definedName>
    <definedName name="UVLEXOP1" localSheetId="3">#REF!</definedName>
    <definedName name="UVLEXOP1">#REF!</definedName>
    <definedName name="UVLEXOP2" localSheetId="0">#REF!</definedName>
    <definedName name="UVLEXOP2" localSheetId="1">#REF!</definedName>
    <definedName name="UVLEXOP2" localSheetId="2">#REF!</definedName>
    <definedName name="UVLEXOP2" localSheetId="3">#REF!</definedName>
    <definedName name="UVLEXOP2">#REF!</definedName>
    <definedName name="UVLOP1" localSheetId="0">#REF!</definedName>
    <definedName name="UVLOP1" localSheetId="1">#REF!</definedName>
    <definedName name="UVLOP1" localSheetId="2">#REF!</definedName>
    <definedName name="UVLOP1" localSheetId="3">#REF!</definedName>
    <definedName name="UVLOP1">#REF!</definedName>
    <definedName name="UVLOP10" localSheetId="0">#REF!</definedName>
    <definedName name="UVLOP10" localSheetId="1">#REF!</definedName>
    <definedName name="UVLOP10" localSheetId="2">#REF!</definedName>
    <definedName name="UVLOP10" localSheetId="3">#REF!</definedName>
    <definedName name="UVLOP10">#REF!</definedName>
    <definedName name="UVLOP11" localSheetId="0">#REF!</definedName>
    <definedName name="UVLOP11" localSheetId="1">#REF!</definedName>
    <definedName name="UVLOP11" localSheetId="2">#REF!</definedName>
    <definedName name="UVLOP11" localSheetId="3">#REF!</definedName>
    <definedName name="UVLOP11">#REF!</definedName>
    <definedName name="UVLOP12" localSheetId="0">#REF!</definedName>
    <definedName name="UVLOP12" localSheetId="1">#REF!</definedName>
    <definedName name="UVLOP12" localSheetId="2">#REF!</definedName>
    <definedName name="UVLOP12" localSheetId="3">#REF!</definedName>
    <definedName name="UVLOP12">#REF!</definedName>
    <definedName name="UVLOP13" localSheetId="0">#REF!</definedName>
    <definedName name="UVLOP13" localSheetId="1">#REF!</definedName>
    <definedName name="UVLOP13" localSheetId="2">#REF!</definedName>
    <definedName name="UVLOP13" localSheetId="3">#REF!</definedName>
    <definedName name="UVLOP13">#REF!</definedName>
    <definedName name="UVLOP14" localSheetId="0">#REF!</definedName>
    <definedName name="UVLOP14" localSheetId="1">#REF!</definedName>
    <definedName name="UVLOP14" localSheetId="2">#REF!</definedName>
    <definedName name="UVLOP14" localSheetId="3">#REF!</definedName>
    <definedName name="UVLOP14">#REF!</definedName>
    <definedName name="UVLOP15" localSheetId="0">#REF!</definedName>
    <definedName name="UVLOP15" localSheetId="1">#REF!</definedName>
    <definedName name="UVLOP15" localSheetId="2">#REF!</definedName>
    <definedName name="UVLOP15" localSheetId="3">#REF!</definedName>
    <definedName name="UVLOP15">#REF!</definedName>
    <definedName name="UVLOP2" localSheetId="0">#REF!</definedName>
    <definedName name="UVLOP2" localSheetId="1">#REF!</definedName>
    <definedName name="UVLOP2" localSheetId="2">#REF!</definedName>
    <definedName name="UVLOP2" localSheetId="3">#REF!</definedName>
    <definedName name="UVLOP2">#REF!</definedName>
    <definedName name="UVLOP3" localSheetId="0">#REF!</definedName>
    <definedName name="UVLOP3" localSheetId="1">#REF!</definedName>
    <definedName name="UVLOP3" localSheetId="2">#REF!</definedName>
    <definedName name="UVLOP3" localSheetId="3">#REF!</definedName>
    <definedName name="UVLOP3">#REF!</definedName>
    <definedName name="UVLOP4" localSheetId="0">#REF!</definedName>
    <definedName name="UVLOP4" localSheetId="1">#REF!</definedName>
    <definedName name="UVLOP4" localSheetId="2">#REF!</definedName>
    <definedName name="UVLOP4" localSheetId="3">#REF!</definedName>
    <definedName name="UVLOP4">#REF!</definedName>
    <definedName name="UVLOP5" localSheetId="0">#REF!</definedName>
    <definedName name="UVLOP5" localSheetId="1">#REF!</definedName>
    <definedName name="UVLOP5" localSheetId="2">#REF!</definedName>
    <definedName name="UVLOP5" localSheetId="3">#REF!</definedName>
    <definedName name="UVLOP5">#REF!</definedName>
    <definedName name="UVLOP6" localSheetId="0">#REF!</definedName>
    <definedName name="UVLOP6" localSheetId="1">#REF!</definedName>
    <definedName name="UVLOP6" localSheetId="2">#REF!</definedName>
    <definedName name="UVLOP6" localSheetId="3">#REF!</definedName>
    <definedName name="UVLOP6">#REF!</definedName>
    <definedName name="UVLOP7" localSheetId="0">#REF!</definedName>
    <definedName name="UVLOP7" localSheetId="1">#REF!</definedName>
    <definedName name="UVLOP7" localSheetId="2">#REF!</definedName>
    <definedName name="UVLOP7" localSheetId="3">#REF!</definedName>
    <definedName name="UVLOP7">#REF!</definedName>
    <definedName name="UVLOP8" localSheetId="0">#REF!</definedName>
    <definedName name="UVLOP8" localSheetId="1">#REF!</definedName>
    <definedName name="UVLOP8" localSheetId="2">#REF!</definedName>
    <definedName name="UVLOP8" localSheetId="3">#REF!</definedName>
    <definedName name="UVLOP8">#REF!</definedName>
    <definedName name="UVLOP9" localSheetId="0">#REF!</definedName>
    <definedName name="UVLOP9" localSheetId="1">#REF!</definedName>
    <definedName name="UVLOP9" localSheetId="2">#REF!</definedName>
    <definedName name="UVLOP9" localSheetId="3">#REF!</definedName>
    <definedName name="UVLOP9">#REF!</definedName>
    <definedName name="UVSEXOP1" localSheetId="0">#REF!</definedName>
    <definedName name="UVSEXOP1" localSheetId="1">#REF!</definedName>
    <definedName name="UVSEXOP1" localSheetId="2">#REF!</definedName>
    <definedName name="UVSEXOP1" localSheetId="3">#REF!</definedName>
    <definedName name="UVSEXOP1">#REF!</definedName>
    <definedName name="UVSEXOP2" localSheetId="0">#REF!</definedName>
    <definedName name="UVSEXOP2" localSheetId="1">#REF!</definedName>
    <definedName name="UVSEXOP2" localSheetId="2">#REF!</definedName>
    <definedName name="UVSEXOP2" localSheetId="3">#REF!</definedName>
    <definedName name="UVSEXOP2">#REF!</definedName>
    <definedName name="UVSOP1" localSheetId="0">#REF!</definedName>
    <definedName name="UVSOP1" localSheetId="1">#REF!</definedName>
    <definedName name="UVSOP1" localSheetId="2">#REF!</definedName>
    <definedName name="UVSOP1" localSheetId="3">#REF!</definedName>
    <definedName name="UVSOP1">#REF!</definedName>
    <definedName name="UVSOP10" localSheetId="0">#REF!</definedName>
    <definedName name="UVSOP10" localSheetId="1">#REF!</definedName>
    <definedName name="UVSOP10" localSheetId="2">#REF!</definedName>
    <definedName name="UVSOP10" localSheetId="3">#REF!</definedName>
    <definedName name="UVSOP10">#REF!</definedName>
    <definedName name="UVSOP11" localSheetId="0">#REF!</definedName>
    <definedName name="UVSOP11" localSheetId="1">#REF!</definedName>
    <definedName name="UVSOP11" localSheetId="2">#REF!</definedName>
    <definedName name="UVSOP11" localSheetId="3">#REF!</definedName>
    <definedName name="UVSOP11">#REF!</definedName>
    <definedName name="UVSOP12" localSheetId="0">#REF!</definedName>
    <definedName name="UVSOP12" localSheetId="1">#REF!</definedName>
    <definedName name="UVSOP12" localSheetId="2">#REF!</definedName>
    <definedName name="UVSOP12" localSheetId="3">#REF!</definedName>
    <definedName name="UVSOP12">#REF!</definedName>
    <definedName name="UVSOP13" localSheetId="0">#REF!</definedName>
    <definedName name="UVSOP13" localSheetId="1">#REF!</definedName>
    <definedName name="UVSOP13" localSheetId="2">#REF!</definedName>
    <definedName name="UVSOP13" localSheetId="3">#REF!</definedName>
    <definedName name="UVSOP13">#REF!</definedName>
    <definedName name="UVSOP14" localSheetId="0">#REF!</definedName>
    <definedName name="UVSOP14" localSheetId="1">#REF!</definedName>
    <definedName name="UVSOP14" localSheetId="2">#REF!</definedName>
    <definedName name="UVSOP14" localSheetId="3">#REF!</definedName>
    <definedName name="UVSOP14">#REF!</definedName>
    <definedName name="UVSOP15" localSheetId="0">#REF!</definedName>
    <definedName name="UVSOP15" localSheetId="1">#REF!</definedName>
    <definedName name="UVSOP15" localSheetId="2">#REF!</definedName>
    <definedName name="UVSOP15" localSheetId="3">#REF!</definedName>
    <definedName name="UVSOP15">#REF!</definedName>
    <definedName name="UVSOP2" localSheetId="0">#REF!</definedName>
    <definedName name="UVSOP2" localSheetId="1">#REF!</definedName>
    <definedName name="UVSOP2" localSheetId="2">#REF!</definedName>
    <definedName name="UVSOP2" localSheetId="3">#REF!</definedName>
    <definedName name="UVSOP2">#REF!</definedName>
    <definedName name="UVSOP3" localSheetId="0">#REF!</definedName>
    <definedName name="UVSOP3" localSheetId="1">#REF!</definedName>
    <definedName name="UVSOP3" localSheetId="2">#REF!</definedName>
    <definedName name="UVSOP3" localSheetId="3">#REF!</definedName>
    <definedName name="UVSOP3">#REF!</definedName>
    <definedName name="UVSOP4" localSheetId="0">#REF!</definedName>
    <definedName name="UVSOP4" localSheetId="1">#REF!</definedName>
    <definedName name="UVSOP4" localSheetId="2">#REF!</definedName>
    <definedName name="UVSOP4" localSheetId="3">#REF!</definedName>
    <definedName name="UVSOP4">#REF!</definedName>
    <definedName name="UVSOP5" localSheetId="0">#REF!</definedName>
    <definedName name="UVSOP5" localSheetId="1">#REF!</definedName>
    <definedName name="UVSOP5" localSheetId="2">#REF!</definedName>
    <definedName name="UVSOP5" localSheetId="3">#REF!</definedName>
    <definedName name="UVSOP5">#REF!</definedName>
    <definedName name="UVSOP6" localSheetId="0">#REF!</definedName>
    <definedName name="UVSOP6" localSheetId="1">#REF!</definedName>
    <definedName name="UVSOP6" localSheetId="2">#REF!</definedName>
    <definedName name="UVSOP6" localSheetId="3">#REF!</definedName>
    <definedName name="UVSOP6">#REF!</definedName>
    <definedName name="UVSOP7" localSheetId="0">#REF!</definedName>
    <definedName name="UVSOP7" localSheetId="1">#REF!</definedName>
    <definedName name="UVSOP7" localSheetId="2">#REF!</definedName>
    <definedName name="UVSOP7" localSheetId="3">#REF!</definedName>
    <definedName name="UVSOP7">#REF!</definedName>
    <definedName name="UVSOP8" localSheetId="0">#REF!</definedName>
    <definedName name="UVSOP8" localSheetId="1">#REF!</definedName>
    <definedName name="UVSOP8" localSheetId="2">#REF!</definedName>
    <definedName name="UVSOP8" localSheetId="3">#REF!</definedName>
    <definedName name="UVSOP8">#REF!</definedName>
    <definedName name="UVSOP9" localSheetId="0">#REF!</definedName>
    <definedName name="UVSOP9" localSheetId="1">#REF!</definedName>
    <definedName name="UVSOP9" localSheetId="2">#REF!</definedName>
    <definedName name="UVSOP9" localSheetId="3">#REF!</definedName>
    <definedName name="UVSOP9">#REF!</definedName>
    <definedName name="V_price" localSheetId="0">#REF!</definedName>
    <definedName name="V_price" localSheetId="1">#REF!</definedName>
    <definedName name="V_price" localSheetId="2">#REF!</definedName>
    <definedName name="V_price" localSheetId="3">#REF!</definedName>
    <definedName name="V_price">#REF!</definedName>
    <definedName name="V1L" localSheetId="0">'[15]Process Tanks'!#REF!</definedName>
    <definedName name="V1L" localSheetId="1">'[15]Process Tanks'!#REF!</definedName>
    <definedName name="V1L" localSheetId="2">'[15]Process Tanks'!#REF!</definedName>
    <definedName name="V1L" localSheetId="3">'[15]Process Tanks'!#REF!</definedName>
    <definedName name="V1L">'[15]Process Tanks'!#REF!</definedName>
    <definedName name="V2L" localSheetId="0">'[15]Process Tanks'!#REF!</definedName>
    <definedName name="V2L" localSheetId="1">'[15]Process Tanks'!#REF!</definedName>
    <definedName name="V2L" localSheetId="2">'[15]Process Tanks'!#REF!</definedName>
    <definedName name="V2L" localSheetId="3">'[15]Process Tanks'!#REF!</definedName>
    <definedName name="V2L">'[15]Process Tanks'!#REF!</definedName>
    <definedName name="Values" localSheetId="0">#REF!</definedName>
    <definedName name="Values" localSheetId="1">#REF!</definedName>
    <definedName name="Values" localSheetId="2">#REF!</definedName>
    <definedName name="Values" localSheetId="3">#REF!</definedName>
    <definedName name="Values">#REF!</definedName>
    <definedName name="VDDSG" localSheetId="0">#REF!</definedName>
    <definedName name="VDDSG" localSheetId="1">#REF!</definedName>
    <definedName name="VDDSG" localSheetId="2">#REF!</definedName>
    <definedName name="VDDSG" localSheetId="3">#REF!</definedName>
    <definedName name="VDDSG">#REF!</definedName>
    <definedName name="vehicles" localSheetId="0">#REF!</definedName>
    <definedName name="vehicles" localSheetId="1">#REF!</definedName>
    <definedName name="vehicles" localSheetId="2">#REF!</definedName>
    <definedName name="vehicles" localSheetId="3">#REF!</definedName>
    <definedName name="vehicles">#REF!</definedName>
    <definedName name="VLOAD" localSheetId="0">#REF!</definedName>
    <definedName name="VLOAD" localSheetId="1">#REF!</definedName>
    <definedName name="VLOAD" localSheetId="2">#REF!</definedName>
    <definedName name="VLOAD" localSheetId="3">#REF!</definedName>
    <definedName name="VLOAD">#REF!</definedName>
    <definedName name="VOC" localSheetId="0">#REF!</definedName>
    <definedName name="VOC" localSheetId="1">#REF!</definedName>
    <definedName name="VOC" localSheetId="2">#REF!</definedName>
    <definedName name="VOC" localSheetId="3">#REF!</definedName>
    <definedName name="VOC">#REF!</definedName>
    <definedName name="VOC_DRYER" localSheetId="0">#REF!</definedName>
    <definedName name="VOC_DRYER" localSheetId="1">#REF!</definedName>
    <definedName name="VOC_DRYER" localSheetId="2">#REF!</definedName>
    <definedName name="VOC_DRYER" localSheetId="3">#REF!</definedName>
    <definedName name="VOC_DRYER">#REF!</definedName>
    <definedName name="VOCsumA" localSheetId="0">#REF!</definedName>
    <definedName name="VOCsumA" localSheetId="1">#REF!</definedName>
    <definedName name="VOCsumA" localSheetId="2">#REF!</definedName>
    <definedName name="VOCsumA" localSheetId="3">#REF!</definedName>
    <definedName name="VOCsumA">#REF!</definedName>
    <definedName name="VOCsumH" localSheetId="0">#REF!</definedName>
    <definedName name="VOCsumH" localSheetId="1">#REF!</definedName>
    <definedName name="VOCsumH" localSheetId="2">#REF!</definedName>
    <definedName name="VOCsumH" localSheetId="3">#REF!</definedName>
    <definedName name="VOCsumH">#REF!</definedName>
    <definedName name="vom" localSheetId="0">#REF!</definedName>
    <definedName name="vom" localSheetId="1">#REF!</definedName>
    <definedName name="vom" localSheetId="2">#REF!</definedName>
    <definedName name="vom" localSheetId="3">#REF!</definedName>
    <definedName name="vom">#REF!</definedName>
    <definedName name="vomce" localSheetId="0">'[35]Process Heaters'!#REF!</definedName>
    <definedName name="vomce" localSheetId="1">'[35]Process Heaters'!#REF!</definedName>
    <definedName name="vomce" localSheetId="2">'[35]Process Heaters'!#REF!</definedName>
    <definedName name="vomce" localSheetId="3">'[35]Process Heaters'!#REF!</definedName>
    <definedName name="vomce">'[35]Process Heaters'!#REF!</definedName>
    <definedName name="VOMEF" localSheetId="0">#REF!</definedName>
    <definedName name="VOMEF" localSheetId="1">#REF!</definedName>
    <definedName name="VOMEF" localSheetId="2">#REF!</definedName>
    <definedName name="VOMEF" localSheetId="3">#REF!</definedName>
    <definedName name="VOMEF">#REF!</definedName>
    <definedName name="vomrate" localSheetId="0">#REF!</definedName>
    <definedName name="vomrate" localSheetId="1">#REF!</definedName>
    <definedName name="vomrate" localSheetId="2">#REF!</definedName>
    <definedName name="vomrate" localSheetId="3">#REF!</definedName>
    <definedName name="vomrate">#REF!</definedName>
    <definedName name="vp.T1.isobutylene" localSheetId="0">#REF!</definedName>
    <definedName name="vp.T1.isobutylene" localSheetId="1">#REF!</definedName>
    <definedName name="vp.T1.isobutylene" localSheetId="2">#REF!</definedName>
    <definedName name="vp.T1.isobutylene" localSheetId="3">#REF!</definedName>
    <definedName name="vp.T1.isobutylene">#REF!</definedName>
    <definedName name="vp.T1.oil" localSheetId="0">#REF!</definedName>
    <definedName name="vp.T1.oil" localSheetId="1">#REF!</definedName>
    <definedName name="vp.T1.oil" localSheetId="2">#REF!</definedName>
    <definedName name="vp.T1.oil" localSheetId="3">#REF!</definedName>
    <definedName name="vp.T1.oil">#REF!</definedName>
    <definedName name="vp.T1.PIB" localSheetId="0">#REF!</definedName>
    <definedName name="vp.T1.PIB" localSheetId="1">#REF!</definedName>
    <definedName name="vp.T1.PIB" localSheetId="2">#REF!</definedName>
    <definedName name="vp.T1.PIB" localSheetId="3">#REF!</definedName>
    <definedName name="vp.T1.PIB">#REF!</definedName>
    <definedName name="vp.T2.isobutylene" localSheetId="0">#REF!</definedName>
    <definedName name="vp.T2.isobutylene" localSheetId="1">#REF!</definedName>
    <definedName name="vp.T2.isobutylene" localSheetId="2">#REF!</definedName>
    <definedName name="vp.T2.isobutylene" localSheetId="3">#REF!</definedName>
    <definedName name="vp.T2.isobutylene">#REF!</definedName>
    <definedName name="vp.T2.oil" localSheetId="0">#REF!</definedName>
    <definedName name="vp.T2.oil" localSheetId="1">#REF!</definedName>
    <definedName name="vp.T2.oil" localSheetId="2">#REF!</definedName>
    <definedName name="vp.T2.oil" localSheetId="3">#REF!</definedName>
    <definedName name="vp.T2.oil">#REF!</definedName>
    <definedName name="vp.T2.PIB" localSheetId="0">#REF!</definedName>
    <definedName name="vp.T2.PIB" localSheetId="1">#REF!</definedName>
    <definedName name="vp.T2.PIB" localSheetId="2">#REF!</definedName>
    <definedName name="vp.T2.PIB" localSheetId="3">#REF!</definedName>
    <definedName name="vp.T2.PIB">#REF!</definedName>
    <definedName name="VP_data">[50]VP!$A$8:$H$118</definedName>
    <definedName name="VPLinLog" localSheetId="0">[66]!VPLinLog</definedName>
    <definedName name="VPLinLog" localSheetId="1">[66]!VPLinLog</definedName>
    <definedName name="VPLinLog" localSheetId="2">[66]!VPLinLog</definedName>
    <definedName name="VPLinLog" localSheetId="3">[66]!VPLinLog</definedName>
    <definedName name="VPLinLog">[66]!VPLinLog</definedName>
    <definedName name="VPLog" localSheetId="0">[66]!VPLog</definedName>
    <definedName name="VPLog" localSheetId="1">[66]!VPLog</definedName>
    <definedName name="VPLog" localSheetId="2">[66]!VPLog</definedName>
    <definedName name="VPLog" localSheetId="3">[66]!VPLog</definedName>
    <definedName name="VPLog">[66]!VPLog</definedName>
    <definedName name="WaterConcAnnual" localSheetId="0">#REF!</definedName>
    <definedName name="WaterConcAnnual" localSheetId="1">#REF!</definedName>
    <definedName name="WaterConcAnnual" localSheetId="2">#REF!</definedName>
    <definedName name="WaterConcAnnual" localSheetId="3">#REF!</definedName>
    <definedName name="WaterConcAnnual">#REF!</definedName>
    <definedName name="WaterConcentration" localSheetId="0">#REF!</definedName>
    <definedName name="WaterConcentration" localSheetId="1">#REF!</definedName>
    <definedName name="WaterConcentration" localSheetId="2">#REF!</definedName>
    <definedName name="WaterConcentration" localSheetId="3">#REF!</definedName>
    <definedName name="WaterConcentration">#REF!</definedName>
    <definedName name="Watson" localSheetId="0">#REF!</definedName>
    <definedName name="Watson" localSheetId="1">#REF!</definedName>
    <definedName name="Watson" localSheetId="2">#REF!</definedName>
    <definedName name="Watson" localSheetId="3">#REF!</definedName>
    <definedName name="Watson">#REF!</definedName>
    <definedName name="WCU_SNCR" localSheetId="0">#REF!</definedName>
    <definedName name="WCU_SNCR" localSheetId="1">#REF!</definedName>
    <definedName name="WCU_SNCR" localSheetId="2">#REF!</definedName>
    <definedName name="WCU_SNCR" localSheetId="3">#REF!</definedName>
    <definedName name="WCU_SNCR">#REF!</definedName>
    <definedName name="Weights" localSheetId="7">#REF!</definedName>
    <definedName name="Weights" localSheetId="26">#REF!</definedName>
    <definedName name="Weights" localSheetId="27">#REF!</definedName>
    <definedName name="Weights" localSheetId="28">#REF!</definedName>
    <definedName name="Weights" localSheetId="32">#REF!</definedName>
    <definedName name="Weights" localSheetId="33">#REF!</definedName>
    <definedName name="Weights" localSheetId="5">#REF!</definedName>
    <definedName name="Weights" localSheetId="0">#REF!</definedName>
    <definedName name="Weights" localSheetId="1">#REF!</definedName>
    <definedName name="Weights" localSheetId="2">#REF!</definedName>
    <definedName name="Weights" localSheetId="3">#REF!</definedName>
    <definedName name="Weights">#REF!</definedName>
    <definedName name="Well" localSheetId="0">#REF!</definedName>
    <definedName name="Well" localSheetId="1">#REF!</definedName>
    <definedName name="Well" localSheetId="2">#REF!</definedName>
    <definedName name="Well" localSheetId="3">#REF!</definedName>
    <definedName name="Well">#REF!</definedName>
    <definedName name="Wet_Gas_Pressure" localSheetId="0">#REF!</definedName>
    <definedName name="Wet_Gas_Pressure" localSheetId="1">#REF!</definedName>
    <definedName name="Wet_Gas_Pressure" localSheetId="2">#REF!</definedName>
    <definedName name="Wet_Gas_Pressure" localSheetId="3">#REF!</definedName>
    <definedName name="Wet_Gas_Pressure">#REF!</definedName>
    <definedName name="Wet_Gas_Temperature" localSheetId="0">#REF!</definedName>
    <definedName name="Wet_Gas_Temperature" localSheetId="1">#REF!</definedName>
    <definedName name="Wet_Gas_Temperature" localSheetId="2">#REF!</definedName>
    <definedName name="Wet_Gas_Temperature" localSheetId="3">#REF!</definedName>
    <definedName name="Wet_Gas_Temperature">#REF!</definedName>
    <definedName name="WhichKiln">[28]Controls!$B$9</definedName>
    <definedName name="WINDAREA" localSheetId="0">#REF!</definedName>
    <definedName name="WINDAREA" localSheetId="1">#REF!</definedName>
    <definedName name="WINDAREA" localSheetId="2">#REF!</definedName>
    <definedName name="WINDAREA" localSheetId="3">#REF!</definedName>
    <definedName name="WINDAREA">#REF!</definedName>
    <definedName name="WINDCALC" localSheetId="0">#REF!</definedName>
    <definedName name="WINDCALC" localSheetId="1">#REF!</definedName>
    <definedName name="WINDCALC" localSheetId="2">#REF!</definedName>
    <definedName name="WINDCALC" localSheetId="3">#REF!</definedName>
    <definedName name="WINDCALC">#REF!</definedName>
    <definedName name="WINDREF" localSheetId="0">#REF!</definedName>
    <definedName name="WINDREF" localSheetId="1">#REF!</definedName>
    <definedName name="WINDREF" localSheetId="2">#REF!</definedName>
    <definedName name="WINDREF" localSheetId="3">#REF!</definedName>
    <definedName name="WINDREF">#REF!</definedName>
    <definedName name="WINDTEXT" localSheetId="0">#REF!</definedName>
    <definedName name="WINDTEXT" localSheetId="1">#REF!</definedName>
    <definedName name="WINDTEXT" localSheetId="2">#REF!</definedName>
    <definedName name="WINDTEXT" localSheetId="3">#REF!</definedName>
    <definedName name="WINDTEXT">#REF!</definedName>
    <definedName name="WP" localSheetId="0">#REF!</definedName>
    <definedName name="WP" localSheetId="1">#REF!</definedName>
    <definedName name="WP" localSheetId="2">#REF!</definedName>
    <definedName name="WP" localSheetId="3">#REF!</definedName>
    <definedName name="WP">#REF!</definedName>
    <definedName name="wrkcapesca" localSheetId="0">[67]CALC!#REF!</definedName>
    <definedName name="wrkcapesca" localSheetId="1">[67]CALC!#REF!</definedName>
    <definedName name="wrkcapesca" localSheetId="2">[67]CALC!#REF!</definedName>
    <definedName name="wrkcapesca" localSheetId="3">[67]CALC!#REF!</definedName>
    <definedName name="wrkcapesca">[67]CALC!#REF!</definedName>
    <definedName name="wrkcapescb" localSheetId="0">[67]CALC!#REF!</definedName>
    <definedName name="wrkcapescb" localSheetId="1">[67]CALC!#REF!</definedName>
    <definedName name="wrkcapescb" localSheetId="2">[67]CALC!#REF!</definedName>
    <definedName name="wrkcapescb" localSheetId="3">[67]CALC!#REF!</definedName>
    <definedName name="wrkcapescb">[67]CALC!#REF!</definedName>
    <definedName name="wrkcapescc" localSheetId="0">[67]CALC!#REF!</definedName>
    <definedName name="wrkcapescc" localSheetId="1">[67]CALC!#REF!</definedName>
    <definedName name="wrkcapescc" localSheetId="2">[67]CALC!#REF!</definedName>
    <definedName name="wrkcapescc" localSheetId="3">[67]CALC!#REF!</definedName>
    <definedName name="wrkcapescc">[67]CALC!#REF!</definedName>
    <definedName name="wrkcapescd" localSheetId="0">[67]CALC!#REF!</definedName>
    <definedName name="wrkcapescd" localSheetId="1">[67]CALC!#REF!</definedName>
    <definedName name="wrkcapescd" localSheetId="2">[67]CALC!#REF!</definedName>
    <definedName name="wrkcapescd" localSheetId="3">[67]CALC!#REF!</definedName>
    <definedName name="wrkcapescd">[67]CALC!#REF!</definedName>
    <definedName name="wrn.1996._.Emission._.Inventory." localSheetId="51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wrn.1996._.Emission._.Inventory." hidden="1">{#N/A,#N/A,FALSE,"Summary";#N/A,#N/A,FALSE,"Production";#N/A,#N/A,FALSE,"Boiler";#N/A,#N/A,FALSE,"RTO";#N/A,#N/A,FALSE,"Dryers";#N/A,#N/A,FALSE,"Presses";#N/A,#N/A,FALSE,"Kilns";#N/A,#N/A,FALSE,"Cyclones";#N/A,#N/A,FALSE,"Storage Area Fu";#N/A,#N/A,FALSE,"Proc TSP Fug";#N/A,#N/A,FALSE,"Load Fug";#N/A,#N/A,FALSE,"VOC Fug";#N/A,#N/A,FALSE,"Storage Tanks";#N/A,#N/A,FALSE,"Road Fugitives"}</definedName>
    <definedName name="wrn.all." localSheetId="51" hidden="1">{#N/A,#N/A,FALSE,"Results";#N/A,#N/A,FALSE,"Composition";#N/A,#N/A,FALSE,"Speciation"}</definedName>
    <definedName name="wrn.all." hidden="1">{#N/A,#N/A,FALSE,"Results";#N/A,#N/A,FALSE,"Composition";#N/A,#N/A,FALSE,"Speciation"}</definedName>
    <definedName name="wrn.Compositions." localSheetId="51" hidden="1">{"Compositions",#N/A,FALSE,"TTU Summary"}</definedName>
    <definedName name="wrn.Compositions." hidden="1">{"Compositions",#N/A,FALSE,"TTU Summary"}</definedName>
    <definedName name="wrn.Crosby._.Modeling._.Summary." localSheetId="51" hidden="1">{#N/A,#N/A,FALSE,"Modeled Emissions";#N/A,#N/A,FALSE,"Modeling Results"}</definedName>
    <definedName name="wrn.Crosby._.Modeling._.Summary." hidden="1">{#N/A,#N/A,FALSE,"Modeled Emissions";#N/A,#N/A,FALSE,"Modeling Results"}</definedName>
    <definedName name="wrn.EPNs." localSheetId="51" hidden="1">{#N/A,#N/A,TRUE,"EPN 500";#N/A,#N/A,TRUE,"EPN 505 (Trains I-III Stippers)";#N/A,#N/A,TRUE,"EPN 505 (Trains I-III Dryers)";#N/A,#N/A,TRUE,"EPN 505 (Tr I-III Water Wash)";#N/A,#N/A,TRUE,"EPN 505 (Train IV)";#N/A,#N/A,TRUE,"EPN 505 Summary";#N/A,#N/A,TRUE,"EPN 514";#N/A,#N/A,TRUE,"EPN 517";#N/A,#N/A,TRUE,"EPN 518";#N/A,#N/A,TRUE,"EPN 520";#N/A,#N/A,TRUE,"EPN 523";#N/A,#N/A,TRUE,"EPN 524 Summary";#N/A,#N/A,TRUE,"EPN 525 &amp; 526";#N/A,#N/A,TRUE,"EPN 534";#N/A,#N/A,TRUE,"EPN 536 Summary";#N/A,#N/A,TRUE,"EPN 538";#N/A,#N/A,TRUE,"EPN 605";#N/A,#N/A,TRUE,"EPN 606";#N/A,#N/A,TRUE,"EPN's 607, 608, 609, 610, 611";#N/A,#N/A,TRUE,"EPN 612";#N/A,#N/A,TRUE,"EPN 900"}</definedName>
    <definedName name="wrn.EPNs." hidden="1">{#N/A,#N/A,TRUE,"EPN 500";#N/A,#N/A,TRUE,"EPN 505 (Trains I-III Stippers)";#N/A,#N/A,TRUE,"EPN 505 (Trains I-III Dryers)";#N/A,#N/A,TRUE,"EPN 505 (Tr I-III Water Wash)";#N/A,#N/A,TRUE,"EPN 505 (Train IV)";#N/A,#N/A,TRUE,"EPN 505 Summary";#N/A,#N/A,TRUE,"EPN 514";#N/A,#N/A,TRUE,"EPN 517";#N/A,#N/A,TRUE,"EPN 518";#N/A,#N/A,TRUE,"EPN 520";#N/A,#N/A,TRUE,"EPN 523";#N/A,#N/A,TRUE,"EPN 524 Summary";#N/A,#N/A,TRUE,"EPN 525 &amp; 526";#N/A,#N/A,TRUE,"EPN 534";#N/A,#N/A,TRUE,"EPN 536 Summary";#N/A,#N/A,TRUE,"EPN 538";#N/A,#N/A,TRUE,"EPN 605";#N/A,#N/A,TRUE,"EPN 606";#N/A,#N/A,TRUE,"EPN's 607, 608, 609, 610, 611";#N/A,#N/A,TRUE,"EPN 612";#N/A,#N/A,TRUE,"EPN 900"}</definedName>
    <definedName name="wrn.Flare._.Permit._.Tables.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wrn.Flare._.Permit._.Tables.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wrn.Input._.Section." localSheetId="51" hidden="1">{"Input Section",#N/A,FALSE,"TTU Summary"}</definedName>
    <definedName name="wrn.Input._.Section." hidden="1">{"Input Section",#N/A,FALSE,"TTU Summary"}</definedName>
    <definedName name="wrn.Instructions." localSheetId="51" hidden="1">{"Instructions",#N/A,FALSE,"TTU Summary"}</definedName>
    <definedName name="wrn.Instructions." hidden="1">{"Instructions",#N/A,FALSE,"TTU Summary"}</definedName>
    <definedName name="wrn.Output._.Reports." localSheetId="51" hidden="1">{"Total TTU Output",#N/A,FALSE,"TTU Summary";"B_68 OPN Output",#N/A,FALSE,"TTU Summary";"B_19 OPN Output",#N/A,FALSE,"TTU Summary"}</definedName>
    <definedName name="wrn.Output._.Reports." hidden="1">{"Total TTU Output",#N/A,FALSE,"TTU Summary";"B_68 OPN Output",#N/A,FALSE,"TTU Summary";"B_19 OPN Output",#N/A,FALSE,"TTU Summary"}</definedName>
    <definedName name="wrn.Print._.All." localSheetId="51" hidden="1">{"Instructions",#N/A,FALSE,"TTU Summary";"Reporting Responsibilities",#N/A,FALSE,"TTU Summary";"Input Section",#N/A,FALSE,"TTU Summary";"Compositions",#N/A,FALSE,"TTU Summary";"Total TTU Output",#N/A,FALSE,"TTU Summary";"B_19 OPN Output",#N/A,FALSE,"TTU Summary";"B_68 OPN Output",#N/A,FALSE,"TTU Summary";"MAER Comparision",#N/A,FALSE,"TTU Summary"}</definedName>
    <definedName name="wrn.Print._.All." hidden="1">{"Instructions",#N/A,FALSE,"TTU Summary";"Reporting Responsibilities",#N/A,FALSE,"TTU Summary";"Input Section",#N/A,FALSE,"TTU Summary";"Compositions",#N/A,FALSE,"TTU Summary";"Total TTU Output",#N/A,FALSE,"TTU Summary";"B_19 OPN Output",#N/A,FALSE,"TTU Summary";"B_68 OPN Output",#N/A,FALSE,"TTU Summary";"MAER Comparision",#N/A,FALSE,"TTU Summary"}</definedName>
    <definedName name="wrn.Print._.B19._.Detail." localSheetId="51" hidden="1">{"F210 detailed output",#N/A,FALSE,"F-210 TTU";"F11 detailed output",#N/A,FALSE,"F-11 TTU"}</definedName>
    <definedName name="wrn.Print._.B19._.Detail." hidden="1">{"F210 detailed output",#N/A,FALSE,"F-210 TTU";"F11 detailed output",#N/A,FALSE,"F-11 TTU"}</definedName>
    <definedName name="wrn.Print._.B68._.Details." localSheetId="51" hidden="1">{"f-603 detailed output",#N/A,FALSE,"FTB-603 TTU";"f-2 detailed output",#N/A,FALSE,"F-2 TTU"}</definedName>
    <definedName name="wrn.Print._.B68._.Details." hidden="1">{"f-603 detailed output",#N/A,FALSE,"FTB-603 TTU";"f-2 detailed output",#N/A,FALSE,"F-2 TTU"}</definedName>
    <definedName name="wrn.report." localSheetId="51" hidden="1">{#N/A,#N/A,FALSE,"F1-Currrent";#N/A,#N/A,FALSE,"F2-Current";#N/A,#N/A,FALSE,"F2-Proposed";#N/A,#N/A,FALSE,"F3-Current";#N/A,#N/A,FALSE,"F4-Current";#N/A,#N/A,FALSE,"F4-Proposed";#N/A,#N/A,FALSE,"Controls"}</definedName>
    <definedName name="wrn.report." hidden="1">{#N/A,#N/A,FALSE,"F1-Currrent";#N/A,#N/A,FALSE,"F2-Current";#N/A,#N/A,FALSE,"F2-Proposed";#N/A,#N/A,FALSE,"F3-Current";#N/A,#N/A,FALSE,"F4-Current";#N/A,#N/A,FALSE,"F4-Proposed";#N/A,#N/A,FALSE,"Controls"}</definedName>
    <definedName name="wrn.Reporting._.Responsibilites." localSheetId="51" hidden="1">{"Reporting Responsibilities",#N/A,FALSE,"TTU Summary"}</definedName>
    <definedName name="wrn.Reporting._.Responsibilites." hidden="1">{"Reporting Responsibilities",#N/A,FALSE,"TTU Summary"}</definedName>
    <definedName name="wrn.TTU._.Detail." localSheetId="51" hidden="1">{"B68 TTU Detail",#N/A,FALSE,"TTU Summary";"B19 TTU Detail",#N/A,FALSE,"TTU Summary"}</definedName>
    <definedName name="wrn.TTU._.Detail." hidden="1">{"B68 TTU Detail",#N/A,FALSE,"TTU Summary";"B19 TTU Detail",#N/A,FALSE,"TTU Summary"}</definedName>
    <definedName name="x" localSheetId="51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x" hidden="1">{#N/A,#N/A,FALSE,"Annual Summary";#N/A,#N/A,FALSE,"Hourly Summary";#N/A,#N/A,FALSE,"Flare Combustion";#N/A,#N/A,FALSE,"Shipping";#N/A,#N/A,FALSE,"Process Turnaround";#N/A,#N/A,FALSE,"Lab Samples";#N/A,#N/A,FALSE,"Product Cycles 5-4";#N/A,#N/A,FALSE,"5-4.1";#N/A,#N/A,FALSE,"5-4.2";#N/A,#N/A,FALSE,"Physical Prop Data"}</definedName>
    <definedName name="X_1" localSheetId="0">'[15]Process Tanks'!#REF!</definedName>
    <definedName name="X_1" localSheetId="1">'[15]Process Tanks'!#REF!</definedName>
    <definedName name="X_1" localSheetId="2">'[15]Process Tanks'!#REF!</definedName>
    <definedName name="X_1" localSheetId="3">'[15]Process Tanks'!#REF!</definedName>
    <definedName name="X_1">'[15]Process Tanks'!#REF!</definedName>
    <definedName name="X_2" localSheetId="0">'[15]Process Tanks'!#REF!</definedName>
    <definedName name="X_2" localSheetId="1">'[15]Process Tanks'!#REF!</definedName>
    <definedName name="X_2" localSheetId="2">'[15]Process Tanks'!#REF!</definedName>
    <definedName name="X_2" localSheetId="3">'[15]Process Tanks'!#REF!</definedName>
    <definedName name="X_2">'[15]Process Tanks'!#REF!</definedName>
    <definedName name="xxxx">[68]Sheet2!$C$13</definedName>
    <definedName name="Zip" localSheetId="0">#REF!</definedName>
    <definedName name="Zip" localSheetId="1">#REF!</definedName>
    <definedName name="Zip" localSheetId="2">#REF!</definedName>
    <definedName name="Zip" localSheetId="3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G43" i="100" l="1"/>
  <c r="F43" i="100"/>
  <c r="E43" i="100"/>
  <c r="G43" i="99"/>
  <c r="F43" i="99"/>
  <c r="E43" i="99"/>
  <c r="G43" i="98"/>
  <c r="F43" i="98"/>
  <c r="E43" i="98"/>
  <c r="G43" i="97"/>
  <c r="F43" i="97"/>
  <c r="E43" i="97"/>
  <c r="E44" i="97" l="1"/>
  <c r="E15" i="38" l="1"/>
  <c r="E5" i="100"/>
  <c r="G5" i="97"/>
  <c r="G4" i="97"/>
  <c r="F5" i="97"/>
  <c r="F4" i="97"/>
  <c r="G5" i="98"/>
  <c r="G4" i="98"/>
  <c r="F5" i="98"/>
  <c r="F4" i="98"/>
  <c r="G5" i="99"/>
  <c r="G4" i="99"/>
  <c r="F5" i="99"/>
  <c r="F4" i="99"/>
  <c r="G4" i="100"/>
  <c r="G47" i="100" s="1"/>
  <c r="G48" i="100" s="1"/>
  <c r="F4" i="100"/>
  <c r="F47" i="100" s="1"/>
  <c r="F48" i="100" s="1"/>
  <c r="G5" i="100"/>
  <c r="F5" i="100"/>
  <c r="E36" i="100"/>
  <c r="H48" i="100"/>
  <c r="G46" i="100"/>
  <c r="F46" i="100"/>
  <c r="E46" i="100"/>
  <c r="G44" i="100"/>
  <c r="F44" i="100"/>
  <c r="E44" i="100"/>
  <c r="G36" i="100"/>
  <c r="F36" i="100"/>
  <c r="G30" i="100"/>
  <c r="G29" i="100"/>
  <c r="G28" i="100"/>
  <c r="G27" i="100"/>
  <c r="G26" i="100"/>
  <c r="F26" i="100"/>
  <c r="E26" i="100"/>
  <c r="G25" i="100"/>
  <c r="F25" i="100"/>
  <c r="E25" i="100"/>
  <c r="G24" i="100"/>
  <c r="F24" i="100"/>
  <c r="E24" i="100"/>
  <c r="G19" i="100"/>
  <c r="G15" i="100"/>
  <c r="G14" i="100"/>
  <c r="G6" i="100"/>
  <c r="F6" i="100"/>
  <c r="E6" i="100"/>
  <c r="E4" i="100"/>
  <c r="E47" i="100" l="1"/>
  <c r="E48" i="100" s="1"/>
  <c r="C51" i="100" s="1"/>
  <c r="C52" i="100" s="1"/>
  <c r="D52" i="100" s="1"/>
  <c r="G44" i="99"/>
  <c r="F44" i="99"/>
  <c r="E44" i="99"/>
  <c r="G44" i="98"/>
  <c r="F44" i="98"/>
  <c r="E44" i="98"/>
  <c r="G44" i="97"/>
  <c r="F44" i="97"/>
  <c r="E16" i="7"/>
  <c r="G8" i="99"/>
  <c r="F8" i="99"/>
  <c r="E8" i="99"/>
  <c r="E36" i="99"/>
  <c r="H47" i="99"/>
  <c r="H48" i="99" s="1"/>
  <c r="G46" i="99"/>
  <c r="F46" i="99"/>
  <c r="E46" i="99"/>
  <c r="G40" i="99"/>
  <c r="F40" i="99"/>
  <c r="E40" i="99"/>
  <c r="G39" i="99"/>
  <c r="F39" i="99"/>
  <c r="E39" i="99"/>
  <c r="G38" i="99"/>
  <c r="F38" i="99"/>
  <c r="E38" i="99"/>
  <c r="G37" i="99"/>
  <c r="F37" i="99"/>
  <c r="E37" i="99"/>
  <c r="G36" i="99"/>
  <c r="F36" i="99"/>
  <c r="G35" i="99"/>
  <c r="F35" i="99"/>
  <c r="E35" i="99"/>
  <c r="G34" i="99"/>
  <c r="F34" i="99"/>
  <c r="E34" i="99"/>
  <c r="G33" i="99"/>
  <c r="F33" i="99"/>
  <c r="E33" i="99"/>
  <c r="G32" i="99"/>
  <c r="F32" i="99"/>
  <c r="E32" i="99"/>
  <c r="G31" i="99"/>
  <c r="F31" i="99"/>
  <c r="E31" i="99"/>
  <c r="G30" i="99"/>
  <c r="G29" i="99"/>
  <c r="G28" i="99"/>
  <c r="G27" i="99"/>
  <c r="G26" i="99"/>
  <c r="F26" i="99"/>
  <c r="E26" i="99"/>
  <c r="G25" i="99"/>
  <c r="F25" i="99"/>
  <c r="E25" i="99"/>
  <c r="G24" i="99"/>
  <c r="F24" i="99"/>
  <c r="E24" i="99"/>
  <c r="G19" i="99"/>
  <c r="G15" i="99"/>
  <c r="G14" i="99"/>
  <c r="G7" i="99"/>
  <c r="G47" i="99" s="1"/>
  <c r="G48" i="99" s="1"/>
  <c r="F7" i="99"/>
  <c r="E7" i="99"/>
  <c r="G6" i="99"/>
  <c r="F6" i="99"/>
  <c r="F47" i="99" s="1"/>
  <c r="F48" i="99" s="1"/>
  <c r="E6" i="99"/>
  <c r="E5" i="99"/>
  <c r="E4" i="99"/>
  <c r="D51" i="100" l="1"/>
  <c r="E47" i="99"/>
  <c r="E48" i="99" s="1"/>
  <c r="C51" i="99" s="1"/>
  <c r="D51" i="99" s="1"/>
  <c r="E37" i="98"/>
  <c r="E5" i="98"/>
  <c r="E4" i="98"/>
  <c r="H48" i="97"/>
  <c r="E37" i="97"/>
  <c r="E36" i="97"/>
  <c r="E14" i="51"/>
  <c r="E5" i="97"/>
  <c r="D24" i="13"/>
  <c r="D15" i="13"/>
  <c r="E4" i="97"/>
  <c r="G46" i="98"/>
  <c r="F46" i="98"/>
  <c r="E46" i="98"/>
  <c r="G40" i="98"/>
  <c r="F40" i="98"/>
  <c r="E40" i="98"/>
  <c r="G39" i="98"/>
  <c r="F39" i="98"/>
  <c r="E39" i="98"/>
  <c r="G38" i="98"/>
  <c r="F38" i="98"/>
  <c r="E38" i="98"/>
  <c r="G37" i="98"/>
  <c r="F37" i="98"/>
  <c r="G36" i="98"/>
  <c r="F36" i="98"/>
  <c r="E36" i="98"/>
  <c r="G35" i="98"/>
  <c r="F35" i="98"/>
  <c r="E35" i="98"/>
  <c r="G34" i="98"/>
  <c r="F34" i="98"/>
  <c r="E34" i="98"/>
  <c r="G33" i="98"/>
  <c r="F33" i="98"/>
  <c r="E33" i="98"/>
  <c r="G32" i="98"/>
  <c r="F32" i="98"/>
  <c r="E32" i="98"/>
  <c r="G30" i="98"/>
  <c r="G29" i="98"/>
  <c r="G28" i="98"/>
  <c r="G27" i="98"/>
  <c r="G26" i="98"/>
  <c r="F26" i="98"/>
  <c r="E26" i="98"/>
  <c r="G25" i="98"/>
  <c r="F25" i="98"/>
  <c r="E25" i="98"/>
  <c r="G24" i="98"/>
  <c r="F24" i="98"/>
  <c r="E24" i="98"/>
  <c r="G19" i="98"/>
  <c r="G15" i="98"/>
  <c r="G14" i="98"/>
  <c r="G7" i="98"/>
  <c r="F7" i="98"/>
  <c r="E7" i="98"/>
  <c r="G6" i="98"/>
  <c r="F6" i="98"/>
  <c r="E6" i="98"/>
  <c r="G46" i="97"/>
  <c r="F46" i="97"/>
  <c r="E46" i="97"/>
  <c r="G40" i="97"/>
  <c r="F40" i="97"/>
  <c r="E40" i="97"/>
  <c r="G39" i="97"/>
  <c r="F39" i="97"/>
  <c r="E39" i="97"/>
  <c r="G38" i="97"/>
  <c r="F38" i="97"/>
  <c r="E38" i="97"/>
  <c r="G37" i="97"/>
  <c r="F37" i="97"/>
  <c r="G36" i="97"/>
  <c r="F36" i="97"/>
  <c r="G35" i="97"/>
  <c r="F35" i="97"/>
  <c r="E35" i="97"/>
  <c r="G34" i="97"/>
  <c r="F34" i="97"/>
  <c r="E34" i="97"/>
  <c r="G33" i="97"/>
  <c r="F33" i="97"/>
  <c r="E33" i="97"/>
  <c r="G32" i="97"/>
  <c r="F32" i="97"/>
  <c r="E32" i="97"/>
  <c r="G31" i="97"/>
  <c r="F31" i="97"/>
  <c r="E31" i="97"/>
  <c r="G30" i="97"/>
  <c r="G29" i="97"/>
  <c r="G28" i="97"/>
  <c r="G27" i="97"/>
  <c r="G26" i="97"/>
  <c r="F26" i="97"/>
  <c r="E26" i="97"/>
  <c r="G25" i="97"/>
  <c r="F25" i="97"/>
  <c r="E25" i="97"/>
  <c r="G24" i="97"/>
  <c r="F24" i="97"/>
  <c r="E24" i="97"/>
  <c r="G19" i="97"/>
  <c r="G15" i="97"/>
  <c r="G14" i="97"/>
  <c r="G7" i="97"/>
  <c r="F7" i="97"/>
  <c r="E7" i="97"/>
  <c r="G6" i="97"/>
  <c r="F6" i="97"/>
  <c r="E6" i="97"/>
  <c r="C52" i="99" l="1"/>
  <c r="D52" i="99" s="1"/>
  <c r="G47" i="98"/>
  <c r="G48" i="98" s="1"/>
  <c r="F47" i="98"/>
  <c r="F48" i="98" s="1"/>
  <c r="H47" i="98"/>
  <c r="H48" i="98" s="1"/>
  <c r="E47" i="98"/>
  <c r="E48" i="98" s="1"/>
  <c r="F47" i="97"/>
  <c r="F48" i="97" s="1"/>
  <c r="G47" i="97"/>
  <c r="G48" i="97" s="1"/>
  <c r="E47" i="97"/>
  <c r="E48" i="97" s="1"/>
  <c r="L33" i="66"/>
  <c r="L34" i="66"/>
  <c r="L35" i="66"/>
  <c r="L36" i="66"/>
  <c r="L32" i="66"/>
  <c r="L25" i="66"/>
  <c r="L26" i="66"/>
  <c r="L24" i="66"/>
  <c r="C51" i="98" l="1"/>
  <c r="D51" i="98" s="1"/>
  <c r="C51" i="97"/>
  <c r="C52" i="97" s="1"/>
  <c r="D52" i="97" s="1"/>
  <c r="C8" i="28"/>
  <c r="E26" i="32"/>
  <c r="E25" i="32"/>
  <c r="E24" i="32"/>
  <c r="E27" i="32" s="1"/>
  <c r="E22" i="32"/>
  <c r="E21" i="32"/>
  <c r="E20" i="32"/>
  <c r="E19" i="32"/>
  <c r="E18" i="32"/>
  <c r="E17" i="32"/>
  <c r="E16" i="32"/>
  <c r="E15" i="32"/>
  <c r="E26" i="31"/>
  <c r="E25" i="31"/>
  <c r="E24" i="31"/>
  <c r="E27" i="31" s="1"/>
  <c r="E22" i="31"/>
  <c r="E21" i="31"/>
  <c r="E20" i="31"/>
  <c r="E19" i="31"/>
  <c r="E18" i="31"/>
  <c r="E17" i="31"/>
  <c r="E16" i="31"/>
  <c r="E15" i="31"/>
  <c r="E26" i="30"/>
  <c r="E25" i="30"/>
  <c r="E24" i="30"/>
  <c r="E27" i="30" s="1"/>
  <c r="E22" i="30"/>
  <c r="E21" i="30"/>
  <c r="E20" i="30"/>
  <c r="E19" i="30"/>
  <c r="E18" i="30"/>
  <c r="E17" i="30"/>
  <c r="E16" i="30"/>
  <c r="E15" i="30"/>
  <c r="E26" i="29"/>
  <c r="E25" i="29"/>
  <c r="E24" i="29"/>
  <c r="E27" i="29" s="1"/>
  <c r="E22" i="29"/>
  <c r="E21" i="29"/>
  <c r="E20" i="29"/>
  <c r="E19" i="29"/>
  <c r="E18" i="29"/>
  <c r="E17" i="29"/>
  <c r="E16" i="29"/>
  <c r="E15" i="29"/>
  <c r="D20" i="33"/>
  <c r="D23" i="33"/>
  <c r="D51" i="97" l="1"/>
  <c r="C52" i="98"/>
  <c r="D52" i="98" s="1"/>
  <c r="D15" i="32"/>
  <c r="D15" i="31"/>
  <c r="D15" i="30"/>
  <c r="D15" i="29"/>
  <c r="H12" i="96" l="1"/>
  <c r="G12" i="96"/>
  <c r="E12" i="96"/>
  <c r="C12" i="96"/>
  <c r="F10" i="96"/>
  <c r="F12" i="96" s="1"/>
  <c r="D10" i="96"/>
  <c r="F6" i="96"/>
  <c r="D6" i="96"/>
  <c r="L21" i="95"/>
  <c r="M21" i="95" s="1"/>
  <c r="F21" i="95"/>
  <c r="J21" i="95" s="1"/>
  <c r="K21" i="95" s="1"/>
  <c r="L20" i="95"/>
  <c r="M20" i="95" s="1"/>
  <c r="F20" i="95"/>
  <c r="J20" i="95" s="1"/>
  <c r="K20" i="95" s="1"/>
  <c r="L19" i="95"/>
  <c r="M19" i="95" s="1"/>
  <c r="F19" i="95"/>
  <c r="J19" i="95" s="1"/>
  <c r="K19" i="95" s="1"/>
  <c r="G18" i="95"/>
  <c r="L18" i="95" s="1"/>
  <c r="M18" i="95" s="1"/>
  <c r="F18" i="95"/>
  <c r="J18" i="95" s="1"/>
  <c r="K18" i="95" s="1"/>
  <c r="L17" i="95"/>
  <c r="M17" i="95" s="1"/>
  <c r="F17" i="95"/>
  <c r="J17" i="95" s="1"/>
  <c r="K17" i="95" s="1"/>
  <c r="G16" i="95"/>
  <c r="L16" i="95" s="1"/>
  <c r="M16" i="95" s="1"/>
  <c r="F16" i="95"/>
  <c r="J16" i="95" s="1"/>
  <c r="K16" i="95" s="1"/>
  <c r="H15" i="95"/>
  <c r="G15" i="95"/>
  <c r="L15" i="95" s="1"/>
  <c r="M15" i="95" s="1"/>
  <c r="D15" i="95"/>
  <c r="H14" i="95"/>
  <c r="J14" i="95" s="1"/>
  <c r="K14" i="95" s="1"/>
  <c r="G14" i="95"/>
  <c r="E14" i="95"/>
  <c r="D14" i="95"/>
  <c r="F14" i="95" s="1"/>
  <c r="G13" i="95"/>
  <c r="L13" i="95" s="1"/>
  <c r="M13" i="95" s="1"/>
  <c r="E13" i="95"/>
  <c r="E15" i="95" s="1"/>
  <c r="G12" i="95"/>
  <c r="F12" i="95"/>
  <c r="J12" i="95" s="1"/>
  <c r="L12" i="95" l="1"/>
  <c r="B25" i="95" s="1"/>
  <c r="F15" i="95"/>
  <c r="J15" i="95" s="1"/>
  <c r="K15" i="95" s="1"/>
  <c r="D12" i="96"/>
  <c r="F13" i="95"/>
  <c r="J13" i="95" s="1"/>
  <c r="K13" i="95" s="1"/>
  <c r="L14" i="95"/>
  <c r="M14" i="95" s="1"/>
  <c r="J22" i="95"/>
  <c r="K12" i="95"/>
  <c r="K22" i="95" s="1"/>
  <c r="M12" i="95" l="1"/>
  <c r="M22" i="95" s="1"/>
  <c r="L46" i="66" s="1"/>
  <c r="L22" i="95"/>
  <c r="B26" i="95" l="1"/>
  <c r="L37" i="95"/>
  <c r="L46" i="81"/>
  <c r="L48" i="81" s="1"/>
  <c r="B16" i="90"/>
  <c r="B15" i="90"/>
  <c r="B33" i="80"/>
  <c r="B32" i="80"/>
  <c r="B19" i="80"/>
  <c r="B18" i="80"/>
  <c r="C7" i="38"/>
  <c r="B16" i="38"/>
  <c r="B15" i="38"/>
  <c r="B14" i="38"/>
  <c r="D15" i="87" l="1"/>
  <c r="L21" i="81" s="1"/>
  <c r="E15" i="87" l="1"/>
  <c r="L21" i="66" s="1"/>
  <c r="D16" i="22"/>
  <c r="E13" i="45"/>
  <c r="B17" i="90" l="1"/>
  <c r="D17" i="90" s="1"/>
  <c r="E17" i="90" s="1"/>
  <c r="B34" i="80"/>
  <c r="D34" i="80" s="1"/>
  <c r="B20" i="80"/>
  <c r="D20" i="80" s="1"/>
  <c r="B17" i="79"/>
  <c r="E19" i="80" l="1"/>
  <c r="C7" i="80"/>
  <c r="E33" i="80" s="1"/>
  <c r="D16" i="38"/>
  <c r="D15" i="38"/>
  <c r="D14" i="38"/>
  <c r="E18" i="80" l="1"/>
  <c r="E34" i="80"/>
  <c r="E32" i="80"/>
  <c r="E20" i="80"/>
  <c r="C31" i="38"/>
  <c r="D31" i="38"/>
  <c r="D13" i="51"/>
  <c r="C8" i="45"/>
  <c r="E16" i="38" l="1"/>
  <c r="E14" i="38"/>
  <c r="B15" i="60" l="1"/>
  <c r="E22" i="94" l="1"/>
  <c r="E23" i="94" s="1"/>
  <c r="C9" i="14" s="1"/>
  <c r="E15" i="94"/>
  <c r="E14" i="94"/>
  <c r="E13" i="94"/>
  <c r="E12" i="94"/>
  <c r="E11" i="94"/>
  <c r="E16" i="94" l="1"/>
  <c r="C9" i="13" s="1"/>
  <c r="B33" i="22" l="1"/>
  <c r="B33" i="21"/>
  <c r="J27" i="90" l="1"/>
  <c r="J44" i="80"/>
  <c r="E31" i="38"/>
  <c r="G31" i="38" s="1"/>
  <c r="J27" i="38"/>
  <c r="E38" i="81" l="1"/>
  <c r="E37" i="81"/>
  <c r="B16" i="84" l="1"/>
  <c r="D16" i="84" s="1"/>
  <c r="E16" i="84" l="1"/>
  <c r="B16" i="14"/>
  <c r="D16" i="14" s="1"/>
  <c r="B16" i="13"/>
  <c r="E16" i="13" s="1"/>
  <c r="E16" i="14" l="1"/>
  <c r="D16" i="13"/>
  <c r="J48" i="84"/>
  <c r="J47" i="13"/>
  <c r="J48" i="14"/>
  <c r="C38" i="34"/>
  <c r="D38" i="34" s="1"/>
  <c r="E38" i="34" s="1"/>
  <c r="C38" i="33"/>
  <c r="D38" i="33" s="1"/>
  <c r="E38" i="33" s="1"/>
  <c r="D20" i="22" l="1"/>
  <c r="D19" i="22"/>
  <c r="B19" i="21" l="1"/>
  <c r="D19" i="21" s="1"/>
  <c r="B20" i="21"/>
  <c r="D20" i="21" s="1"/>
  <c r="E14" i="87"/>
  <c r="D14" i="87"/>
  <c r="Q62" i="73"/>
  <c r="D60" i="91"/>
  <c r="C10" i="65" s="1"/>
  <c r="K41" i="66"/>
  <c r="D24" i="37"/>
  <c r="E24" i="37" s="1"/>
  <c r="D22" i="37"/>
  <c r="E22" i="37" s="1"/>
  <c r="O41" i="66" s="1"/>
  <c r="D21" i="37"/>
  <c r="P41" i="81" s="1"/>
  <c r="D20" i="37"/>
  <c r="D19" i="37"/>
  <c r="E19" i="37" s="1"/>
  <c r="J41" i="66" s="1"/>
  <c r="D18" i="37"/>
  <c r="E18" i="37" s="1"/>
  <c r="I41" i="66" s="1"/>
  <c r="D17" i="37"/>
  <c r="H41" i="81" s="1"/>
  <c r="D16" i="37"/>
  <c r="E16" i="37" s="1"/>
  <c r="G41" i="66" s="1"/>
  <c r="D15" i="37"/>
  <c r="E15" i="37" s="1"/>
  <c r="F41" i="66" s="1"/>
  <c r="D14" i="37"/>
  <c r="E41" i="81" s="1"/>
  <c r="C7" i="37"/>
  <c r="D24" i="36"/>
  <c r="E24" i="36" s="1"/>
  <c r="K40" i="66" s="1"/>
  <c r="D22" i="36"/>
  <c r="E22" i="36" s="1"/>
  <c r="O40" i="66" s="1"/>
  <c r="D21" i="36"/>
  <c r="E21" i="36" s="1"/>
  <c r="P40" i="66" s="1"/>
  <c r="D20" i="36"/>
  <c r="D19" i="36"/>
  <c r="E19" i="36" s="1"/>
  <c r="J40" i="66" s="1"/>
  <c r="D18" i="36"/>
  <c r="E18" i="36" s="1"/>
  <c r="I40" i="66" s="1"/>
  <c r="D17" i="36"/>
  <c r="E17" i="36" s="1"/>
  <c r="H40" i="66" s="1"/>
  <c r="D16" i="36"/>
  <c r="E16" i="36" s="1"/>
  <c r="G40" i="66" s="1"/>
  <c r="D15" i="36"/>
  <c r="E15" i="36" s="1"/>
  <c r="F40" i="66" s="1"/>
  <c r="D14" i="36"/>
  <c r="C7" i="36"/>
  <c r="D24" i="35"/>
  <c r="E24" i="35" s="1"/>
  <c r="K39" i="66" s="1"/>
  <c r="D22" i="35"/>
  <c r="E22" i="35" s="1"/>
  <c r="O39" i="66" s="1"/>
  <c r="D21" i="35"/>
  <c r="E21" i="35" s="1"/>
  <c r="P39" i="66" s="1"/>
  <c r="D20" i="35"/>
  <c r="D19" i="35"/>
  <c r="E19" i="35" s="1"/>
  <c r="J39" i="66" s="1"/>
  <c r="D18" i="35"/>
  <c r="E18" i="35" s="1"/>
  <c r="I39" i="66" s="1"/>
  <c r="D17" i="35"/>
  <c r="E17" i="35" s="1"/>
  <c r="H39" i="66" s="1"/>
  <c r="D16" i="35"/>
  <c r="E16" i="35" s="1"/>
  <c r="G39" i="66" s="1"/>
  <c r="D15" i="35"/>
  <c r="E15" i="35" s="1"/>
  <c r="F39" i="66" s="1"/>
  <c r="D14" i="35"/>
  <c r="C7" i="35"/>
  <c r="D24" i="34"/>
  <c r="E24" i="34" s="1"/>
  <c r="K38" i="66" s="1"/>
  <c r="D22" i="34"/>
  <c r="E22" i="34" s="1"/>
  <c r="O38" i="66" s="1"/>
  <c r="D21" i="34"/>
  <c r="E21" i="34" s="1"/>
  <c r="P38" i="66" s="1"/>
  <c r="D20" i="34"/>
  <c r="N38" i="81" s="1"/>
  <c r="D19" i="34"/>
  <c r="E19" i="34" s="1"/>
  <c r="J38" i="66" s="1"/>
  <c r="D18" i="34"/>
  <c r="E18" i="34" s="1"/>
  <c r="I38" i="66" s="1"/>
  <c r="D17" i="34"/>
  <c r="E17" i="34" s="1"/>
  <c r="H38" i="66" s="1"/>
  <c r="D16" i="34"/>
  <c r="E16" i="34" s="1"/>
  <c r="G38" i="66" s="1"/>
  <c r="D15" i="34"/>
  <c r="E15" i="34" s="1"/>
  <c r="F38" i="66" s="1"/>
  <c r="D14" i="34"/>
  <c r="C7" i="34"/>
  <c r="C7" i="33"/>
  <c r="E14" i="35" l="1"/>
  <c r="E39" i="66" s="1"/>
  <c r="H39" i="81"/>
  <c r="F41" i="81"/>
  <c r="I38" i="81"/>
  <c r="O38" i="81"/>
  <c r="G38" i="81"/>
  <c r="J39" i="81"/>
  <c r="P39" i="81"/>
  <c r="G41" i="81"/>
  <c r="K41" i="81"/>
  <c r="E39" i="81"/>
  <c r="E14" i="34"/>
  <c r="E38" i="66" s="1"/>
  <c r="E20" i="36"/>
  <c r="N40" i="66" s="1"/>
  <c r="D23" i="36"/>
  <c r="E21" i="37"/>
  <c r="P41" i="66" s="1"/>
  <c r="H38" i="81"/>
  <c r="I39" i="81"/>
  <c r="J41" i="81"/>
  <c r="O39" i="81"/>
  <c r="E20" i="35"/>
  <c r="N39" i="66" s="1"/>
  <c r="D23" i="35"/>
  <c r="Q39" i="81" s="1"/>
  <c r="F38" i="81"/>
  <c r="E14" i="37"/>
  <c r="E41" i="66" s="1"/>
  <c r="I41" i="81"/>
  <c r="K38" i="81"/>
  <c r="N39" i="81"/>
  <c r="O41" i="81"/>
  <c r="E20" i="34"/>
  <c r="N38" i="66" s="1"/>
  <c r="D23" i="34"/>
  <c r="Q38" i="81" s="1"/>
  <c r="E17" i="37"/>
  <c r="H41" i="66" s="1"/>
  <c r="E20" i="37"/>
  <c r="N41" i="66" s="1"/>
  <c r="D23" i="37"/>
  <c r="Q41" i="81" s="1"/>
  <c r="F39" i="81"/>
  <c r="G39" i="81"/>
  <c r="J38" i="81"/>
  <c r="K39" i="81"/>
  <c r="N41" i="81"/>
  <c r="P38" i="81"/>
  <c r="F40" i="81"/>
  <c r="E14" i="36"/>
  <c r="E40" i="66" s="1"/>
  <c r="E40" i="81"/>
  <c r="G40" i="81"/>
  <c r="H40" i="81"/>
  <c r="I40" i="81"/>
  <c r="J40" i="81"/>
  <c r="K40" i="81"/>
  <c r="N40" i="81"/>
  <c r="O40" i="81"/>
  <c r="P40" i="81"/>
  <c r="E23" i="34" l="1"/>
  <c r="Q38" i="66" s="1"/>
  <c r="E23" i="35"/>
  <c r="Q39" i="66" s="1"/>
  <c r="E23" i="37"/>
  <c r="Q41" i="66" s="1"/>
  <c r="E23" i="36"/>
  <c r="Q40" i="66" s="1"/>
  <c r="Q40" i="81"/>
  <c r="J31" i="81" l="1"/>
  <c r="D16" i="90"/>
  <c r="D15" i="90"/>
  <c r="E15" i="90" s="1"/>
  <c r="D18" i="27"/>
  <c r="G26" i="81" s="1"/>
  <c r="D17" i="27"/>
  <c r="D16" i="27"/>
  <c r="C8" i="27"/>
  <c r="D27" i="27" s="1"/>
  <c r="O26" i="81" s="1"/>
  <c r="C8" i="26"/>
  <c r="D23" i="26" s="1"/>
  <c r="M25" i="81" s="1"/>
  <c r="C9" i="26"/>
  <c r="E23" i="26" s="1"/>
  <c r="M25" i="66" s="1"/>
  <c r="Q21" i="78" s="1"/>
  <c r="D16" i="26"/>
  <c r="D17" i="26"/>
  <c r="F25" i="81" s="1"/>
  <c r="E17" i="26"/>
  <c r="F25" i="66" s="1"/>
  <c r="D19" i="26"/>
  <c r="H25" i="81" s="1"/>
  <c r="E19" i="26"/>
  <c r="H25" i="66" s="1"/>
  <c r="K23" i="66"/>
  <c r="D12" i="89"/>
  <c r="E12" i="89"/>
  <c r="D12" i="88"/>
  <c r="E12" i="88"/>
  <c r="K22" i="66" s="1"/>
  <c r="K21" i="66"/>
  <c r="C31" i="90" l="1"/>
  <c r="D31" i="90" s="1"/>
  <c r="E31" i="90" s="1"/>
  <c r="E16" i="90"/>
  <c r="C9" i="27"/>
  <c r="H5" i="73" s="1"/>
  <c r="H4" i="73"/>
  <c r="D20" i="27"/>
  <c r="I26" i="81" s="1"/>
  <c r="E16" i="27"/>
  <c r="E26" i="66" s="1"/>
  <c r="E26" i="81"/>
  <c r="D22" i="27"/>
  <c r="K26" i="81" s="1"/>
  <c r="E17" i="27"/>
  <c r="F26" i="66" s="1"/>
  <c r="F26" i="81"/>
  <c r="D25" i="27"/>
  <c r="E16" i="26"/>
  <c r="E25" i="66" s="1"/>
  <c r="E25" i="81"/>
  <c r="E18" i="26"/>
  <c r="G25" i="66" s="1"/>
  <c r="G5" i="73"/>
  <c r="E26" i="26"/>
  <c r="P25" i="66" s="1"/>
  <c r="E21" i="26"/>
  <c r="J25" i="66" s="1"/>
  <c r="D18" i="26"/>
  <c r="G25" i="81" s="1"/>
  <c r="G4" i="73"/>
  <c r="D26" i="26"/>
  <c r="P25" i="81" s="1"/>
  <c r="D21" i="26"/>
  <c r="J25" i="81" s="1"/>
  <c r="J31" i="66"/>
  <c r="I31" i="81"/>
  <c r="H31" i="66"/>
  <c r="H31" i="81"/>
  <c r="E23" i="27"/>
  <c r="M26" i="66" s="1"/>
  <c r="Q22" i="78" s="1"/>
  <c r="E22" i="27"/>
  <c r="K26" i="66" s="1"/>
  <c r="D19" i="27"/>
  <c r="H26" i="81" s="1"/>
  <c r="D21" i="27"/>
  <c r="J26" i="81" s="1"/>
  <c r="D23" i="27"/>
  <c r="M26" i="81" s="1"/>
  <c r="D26" i="27"/>
  <c r="E27" i="26"/>
  <c r="O25" i="66" s="1"/>
  <c r="E25" i="26"/>
  <c r="E22" i="26"/>
  <c r="K25" i="66" s="1"/>
  <c r="E20" i="26"/>
  <c r="I25" i="66" s="1"/>
  <c r="D27" i="26"/>
  <c r="O25" i="81" s="1"/>
  <c r="D25" i="26"/>
  <c r="D22" i="26"/>
  <c r="K25" i="81" s="1"/>
  <c r="D20" i="26"/>
  <c r="I25" i="81" s="1"/>
  <c r="B3" i="89"/>
  <c r="B2" i="89"/>
  <c r="B3" i="88"/>
  <c r="B2" i="88"/>
  <c r="B38" i="22"/>
  <c r="B32" i="22"/>
  <c r="B34" i="22" s="1"/>
  <c r="E20" i="27" l="1"/>
  <c r="I26" i="66" s="1"/>
  <c r="E27" i="27"/>
  <c r="O26" i="66" s="1"/>
  <c r="B40" i="22"/>
  <c r="N25" i="81"/>
  <c r="D28" i="26"/>
  <c r="N25" i="66"/>
  <c r="E28" i="26"/>
  <c r="Q25" i="66" s="1"/>
  <c r="E18" i="27"/>
  <c r="G26" i="66" s="1"/>
  <c r="E21" i="27"/>
  <c r="J26" i="66" s="1"/>
  <c r="N26" i="81"/>
  <c r="D28" i="27"/>
  <c r="Q26" i="81" s="1"/>
  <c r="E26" i="27"/>
  <c r="P26" i="66" s="1"/>
  <c r="E25" i="27"/>
  <c r="E19" i="27"/>
  <c r="H26" i="66" s="1"/>
  <c r="G31" i="90"/>
  <c r="I31" i="66"/>
  <c r="H9" i="73"/>
  <c r="M22" i="78" s="1"/>
  <c r="H15" i="73"/>
  <c r="H12" i="73"/>
  <c r="T22" i="78" s="1"/>
  <c r="H11" i="73"/>
  <c r="P22" i="78" s="1"/>
  <c r="H18" i="73"/>
  <c r="H25" i="73"/>
  <c r="H8" i="73"/>
  <c r="G22" i="78" s="1"/>
  <c r="H24" i="73"/>
  <c r="H30" i="73"/>
  <c r="H14" i="73"/>
  <c r="H21" i="73"/>
  <c r="H16" i="73"/>
  <c r="H28" i="73"/>
  <c r="H27" i="73"/>
  <c r="H26" i="73"/>
  <c r="H10" i="73"/>
  <c r="O22" i="78" s="1"/>
  <c r="H17" i="73"/>
  <c r="H23" i="73"/>
  <c r="H20" i="73"/>
  <c r="H19" i="73"/>
  <c r="H22" i="73"/>
  <c r="H29" i="73"/>
  <c r="H13" i="73"/>
  <c r="G10" i="73"/>
  <c r="O21" i="78" s="1"/>
  <c r="G12" i="73"/>
  <c r="T21" i="78" s="1"/>
  <c r="G8" i="73"/>
  <c r="G21" i="78" s="1"/>
  <c r="G24" i="73"/>
  <c r="G13" i="73"/>
  <c r="G27" i="73"/>
  <c r="G11" i="73"/>
  <c r="P21" i="78" s="1"/>
  <c r="G26" i="73"/>
  <c r="G17" i="73"/>
  <c r="G16" i="73"/>
  <c r="G23" i="73"/>
  <c r="G22" i="73"/>
  <c r="G28" i="73"/>
  <c r="G25" i="73"/>
  <c r="G29" i="73"/>
  <c r="G19" i="73"/>
  <c r="G18" i="73"/>
  <c r="G20" i="73"/>
  <c r="G9" i="73"/>
  <c r="M21" i="78" s="1"/>
  <c r="G21" i="73"/>
  <c r="G15" i="73"/>
  <c r="G30" i="73"/>
  <c r="G14" i="73"/>
  <c r="P26" i="81"/>
  <c r="Q25" i="81"/>
  <c r="I14" i="81"/>
  <c r="H15" i="81"/>
  <c r="D17" i="22"/>
  <c r="I15" i="81" s="1"/>
  <c r="E17" i="21"/>
  <c r="I14" i="66" s="1"/>
  <c r="D17" i="21"/>
  <c r="E17" i="22" l="1"/>
  <c r="I15" i="66" s="1"/>
  <c r="N26" i="66"/>
  <c r="E28" i="27"/>
  <c r="Q26" i="66" s="1"/>
  <c r="Y22" i="78"/>
  <c r="Y21" i="78"/>
  <c r="D15" i="60"/>
  <c r="C8" i="86"/>
  <c r="D8" i="86" s="1"/>
  <c r="E8" i="86"/>
  <c r="F8" i="86" s="1"/>
  <c r="G8" i="86"/>
  <c r="C10" i="86"/>
  <c r="E10" i="86" s="1"/>
  <c r="F10" i="86" s="1"/>
  <c r="D10" i="86"/>
  <c r="G10" i="86"/>
  <c r="C11" i="86"/>
  <c r="D11" i="86" s="1"/>
  <c r="G11" i="86"/>
  <c r="C12" i="86"/>
  <c r="D12" i="86" s="1"/>
  <c r="G12" i="86"/>
  <c r="C13" i="86"/>
  <c r="E13" i="86" s="1"/>
  <c r="F13" i="86" s="1"/>
  <c r="G13" i="86"/>
  <c r="C14" i="86"/>
  <c r="D14" i="86" s="1"/>
  <c r="G14" i="86"/>
  <c r="C15" i="86"/>
  <c r="D15" i="86" s="1"/>
  <c r="G15" i="86"/>
  <c r="C17" i="86"/>
  <c r="D17" i="86" s="1"/>
  <c r="G17" i="86"/>
  <c r="C18" i="86"/>
  <c r="E18" i="86" s="1"/>
  <c r="F18" i="86" s="1"/>
  <c r="D18" i="86"/>
  <c r="G18" i="86"/>
  <c r="C19" i="86"/>
  <c r="E19" i="86" s="1"/>
  <c r="F19" i="86" s="1"/>
  <c r="D19" i="86"/>
  <c r="G19" i="86"/>
  <c r="C20" i="86"/>
  <c r="E20" i="86" s="1"/>
  <c r="F20" i="86" s="1"/>
  <c r="G20" i="86"/>
  <c r="C21" i="86"/>
  <c r="D21" i="86" s="1"/>
  <c r="G21" i="86"/>
  <c r="C22" i="86"/>
  <c r="D22" i="86" s="1"/>
  <c r="G22" i="86"/>
  <c r="C23" i="86"/>
  <c r="E23" i="86" s="1"/>
  <c r="F23" i="86" s="1"/>
  <c r="G23" i="86"/>
  <c r="C24" i="86"/>
  <c r="E24" i="86" s="1"/>
  <c r="F24" i="86" s="1"/>
  <c r="G24" i="86"/>
  <c r="C25" i="86"/>
  <c r="D25" i="86" s="1"/>
  <c r="E25" i="86"/>
  <c r="F25" i="86" s="1"/>
  <c r="G25" i="86"/>
  <c r="C26" i="86"/>
  <c r="D26" i="86" s="1"/>
  <c r="G26" i="86"/>
  <c r="C27" i="86"/>
  <c r="E27" i="86" s="1"/>
  <c r="F27" i="86" s="1"/>
  <c r="G27" i="86"/>
  <c r="C28" i="86"/>
  <c r="E28" i="86" s="1"/>
  <c r="F28" i="86" s="1"/>
  <c r="G28" i="86"/>
  <c r="C29" i="86"/>
  <c r="D29" i="86" s="1"/>
  <c r="E29" i="86"/>
  <c r="F29" i="86" s="1"/>
  <c r="G29" i="86"/>
  <c r="C30" i="86"/>
  <c r="D30" i="86" s="1"/>
  <c r="G30" i="86"/>
  <c r="E30" i="86" l="1"/>
  <c r="F30" i="86" s="1"/>
  <c r="E26" i="86"/>
  <c r="F26" i="86" s="1"/>
  <c r="E22" i="86"/>
  <c r="F22" i="86" s="1"/>
  <c r="E15" i="86"/>
  <c r="F15" i="86" s="1"/>
  <c r="E11" i="86"/>
  <c r="F11" i="86" s="1"/>
  <c r="D27" i="86"/>
  <c r="D23" i="86"/>
  <c r="E21" i="86"/>
  <c r="F21" i="86" s="1"/>
  <c r="E17" i="86"/>
  <c r="F17" i="86" s="1"/>
  <c r="E14" i="86"/>
  <c r="F14" i="86" s="1"/>
  <c r="H9" i="86"/>
  <c r="H16" i="86"/>
  <c r="H19" i="81"/>
  <c r="D28" i="86"/>
  <c r="D24" i="86"/>
  <c r="D20" i="86"/>
  <c r="D13" i="86"/>
  <c r="E12" i="86"/>
  <c r="F12" i="86" s="1"/>
  <c r="J16" i="86" l="1"/>
  <c r="B16" i="60"/>
  <c r="D16" i="60" s="1"/>
  <c r="J9" i="86"/>
  <c r="B17" i="60"/>
  <c r="D17" i="60" s="1"/>
  <c r="J19" i="81" s="1"/>
  <c r="E17" i="60" l="1"/>
  <c r="J19" i="66" s="1"/>
  <c r="E16" i="60"/>
  <c r="I19" i="66" s="1"/>
  <c r="I19" i="81"/>
  <c r="D16" i="5"/>
  <c r="B38" i="21" l="1"/>
  <c r="D26" i="14"/>
  <c r="D27" i="14"/>
  <c r="D25" i="14"/>
  <c r="D26" i="84"/>
  <c r="D25" i="84"/>
  <c r="E25" i="84" s="1"/>
  <c r="D24" i="84"/>
  <c r="E24" i="84" l="1"/>
  <c r="N6" i="66" s="1"/>
  <c r="D27" i="84"/>
  <c r="N6" i="81" s="1"/>
  <c r="E26" i="84"/>
  <c r="P6" i="66" s="1"/>
  <c r="P6" i="81"/>
  <c r="E27" i="14"/>
  <c r="P5" i="66" s="1"/>
  <c r="P5" i="81"/>
  <c r="E26" i="14"/>
  <c r="O5" i="81"/>
  <c r="E25" i="14"/>
  <c r="D28" i="14"/>
  <c r="Q5" i="81" s="1"/>
  <c r="N5" i="81"/>
  <c r="D22" i="84"/>
  <c r="J6" i="81" s="1"/>
  <c r="D21" i="84"/>
  <c r="D20" i="84"/>
  <c r="H6" i="81" s="1"/>
  <c r="D19" i="84"/>
  <c r="D19" i="14"/>
  <c r="D15" i="84"/>
  <c r="Q6" i="81"/>
  <c r="O6" i="81"/>
  <c r="Q6" i="66"/>
  <c r="O6" i="66"/>
  <c r="E20" i="84" l="1"/>
  <c r="H6" i="66" s="1"/>
  <c r="E27" i="84"/>
  <c r="E22" i="84"/>
  <c r="J6" i="66" s="1"/>
  <c r="E28" i="84"/>
  <c r="L6" i="66" s="1"/>
  <c r="D28" i="84"/>
  <c r="L6" i="81" s="1"/>
  <c r="D23" i="84"/>
  <c r="K6" i="81" s="1"/>
  <c r="G6" i="81"/>
  <c r="D18" i="84"/>
  <c r="B3" i="84"/>
  <c r="B2" i="84"/>
  <c r="E18" i="84" l="1"/>
  <c r="F6" i="66" s="1"/>
  <c r="F6" i="81"/>
  <c r="E23" i="84"/>
  <c r="K6" i="66" s="1"/>
  <c r="E19" i="84"/>
  <c r="G6" i="66" s="1"/>
  <c r="E21" i="84"/>
  <c r="I6" i="66" s="1"/>
  <c r="I6" i="81"/>
  <c r="D17" i="84"/>
  <c r="E15" i="84"/>
  <c r="E17" i="84" s="1"/>
  <c r="E6" i="66" s="1"/>
  <c r="D16" i="32"/>
  <c r="D16" i="31"/>
  <c r="D16" i="30"/>
  <c r="D16" i="29"/>
  <c r="D16" i="28"/>
  <c r="E16" i="28" s="1"/>
  <c r="D15" i="28"/>
  <c r="E15" i="28" s="1"/>
  <c r="D17" i="25"/>
  <c r="E17" i="25" s="1"/>
  <c r="F24" i="66" s="1"/>
  <c r="F48" i="66" s="1"/>
  <c r="D16" i="25"/>
  <c r="E16" i="25" s="1"/>
  <c r="G38" i="34" l="1"/>
  <c r="E6" i="81"/>
  <c r="C51" i="84"/>
  <c r="D51" i="84" s="1"/>
  <c r="E51" i="84" s="1"/>
  <c r="L16" i="81"/>
  <c r="K15" i="81"/>
  <c r="J28" i="81"/>
  <c r="J27" i="81"/>
  <c r="I28" i="81"/>
  <c r="H28" i="81"/>
  <c r="O11" i="81" l="1"/>
  <c r="N11" i="81"/>
  <c r="D21" i="22" l="1"/>
  <c r="E20" i="22"/>
  <c r="E19" i="22"/>
  <c r="S17" i="78" s="1"/>
  <c r="D18" i="22"/>
  <c r="J15" i="81" s="1"/>
  <c r="E16" i="22"/>
  <c r="H15" i="66" s="1"/>
  <c r="B3" i="22"/>
  <c r="B2" i="22"/>
  <c r="E20" i="21"/>
  <c r="S16" i="78" s="1"/>
  <c r="D14" i="51"/>
  <c r="L13" i="81" s="1"/>
  <c r="E18" i="48"/>
  <c r="Q11" i="81" s="1"/>
  <c r="K19" i="15"/>
  <c r="E19" i="15"/>
  <c r="E18" i="15"/>
  <c r="B18" i="15" s="1"/>
  <c r="D18" i="15" s="1"/>
  <c r="J30" i="81"/>
  <c r="D33" i="80"/>
  <c r="C49" i="80" s="1"/>
  <c r="D49" i="80" s="1"/>
  <c r="E49" i="80" s="1"/>
  <c r="D32" i="80"/>
  <c r="J29" i="81"/>
  <c r="D19" i="80"/>
  <c r="C48" i="80" s="1"/>
  <c r="D48" i="80" s="1"/>
  <c r="E48" i="80" s="1"/>
  <c r="D18" i="80"/>
  <c r="J28" i="66"/>
  <c r="I28" i="66"/>
  <c r="H28" i="66"/>
  <c r="B14" i="40"/>
  <c r="D18" i="21"/>
  <c r="J14" i="81" s="1"/>
  <c r="Q9" i="66" l="1"/>
  <c r="B19" i="15"/>
  <c r="E18" i="21"/>
  <c r="K15" i="66"/>
  <c r="E21" i="22"/>
  <c r="L15" i="66" s="1"/>
  <c r="L15" i="81"/>
  <c r="E18" i="22"/>
  <c r="J15" i="66" s="1"/>
  <c r="J29" i="66"/>
  <c r="I29" i="81"/>
  <c r="H30" i="66"/>
  <c r="H30" i="81"/>
  <c r="H29" i="66"/>
  <c r="H29" i="81"/>
  <c r="J30" i="66"/>
  <c r="I30" i="81"/>
  <c r="B32" i="21"/>
  <c r="B34" i="21" s="1"/>
  <c r="B40" i="21" s="1"/>
  <c r="K14" i="81"/>
  <c r="E19" i="21"/>
  <c r="K14" i="66" s="1"/>
  <c r="D26" i="13"/>
  <c r="D27" i="13"/>
  <c r="D25" i="13"/>
  <c r="D19" i="13"/>
  <c r="D22" i="14"/>
  <c r="D21" i="14"/>
  <c r="D20" i="14"/>
  <c r="N9" i="81" l="1"/>
  <c r="D19" i="15"/>
  <c r="Q9" i="81"/>
  <c r="D28" i="13"/>
  <c r="Q4" i="81" s="1"/>
  <c r="N4" i="81"/>
  <c r="E26" i="13"/>
  <c r="O4" i="81"/>
  <c r="E27" i="13"/>
  <c r="P4" i="66" s="1"/>
  <c r="P4" i="81"/>
  <c r="I30" i="66"/>
  <c r="G49" i="80"/>
  <c r="I29" i="66"/>
  <c r="G48" i="80"/>
  <c r="E25" i="13"/>
  <c r="E24" i="13" l="1"/>
  <c r="L4" i="66" s="1"/>
  <c r="D14" i="15"/>
  <c r="J14" i="66" l="1"/>
  <c r="Q11" i="66"/>
  <c r="O11" i="66"/>
  <c r="N11" i="66"/>
  <c r="N9" i="66"/>
  <c r="J27" i="66"/>
  <c r="D15" i="40"/>
  <c r="D13" i="15"/>
  <c r="E13" i="15" s="1"/>
  <c r="F9" i="81" s="1"/>
  <c r="D15" i="68"/>
  <c r="N17" i="81" s="1"/>
  <c r="Q17" i="81" s="1"/>
  <c r="E15" i="68"/>
  <c r="N17" i="66" s="1"/>
  <c r="Q17" i="66" s="1"/>
  <c r="D20" i="70"/>
  <c r="E20" i="70" s="1"/>
  <c r="D19" i="70"/>
  <c r="D18" i="70"/>
  <c r="J45" i="81" s="1"/>
  <c r="D17" i="70"/>
  <c r="C33" i="70" s="1"/>
  <c r="D33" i="70" s="1"/>
  <c r="E33" i="70" s="1"/>
  <c r="D16" i="70"/>
  <c r="D15" i="70"/>
  <c r="C34" i="70" s="1"/>
  <c r="D34" i="70" s="1"/>
  <c r="E34" i="70" s="1"/>
  <c r="D14" i="70"/>
  <c r="F45" i="81" s="1"/>
  <c r="E14" i="70"/>
  <c r="F45" i="66" s="1"/>
  <c r="D13" i="70"/>
  <c r="D19" i="69"/>
  <c r="D18" i="69"/>
  <c r="D16" i="69"/>
  <c r="D22" i="33"/>
  <c r="D21" i="33"/>
  <c r="D19" i="33"/>
  <c r="D17" i="33"/>
  <c r="F36" i="66"/>
  <c r="C8" i="32"/>
  <c r="D18" i="32" s="1"/>
  <c r="H36" i="81" s="1"/>
  <c r="F35" i="66"/>
  <c r="C8" i="31"/>
  <c r="D24" i="31" s="1"/>
  <c r="F34" i="66"/>
  <c r="E34" i="81"/>
  <c r="E34" i="66"/>
  <c r="C8" i="30"/>
  <c r="D17" i="30" s="1"/>
  <c r="G34" i="81" s="1"/>
  <c r="C8" i="29"/>
  <c r="J4" i="73" s="1"/>
  <c r="E32" i="81"/>
  <c r="F32" i="66"/>
  <c r="H27" i="81"/>
  <c r="B2" i="38"/>
  <c r="B3" i="38"/>
  <c r="B14" i="68"/>
  <c r="D14" i="68" s="1"/>
  <c r="E14" i="68" s="1"/>
  <c r="S19" i="78" s="1"/>
  <c r="D14" i="40"/>
  <c r="E14" i="40" s="1"/>
  <c r="S18" i="78" s="1"/>
  <c r="D21" i="21"/>
  <c r="L14" i="81" s="1"/>
  <c r="D16" i="21"/>
  <c r="E20" i="14"/>
  <c r="E22" i="14"/>
  <c r="B3" i="14"/>
  <c r="B2" i="14"/>
  <c r="L4" i="81"/>
  <c r="B3" i="13"/>
  <c r="B2" i="13"/>
  <c r="D12" i="49"/>
  <c r="B14" i="49"/>
  <c r="D12" i="48"/>
  <c r="E12" i="48" s="1"/>
  <c r="E14" i="15"/>
  <c r="B3" i="5"/>
  <c r="B2" i="5"/>
  <c r="C8" i="5"/>
  <c r="D4" i="73" s="1"/>
  <c r="C8" i="7"/>
  <c r="Q14" i="78"/>
  <c r="Q15" i="78"/>
  <c r="Q18" i="78"/>
  <c r="Q19" i="78"/>
  <c r="Q28" i="78"/>
  <c r="Q29" i="78"/>
  <c r="Q30" i="78"/>
  <c r="Q31" i="78"/>
  <c r="Q32" i="78"/>
  <c r="Q33" i="78"/>
  <c r="C11" i="65"/>
  <c r="G36" i="73"/>
  <c r="G35" i="73"/>
  <c r="H36" i="73"/>
  <c r="H35" i="73"/>
  <c r="I36" i="73"/>
  <c r="I35" i="73"/>
  <c r="J36" i="73"/>
  <c r="J35" i="73"/>
  <c r="K36" i="73"/>
  <c r="K35" i="73"/>
  <c r="S36" i="73"/>
  <c r="S35" i="73"/>
  <c r="D3" i="73"/>
  <c r="E3" i="73"/>
  <c r="I3" i="73"/>
  <c r="J3" i="73"/>
  <c r="K3" i="73"/>
  <c r="L3" i="73"/>
  <c r="M3" i="73"/>
  <c r="O3" i="73"/>
  <c r="D17" i="15"/>
  <c r="D15" i="48"/>
  <c r="E15" i="48" s="1"/>
  <c r="S15" i="78" s="1"/>
  <c r="C31" i="73"/>
  <c r="B3" i="7"/>
  <c r="B2" i="7"/>
  <c r="B3" i="15"/>
  <c r="B2" i="15"/>
  <c r="B3" i="45"/>
  <c r="B2" i="45"/>
  <c r="B3" i="48"/>
  <c r="B2" i="48"/>
  <c r="B3" i="49"/>
  <c r="B2" i="49"/>
  <c r="B3" i="51"/>
  <c r="B2" i="51"/>
  <c r="B3" i="21"/>
  <c r="B2" i="21"/>
  <c r="B3" i="40"/>
  <c r="B2" i="40"/>
  <c r="B3" i="68"/>
  <c r="B2" i="68"/>
  <c r="B3" i="61"/>
  <c r="B2" i="61"/>
  <c r="B3" i="60"/>
  <c r="B2" i="60"/>
  <c r="B3" i="54"/>
  <c r="B2" i="54"/>
  <c r="B3" i="25"/>
  <c r="B3" i="28"/>
  <c r="B2" i="28"/>
  <c r="B3" i="29"/>
  <c r="B2" i="29"/>
  <c r="B3" i="30"/>
  <c r="B2" i="30"/>
  <c r="B3" i="31"/>
  <c r="B2" i="31"/>
  <c r="B3" i="32"/>
  <c r="B2" i="32"/>
  <c r="B3" i="33"/>
  <c r="B2" i="33"/>
  <c r="B3" i="34"/>
  <c r="B2" i="34"/>
  <c r="B3" i="35"/>
  <c r="B2" i="35"/>
  <c r="B3" i="36"/>
  <c r="B2" i="36"/>
  <c r="B3" i="37"/>
  <c r="B2" i="37"/>
  <c r="B3" i="63"/>
  <c r="B2" i="63"/>
  <c r="B3" i="64"/>
  <c r="B2" i="64"/>
  <c r="B2" i="69"/>
  <c r="B3" i="70"/>
  <c r="B2" i="70"/>
  <c r="C8" i="25"/>
  <c r="C9" i="25" s="1"/>
  <c r="E21" i="25" s="1"/>
  <c r="J24" i="66" s="1"/>
  <c r="C53" i="73"/>
  <c r="F3" i="73"/>
  <c r="D12" i="64"/>
  <c r="L43" i="81" s="1"/>
  <c r="E12" i="64"/>
  <c r="L43" i="66" s="1"/>
  <c r="D18" i="60"/>
  <c r="E24" i="66"/>
  <c r="D14" i="33"/>
  <c r="E14" i="33" s="1"/>
  <c r="G38" i="33" s="1"/>
  <c r="D13" i="69"/>
  <c r="D18" i="14"/>
  <c r="E18" i="14" s="1"/>
  <c r="F9" i="66"/>
  <c r="F33" i="66"/>
  <c r="D15" i="33"/>
  <c r="F37" i="81" s="1"/>
  <c r="D14" i="69"/>
  <c r="E19" i="14"/>
  <c r="D16" i="33"/>
  <c r="G37" i="81" s="1"/>
  <c r="D15" i="69"/>
  <c r="E21" i="14"/>
  <c r="D18" i="33"/>
  <c r="D17" i="69"/>
  <c r="D23" i="14"/>
  <c r="K10" i="81"/>
  <c r="D13" i="48"/>
  <c r="E13" i="48" s="1"/>
  <c r="D12" i="40"/>
  <c r="D12" i="68"/>
  <c r="K17" i="81" s="1"/>
  <c r="D24" i="33"/>
  <c r="K37" i="81" s="1"/>
  <c r="D20" i="69"/>
  <c r="D16" i="15"/>
  <c r="E16" i="15" s="1"/>
  <c r="D14" i="48"/>
  <c r="E14" i="48" s="1"/>
  <c r="E12" i="49"/>
  <c r="L12" i="81" s="1"/>
  <c r="L13" i="66"/>
  <c r="E21" i="21"/>
  <c r="L14" i="66" s="1"/>
  <c r="E13" i="40"/>
  <c r="L16" i="66" s="1"/>
  <c r="D13" i="68"/>
  <c r="L18" i="81"/>
  <c r="D12" i="54"/>
  <c r="L20" i="81" s="1"/>
  <c r="E12" i="54"/>
  <c r="L20" i="66" s="1"/>
  <c r="D12" i="63"/>
  <c r="E24" i="14"/>
  <c r="L5" i="66" s="1"/>
  <c r="E24" i="81"/>
  <c r="D15" i="14"/>
  <c r="E15" i="14" s="1"/>
  <c r="D24" i="14"/>
  <c r="L5" i="81" s="1"/>
  <c r="D21" i="7"/>
  <c r="D22" i="5"/>
  <c r="K7" i="81" s="1"/>
  <c r="E19" i="13"/>
  <c r="G4" i="81" s="1"/>
  <c r="D18" i="13"/>
  <c r="E18" i="13" s="1"/>
  <c r="E15" i="13"/>
  <c r="D23" i="13"/>
  <c r="E23" i="13" s="1"/>
  <c r="F36" i="81"/>
  <c r="D20" i="32"/>
  <c r="J36" i="81" s="1"/>
  <c r="D22" i="32"/>
  <c r="M36" i="81" s="1"/>
  <c r="F35" i="81"/>
  <c r="D19" i="31"/>
  <c r="I35" i="81" s="1"/>
  <c r="F34" i="81"/>
  <c r="D22" i="30"/>
  <c r="M34" i="81" s="1"/>
  <c r="F33" i="81"/>
  <c r="F24" i="81"/>
  <c r="F35" i="78"/>
  <c r="W35" i="78"/>
  <c r="R35" i="78"/>
  <c r="U35" i="78"/>
  <c r="J35" i="78"/>
  <c r="K35" i="78"/>
  <c r="L35" i="78"/>
  <c r="H35" i="78"/>
  <c r="D20" i="30" l="1"/>
  <c r="J34" i="81" s="1"/>
  <c r="D22" i="29"/>
  <c r="M33" i="81" s="1"/>
  <c r="E24" i="33"/>
  <c r="K37" i="66" s="1"/>
  <c r="L9" i="66"/>
  <c r="L9" i="81"/>
  <c r="D17" i="29"/>
  <c r="G33" i="81" s="1"/>
  <c r="D19" i="32"/>
  <c r="I36" i="81" s="1"/>
  <c r="D18" i="29"/>
  <c r="H33" i="81" s="1"/>
  <c r="D18" i="30"/>
  <c r="H34" i="81" s="1"/>
  <c r="E23" i="25"/>
  <c r="M24" i="66" s="1"/>
  <c r="Q20" i="78" s="1"/>
  <c r="E12" i="40"/>
  <c r="K16" i="66" s="1"/>
  <c r="K16" i="81"/>
  <c r="E16" i="21"/>
  <c r="H14" i="66" s="1"/>
  <c r="H14" i="81"/>
  <c r="E45" i="81"/>
  <c r="C32" i="70"/>
  <c r="D32" i="70" s="1"/>
  <c r="E32" i="70" s="1"/>
  <c r="D14" i="49"/>
  <c r="B13" i="49"/>
  <c r="D26" i="29"/>
  <c r="O33" i="81" s="1"/>
  <c r="P33" i="66"/>
  <c r="J33" i="66"/>
  <c r="I33" i="66"/>
  <c r="M33" i="66"/>
  <c r="Q24" i="78" s="1"/>
  <c r="H33" i="66"/>
  <c r="O33" i="66"/>
  <c r="K33" i="66"/>
  <c r="G33" i="66"/>
  <c r="D20" i="29"/>
  <c r="J33" i="81" s="1"/>
  <c r="J5" i="73"/>
  <c r="J22" i="73" s="1"/>
  <c r="I34" i="66"/>
  <c r="M34" i="66"/>
  <c r="Q25" i="78" s="1"/>
  <c r="H34" i="66"/>
  <c r="O34" i="66"/>
  <c r="K34" i="66"/>
  <c r="G34" i="66"/>
  <c r="J34" i="66"/>
  <c r="D26" i="32"/>
  <c r="O36" i="81" s="1"/>
  <c r="M36" i="66"/>
  <c r="Q27" i="78" s="1"/>
  <c r="H36" i="66"/>
  <c r="O36" i="66"/>
  <c r="K36" i="66"/>
  <c r="G36" i="66"/>
  <c r="P36" i="66"/>
  <c r="J36" i="66"/>
  <c r="K4" i="73"/>
  <c r="K5" i="73" s="1"/>
  <c r="D25" i="32"/>
  <c r="P36" i="81" s="1"/>
  <c r="E12" i="63"/>
  <c r="L42" i="66" s="1"/>
  <c r="L42" i="81"/>
  <c r="E13" i="68"/>
  <c r="L17" i="66" s="1"/>
  <c r="L17" i="81"/>
  <c r="L12" i="66"/>
  <c r="E12" i="68"/>
  <c r="K17" i="66" s="1"/>
  <c r="E16" i="33"/>
  <c r="G37" i="66" s="1"/>
  <c r="E15" i="33"/>
  <c r="F37" i="66" s="1"/>
  <c r="D25" i="29"/>
  <c r="P33" i="81" s="1"/>
  <c r="D17" i="32"/>
  <c r="G36" i="81" s="1"/>
  <c r="E13" i="70"/>
  <c r="E45" i="66" s="1"/>
  <c r="E15" i="40"/>
  <c r="N16" i="66" s="1"/>
  <c r="Q16" i="66" s="1"/>
  <c r="N16" i="81"/>
  <c r="Q16" i="81" s="1"/>
  <c r="D22" i="65"/>
  <c r="D26" i="65"/>
  <c r="N47" i="81" s="1"/>
  <c r="D19" i="65"/>
  <c r="D23" i="65"/>
  <c r="D27" i="65"/>
  <c r="D20" i="65"/>
  <c r="D24" i="65"/>
  <c r="D28" i="65"/>
  <c r="D21" i="65"/>
  <c r="D25" i="65"/>
  <c r="D18" i="65"/>
  <c r="K10" i="66"/>
  <c r="N35" i="81"/>
  <c r="P35" i="66"/>
  <c r="J35" i="66"/>
  <c r="H35" i="66"/>
  <c r="Q35" i="66"/>
  <c r="I35" i="66"/>
  <c r="M35" i="66"/>
  <c r="Q26" i="78" s="1"/>
  <c r="K35" i="66"/>
  <c r="G35" i="66"/>
  <c r="D20" i="31"/>
  <c r="J35" i="81" s="1"/>
  <c r="D20" i="28"/>
  <c r="J32" i="81" s="1"/>
  <c r="E22" i="28"/>
  <c r="M32" i="66" s="1"/>
  <c r="Q23" i="78" s="1"/>
  <c r="E19" i="28"/>
  <c r="I32" i="66" s="1"/>
  <c r="E24" i="28"/>
  <c r="E20" i="28"/>
  <c r="J32" i="66" s="1"/>
  <c r="E25" i="28"/>
  <c r="P32" i="66" s="1"/>
  <c r="E21" i="28"/>
  <c r="K32" i="66" s="1"/>
  <c r="E26" i="28"/>
  <c r="O32" i="66" s="1"/>
  <c r="E18" i="28"/>
  <c r="H32" i="66" s="1"/>
  <c r="E17" i="28"/>
  <c r="G32" i="66" s="1"/>
  <c r="I4" i="73"/>
  <c r="I5" i="73" s="1"/>
  <c r="D26" i="28"/>
  <c r="O32" i="81" s="1"/>
  <c r="C33" i="69"/>
  <c r="D33" i="69" s="1"/>
  <c r="E33" i="69" s="1"/>
  <c r="E13" i="69"/>
  <c r="E44" i="81"/>
  <c r="E16" i="69"/>
  <c r="H44" i="66" s="1"/>
  <c r="H44" i="81"/>
  <c r="C35" i="69"/>
  <c r="D35" i="69" s="1"/>
  <c r="E35" i="69" s="1"/>
  <c r="E15" i="69"/>
  <c r="G44" i="66" s="1"/>
  <c r="G44" i="81"/>
  <c r="E18" i="69"/>
  <c r="J44" i="66" s="1"/>
  <c r="J44" i="81"/>
  <c r="E20" i="69"/>
  <c r="K44" i="66" s="1"/>
  <c r="K44" i="81"/>
  <c r="C34" i="69"/>
  <c r="D34" i="69" s="1"/>
  <c r="E34" i="69" s="1"/>
  <c r="E17" i="69"/>
  <c r="I44" i="66" s="1"/>
  <c r="I44" i="81"/>
  <c r="E14" i="69"/>
  <c r="F44" i="66" s="1"/>
  <c r="F44" i="81"/>
  <c r="E19" i="69"/>
  <c r="N44" i="66" s="1"/>
  <c r="Q44" i="66" s="1"/>
  <c r="N44" i="81"/>
  <c r="Q44" i="81" s="1"/>
  <c r="I37" i="73"/>
  <c r="I48" i="73" s="1"/>
  <c r="Y30" i="78" s="1"/>
  <c r="E12" i="61"/>
  <c r="L18" i="66" s="1"/>
  <c r="L11" i="66"/>
  <c r="L11" i="81"/>
  <c r="K11" i="66"/>
  <c r="K11" i="81"/>
  <c r="F11" i="81"/>
  <c r="F11" i="66"/>
  <c r="O4" i="73"/>
  <c r="O5" i="73" s="1"/>
  <c r="E22" i="5"/>
  <c r="K7" i="66" s="1"/>
  <c r="D17" i="5"/>
  <c r="F7" i="81" s="1"/>
  <c r="D19" i="5"/>
  <c r="I27" i="66"/>
  <c r="I27" i="81"/>
  <c r="E17" i="13"/>
  <c r="E4" i="66" s="1"/>
  <c r="S37" i="73"/>
  <c r="S45" i="73" s="1"/>
  <c r="T33" i="78" s="1"/>
  <c r="J29" i="73"/>
  <c r="J15" i="73"/>
  <c r="G31" i="73"/>
  <c r="V21" i="78" s="1"/>
  <c r="H31" i="73"/>
  <c r="V22" i="78" s="1"/>
  <c r="H37" i="73"/>
  <c r="H43" i="73" s="1"/>
  <c r="I29" i="78" s="1"/>
  <c r="K37" i="73"/>
  <c r="K50" i="73" s="1"/>
  <c r="V32" i="78" s="1"/>
  <c r="J37" i="73"/>
  <c r="J45" i="73" s="1"/>
  <c r="O31" i="78" s="1"/>
  <c r="E22" i="33"/>
  <c r="O37" i="66" s="1"/>
  <c r="O37" i="81"/>
  <c r="E20" i="33"/>
  <c r="N37" i="66" s="1"/>
  <c r="N37" i="81"/>
  <c r="E17" i="33"/>
  <c r="H37" i="66" s="1"/>
  <c r="H37" i="81"/>
  <c r="E19" i="33"/>
  <c r="J37" i="66" s="1"/>
  <c r="J37" i="81"/>
  <c r="E18" i="33"/>
  <c r="I37" i="66" s="1"/>
  <c r="I37" i="81"/>
  <c r="E21" i="33"/>
  <c r="P37" i="66" s="1"/>
  <c r="P37" i="81"/>
  <c r="G37" i="73"/>
  <c r="G46" i="73" s="1"/>
  <c r="T28" i="78" s="1"/>
  <c r="E19" i="70"/>
  <c r="N45" i="66" s="1"/>
  <c r="Q45" i="66" s="1"/>
  <c r="N45" i="81"/>
  <c r="Q45" i="81" s="1"/>
  <c r="E18" i="70"/>
  <c r="J45" i="66" s="1"/>
  <c r="E17" i="70"/>
  <c r="K45" i="81"/>
  <c r="E16" i="70"/>
  <c r="I45" i="81"/>
  <c r="H45" i="81"/>
  <c r="E15" i="70"/>
  <c r="G45" i="81"/>
  <c r="J23" i="73"/>
  <c r="J17" i="73"/>
  <c r="D21" i="29"/>
  <c r="K33" i="81" s="1"/>
  <c r="J30" i="73"/>
  <c r="J26" i="73"/>
  <c r="D19" i="29"/>
  <c r="I33" i="81" s="1"/>
  <c r="M4" i="73"/>
  <c r="M5" i="73" s="1"/>
  <c r="D24" i="32"/>
  <c r="D21" i="32"/>
  <c r="K36" i="81" s="1"/>
  <c r="F5" i="66"/>
  <c r="F5" i="81"/>
  <c r="J5" i="66"/>
  <c r="J5" i="81"/>
  <c r="H5" i="66"/>
  <c r="H5" i="81"/>
  <c r="I5" i="66"/>
  <c r="I5" i="81"/>
  <c r="F4" i="66"/>
  <c r="F4" i="81"/>
  <c r="K4" i="66"/>
  <c r="K4" i="81"/>
  <c r="D25" i="7"/>
  <c r="O8" i="81" s="1"/>
  <c r="D16" i="7"/>
  <c r="D18" i="7"/>
  <c r="E19" i="5"/>
  <c r="H7" i="66" s="1"/>
  <c r="H7" i="81"/>
  <c r="E18" i="60"/>
  <c r="L19" i="66" s="1"/>
  <c r="L19" i="81"/>
  <c r="E15" i="60"/>
  <c r="H19" i="66" s="1"/>
  <c r="S59" i="73"/>
  <c r="S57" i="73"/>
  <c r="E16" i="5"/>
  <c r="E7" i="66" s="1"/>
  <c r="E7" i="81"/>
  <c r="N4" i="66"/>
  <c r="N5" i="66"/>
  <c r="G5" i="66"/>
  <c r="G5" i="81"/>
  <c r="G4" i="66"/>
  <c r="D23" i="25"/>
  <c r="M24" i="81" s="1"/>
  <c r="D19" i="25"/>
  <c r="H24" i="81" s="1"/>
  <c r="D25" i="25"/>
  <c r="F5" i="73"/>
  <c r="F18" i="73" s="1"/>
  <c r="D22" i="25"/>
  <c r="K24" i="81" s="1"/>
  <c r="E18" i="25"/>
  <c r="G24" i="66" s="1"/>
  <c r="E26" i="25"/>
  <c r="P24" i="66" s="1"/>
  <c r="D20" i="25"/>
  <c r="I24" i="81" s="1"/>
  <c r="E22" i="25"/>
  <c r="K24" i="66" s="1"/>
  <c r="F4" i="73"/>
  <c r="E25" i="25"/>
  <c r="E27" i="25"/>
  <c r="O24" i="66" s="1"/>
  <c r="D27" i="25"/>
  <c r="O24" i="81" s="1"/>
  <c r="E19" i="25"/>
  <c r="H24" i="66" s="1"/>
  <c r="D21" i="25"/>
  <c r="J24" i="81" s="1"/>
  <c r="E20" i="25"/>
  <c r="I24" i="66" s="1"/>
  <c r="D26" i="25"/>
  <c r="P24" i="81" s="1"/>
  <c r="D18" i="25"/>
  <c r="G24" i="81" s="1"/>
  <c r="E37" i="66"/>
  <c r="E36" i="66"/>
  <c r="E36" i="81"/>
  <c r="E35" i="66"/>
  <c r="E35" i="81"/>
  <c r="E33" i="66"/>
  <c r="E33" i="81"/>
  <c r="E32" i="66"/>
  <c r="D27" i="5"/>
  <c r="D17" i="13"/>
  <c r="D22" i="13"/>
  <c r="E22" i="13" s="1"/>
  <c r="D21" i="13"/>
  <c r="E21" i="13" s="1"/>
  <c r="D20" i="13"/>
  <c r="E20" i="13" s="1"/>
  <c r="F17" i="73"/>
  <c r="D17" i="14"/>
  <c r="S47" i="73"/>
  <c r="Z33" i="78" s="1"/>
  <c r="E15" i="15"/>
  <c r="S14" i="78"/>
  <c r="P34" i="66"/>
  <c r="E23" i="14"/>
  <c r="D25" i="31"/>
  <c r="D18" i="31"/>
  <c r="H35" i="81" s="1"/>
  <c r="D21" i="31"/>
  <c r="K35" i="81" s="1"/>
  <c r="L4" i="73"/>
  <c r="L5" i="73" s="1"/>
  <c r="D22" i="31"/>
  <c r="M35" i="81" s="1"/>
  <c r="D26" i="31"/>
  <c r="D27" i="31" s="1"/>
  <c r="E28" i="13"/>
  <c r="D17" i="31"/>
  <c r="G35" i="81" s="1"/>
  <c r="E21" i="7"/>
  <c r="D23" i="5"/>
  <c r="D18" i="5"/>
  <c r="N24" i="66"/>
  <c r="D17" i="28"/>
  <c r="G32" i="81" s="1"/>
  <c r="D26" i="30"/>
  <c r="D24" i="30"/>
  <c r="D21" i="30"/>
  <c r="K34" i="81" s="1"/>
  <c r="D19" i="30"/>
  <c r="I34" i="81" s="1"/>
  <c r="D25" i="30"/>
  <c r="P34" i="81" s="1"/>
  <c r="D22" i="28"/>
  <c r="M32" i="81" s="1"/>
  <c r="D19" i="28"/>
  <c r="I32" i="81" s="1"/>
  <c r="D25" i="28"/>
  <c r="P32" i="81" s="1"/>
  <c r="D24" i="28"/>
  <c r="D18" i="28"/>
  <c r="H32" i="81" s="1"/>
  <c r="F32" i="81"/>
  <c r="D21" i="28"/>
  <c r="K32" i="81" s="1"/>
  <c r="I36" i="66"/>
  <c r="D24" i="29"/>
  <c r="E28" i="14"/>
  <c r="D24" i="7"/>
  <c r="D17" i="7"/>
  <c r="E17" i="7" s="1"/>
  <c r="E8" i="66"/>
  <c r="D19" i="7"/>
  <c r="E19" i="7" s="1"/>
  <c r="D20" i="7"/>
  <c r="D26" i="7"/>
  <c r="D23" i="7"/>
  <c r="E23" i="7" s="1"/>
  <c r="D22" i="7"/>
  <c r="E22" i="7" s="1"/>
  <c r="E4" i="73"/>
  <c r="E5" i="73" s="1"/>
  <c r="D21" i="5"/>
  <c r="D26" i="5"/>
  <c r="D20" i="5"/>
  <c r="D25" i="5"/>
  <c r="D28" i="5" s="1"/>
  <c r="D5" i="73"/>
  <c r="D30" i="73" s="1"/>
  <c r="J25" i="73" l="1"/>
  <c r="J24" i="73"/>
  <c r="J27" i="73"/>
  <c r="J20" i="73"/>
  <c r="J8" i="73"/>
  <c r="G24" i="78" s="1"/>
  <c r="J12" i="73"/>
  <c r="T24" i="78" s="1"/>
  <c r="J19" i="73"/>
  <c r="J18" i="73"/>
  <c r="H46" i="73"/>
  <c r="T29" i="78" s="1"/>
  <c r="H47" i="73"/>
  <c r="X29" i="78" s="1"/>
  <c r="H40" i="73"/>
  <c r="D29" i="78" s="1"/>
  <c r="J43" i="73"/>
  <c r="I31" i="78" s="1"/>
  <c r="I43" i="73"/>
  <c r="I30" i="78" s="1"/>
  <c r="K24" i="73"/>
  <c r="K20" i="73"/>
  <c r="E24" i="65"/>
  <c r="K47" i="66" s="1"/>
  <c r="K47" i="81"/>
  <c r="D27" i="7"/>
  <c r="E25" i="65"/>
  <c r="M47" i="66" s="1"/>
  <c r="M47" i="81"/>
  <c r="E20" i="65"/>
  <c r="G47" i="66" s="1"/>
  <c r="G47" i="81"/>
  <c r="Q33" i="66"/>
  <c r="N33" i="66"/>
  <c r="O35" i="66"/>
  <c r="N34" i="81"/>
  <c r="D27" i="30"/>
  <c r="Q34" i="81" s="1"/>
  <c r="J11" i="73"/>
  <c r="P24" i="78" s="1"/>
  <c r="J14" i="73"/>
  <c r="J10" i="73"/>
  <c r="O24" i="78" s="1"/>
  <c r="I47" i="73"/>
  <c r="X30" i="78" s="1"/>
  <c r="I44" i="73"/>
  <c r="N30" i="78" s="1"/>
  <c r="J9" i="73"/>
  <c r="M24" i="78" s="1"/>
  <c r="H32" i="70"/>
  <c r="E21" i="65"/>
  <c r="H47" i="66" s="1"/>
  <c r="H47" i="81"/>
  <c r="E27" i="65"/>
  <c r="P47" i="66" s="1"/>
  <c r="P47" i="81"/>
  <c r="E22" i="65"/>
  <c r="I47" i="66" s="1"/>
  <c r="I47" i="81"/>
  <c r="D13" i="49"/>
  <c r="K12" i="81" s="1"/>
  <c r="E14" i="49"/>
  <c r="E13" i="49" s="1"/>
  <c r="K12" i="66" s="1"/>
  <c r="E18" i="65"/>
  <c r="E47" i="66" s="1"/>
  <c r="E47" i="81"/>
  <c r="E19" i="65"/>
  <c r="F47" i="66" s="1"/>
  <c r="F47" i="81"/>
  <c r="Q34" i="66"/>
  <c r="N34" i="66"/>
  <c r="E17" i="5"/>
  <c r="F7" i="66" s="1"/>
  <c r="N36" i="81"/>
  <c r="D27" i="32"/>
  <c r="Q36" i="81" s="1"/>
  <c r="I41" i="73"/>
  <c r="E30" i="78" s="1"/>
  <c r="I46" i="73"/>
  <c r="T30" i="78" s="1"/>
  <c r="D27" i="29"/>
  <c r="N35" i="66"/>
  <c r="H44" i="73"/>
  <c r="N29" i="78" s="1"/>
  <c r="E27" i="5"/>
  <c r="P7" i="66" s="1"/>
  <c r="P7" i="81"/>
  <c r="E28" i="25"/>
  <c r="N24" i="81"/>
  <c r="D28" i="25"/>
  <c r="J28" i="73"/>
  <c r="J16" i="73"/>
  <c r="J31" i="73" s="1"/>
  <c r="V24" i="78" s="1"/>
  <c r="J13" i="73"/>
  <c r="Y24" i="78" s="1"/>
  <c r="J21" i="73"/>
  <c r="I49" i="73"/>
  <c r="Z30" i="78" s="1"/>
  <c r="E28" i="65"/>
  <c r="O47" i="66" s="1"/>
  <c r="O47" i="81"/>
  <c r="E23" i="65"/>
  <c r="J47" i="66" s="1"/>
  <c r="J47" i="81"/>
  <c r="Q36" i="66"/>
  <c r="N36" i="66"/>
  <c r="D29" i="65"/>
  <c r="Q47" i="81" s="1"/>
  <c r="E26" i="65"/>
  <c r="O9" i="73"/>
  <c r="M34" i="78" s="1"/>
  <c r="O31" i="73"/>
  <c r="V34" i="78" s="1"/>
  <c r="K8" i="73"/>
  <c r="G25" i="78" s="1"/>
  <c r="K15" i="73"/>
  <c r="K13" i="73"/>
  <c r="Y25" i="78" s="1"/>
  <c r="I25" i="73"/>
  <c r="I13" i="73"/>
  <c r="Y23" i="78" s="1"/>
  <c r="I18" i="73"/>
  <c r="I27" i="73"/>
  <c r="I17" i="73"/>
  <c r="E27" i="28"/>
  <c r="Q32" i="66" s="1"/>
  <c r="N32" i="66"/>
  <c r="D27" i="28"/>
  <c r="Q32" i="81" s="1"/>
  <c r="H27" i="66"/>
  <c r="H33" i="69"/>
  <c r="S58" i="73"/>
  <c r="S52" i="73"/>
  <c r="S50" i="73"/>
  <c r="S60" i="73"/>
  <c r="S61" i="73"/>
  <c r="S53" i="73"/>
  <c r="S41" i="73"/>
  <c r="E33" i="78" s="1"/>
  <c r="S42" i="73"/>
  <c r="G33" i="78" s="1"/>
  <c r="H34" i="69"/>
  <c r="H35" i="69"/>
  <c r="E44" i="66"/>
  <c r="K45" i="73"/>
  <c r="O32" i="78" s="1"/>
  <c r="I50" i="73"/>
  <c r="V30" i="78" s="1"/>
  <c r="I40" i="73"/>
  <c r="D30" i="78" s="1"/>
  <c r="I45" i="73"/>
  <c r="O30" i="78" s="1"/>
  <c r="I42" i="73"/>
  <c r="G30" i="78" s="1"/>
  <c r="K45" i="66"/>
  <c r="H33" i="70"/>
  <c r="G45" i="66"/>
  <c r="H34" i="70"/>
  <c r="S46" i="73"/>
  <c r="Y33" i="78" s="1"/>
  <c r="S51" i="73"/>
  <c r="S48" i="73"/>
  <c r="S54" i="73"/>
  <c r="S40" i="73"/>
  <c r="D33" i="78" s="1"/>
  <c r="S43" i="73"/>
  <c r="I33" i="78" s="1"/>
  <c r="S55" i="73"/>
  <c r="S49" i="73"/>
  <c r="S56" i="73"/>
  <c r="S44" i="73"/>
  <c r="O33" i="78" s="1"/>
  <c r="L48" i="66"/>
  <c r="F26" i="73"/>
  <c r="Q24" i="66"/>
  <c r="E26" i="7"/>
  <c r="P8" i="81"/>
  <c r="Q8" i="81"/>
  <c r="N8" i="81"/>
  <c r="E25" i="7"/>
  <c r="O28" i="73"/>
  <c r="N7" i="81"/>
  <c r="E20" i="7"/>
  <c r="I8" i="81" s="1"/>
  <c r="C41" i="7"/>
  <c r="D41" i="7" s="1"/>
  <c r="E41" i="7" s="1"/>
  <c r="E18" i="7"/>
  <c r="C42" i="7"/>
  <c r="D42" i="7" s="1"/>
  <c r="E42" i="7" s="1"/>
  <c r="E8" i="81"/>
  <c r="C40" i="7"/>
  <c r="D40" i="7" s="1"/>
  <c r="E40" i="7" s="1"/>
  <c r="G40" i="7" s="1"/>
  <c r="E4" i="81"/>
  <c r="C50" i="13"/>
  <c r="D50" i="13" s="1"/>
  <c r="E50" i="13" s="1"/>
  <c r="G50" i="13" s="1"/>
  <c r="E5" i="81"/>
  <c r="C51" i="14"/>
  <c r="D51" i="14" s="1"/>
  <c r="E51" i="14" s="1"/>
  <c r="K41" i="73"/>
  <c r="E32" i="78" s="1"/>
  <c r="J46" i="73"/>
  <c r="T31" i="78" s="1"/>
  <c r="J40" i="73"/>
  <c r="D31" i="78" s="1"/>
  <c r="J42" i="73"/>
  <c r="G31" i="78" s="1"/>
  <c r="J41" i="73"/>
  <c r="E31" i="78" s="1"/>
  <c r="K12" i="73"/>
  <c r="T25" i="78" s="1"/>
  <c r="K11" i="73"/>
  <c r="P25" i="78" s="1"/>
  <c r="K9" i="73"/>
  <c r="M25" i="78" s="1"/>
  <c r="K22" i="73"/>
  <c r="K14" i="73"/>
  <c r="K17" i="73"/>
  <c r="K21" i="73"/>
  <c r="O27" i="73"/>
  <c r="K16" i="73"/>
  <c r="K28" i="73"/>
  <c r="O26" i="73"/>
  <c r="K18" i="73"/>
  <c r="K19" i="73"/>
  <c r="K10" i="73"/>
  <c r="O25" i="78" s="1"/>
  <c r="K25" i="73"/>
  <c r="K27" i="73"/>
  <c r="K29" i="73"/>
  <c r="O21" i="73"/>
  <c r="O30" i="73"/>
  <c r="K30" i="73"/>
  <c r="K26" i="73"/>
  <c r="K23" i="73"/>
  <c r="D9" i="73"/>
  <c r="M12" i="78" s="1"/>
  <c r="I20" i="73"/>
  <c r="I21" i="73"/>
  <c r="K48" i="73"/>
  <c r="Y32" i="78" s="1"/>
  <c r="K44" i="73"/>
  <c r="N32" i="78" s="1"/>
  <c r="D10" i="73"/>
  <c r="O12" i="78" s="1"/>
  <c r="I10" i="73"/>
  <c r="O23" i="78" s="1"/>
  <c r="I23" i="73"/>
  <c r="I24" i="73"/>
  <c r="I16" i="73"/>
  <c r="I12" i="73"/>
  <c r="T23" i="78" s="1"/>
  <c r="K49" i="73"/>
  <c r="Z32" i="78" s="1"/>
  <c r="K43" i="73"/>
  <c r="I32" i="78" s="1"/>
  <c r="I14" i="73"/>
  <c r="I15" i="73"/>
  <c r="I26" i="73"/>
  <c r="D28" i="73"/>
  <c r="I22" i="73"/>
  <c r="I19" i="73"/>
  <c r="K47" i="73"/>
  <c r="X32" i="78" s="1"/>
  <c r="K46" i="73"/>
  <c r="T32" i="78" s="1"/>
  <c r="I29" i="73"/>
  <c r="O23" i="73"/>
  <c r="O16" i="73"/>
  <c r="O11" i="73"/>
  <c r="P34" i="78" s="1"/>
  <c r="O22" i="73"/>
  <c r="O13" i="73"/>
  <c r="Y34" i="78" s="1"/>
  <c r="D15" i="73"/>
  <c r="H48" i="73"/>
  <c r="Y29" i="78" s="1"/>
  <c r="J48" i="73"/>
  <c r="Y31" i="78" s="1"/>
  <c r="O18" i="73"/>
  <c r="H42" i="73"/>
  <c r="G29" i="78" s="1"/>
  <c r="O19" i="73"/>
  <c r="O14" i="73"/>
  <c r="O24" i="73"/>
  <c r="H49" i="73"/>
  <c r="Z29" i="78" s="1"/>
  <c r="G42" i="73"/>
  <c r="G28" i="78" s="1"/>
  <c r="O17" i="73"/>
  <c r="O8" i="73"/>
  <c r="G34" i="78" s="1"/>
  <c r="D25" i="73"/>
  <c r="I28" i="73"/>
  <c r="J47" i="73"/>
  <c r="X31" i="78" s="1"/>
  <c r="I8" i="73"/>
  <c r="G23" i="78" s="1"/>
  <c r="O12" i="73"/>
  <c r="T34" i="78" s="1"/>
  <c r="H41" i="73"/>
  <c r="E29" i="78" s="1"/>
  <c r="I11" i="73"/>
  <c r="P23" i="78" s="1"/>
  <c r="I9" i="73"/>
  <c r="M23" i="78" s="1"/>
  <c r="I30" i="73"/>
  <c r="O29" i="73"/>
  <c r="O20" i="73"/>
  <c r="O15" i="73"/>
  <c r="H45" i="73"/>
  <c r="O29" i="78" s="1"/>
  <c r="K42" i="73"/>
  <c r="G32" i="78" s="1"/>
  <c r="K40" i="73"/>
  <c r="D32" i="78" s="1"/>
  <c r="O10" i="73"/>
  <c r="O34" i="78" s="1"/>
  <c r="O25" i="73"/>
  <c r="H50" i="73"/>
  <c r="V29" i="78" s="1"/>
  <c r="J44" i="73"/>
  <c r="N31" i="78" s="1"/>
  <c r="J49" i="73"/>
  <c r="Z31" i="78" s="1"/>
  <c r="J50" i="73"/>
  <c r="V31" i="78" s="1"/>
  <c r="G40" i="73"/>
  <c r="D28" i="78" s="1"/>
  <c r="G49" i="73"/>
  <c r="Z28" i="78" s="1"/>
  <c r="G44" i="73"/>
  <c r="N28" i="78" s="1"/>
  <c r="G43" i="73"/>
  <c r="I28" i="78" s="1"/>
  <c r="G45" i="73"/>
  <c r="O28" i="78" s="1"/>
  <c r="G50" i="73"/>
  <c r="V28" i="78" s="1"/>
  <c r="G41" i="73"/>
  <c r="E28" i="78" s="1"/>
  <c r="G47" i="73"/>
  <c r="X28" i="78" s="1"/>
  <c r="G48" i="73"/>
  <c r="Y28" i="78" s="1"/>
  <c r="E23" i="33"/>
  <c r="Q37" i="66" s="1"/>
  <c r="Q37" i="81"/>
  <c r="Q34" i="78"/>
  <c r="H45" i="66"/>
  <c r="I45" i="66"/>
  <c r="Q33" i="81"/>
  <c r="N33" i="81"/>
  <c r="O35" i="81"/>
  <c r="O34" i="81"/>
  <c r="Q35" i="81"/>
  <c r="P35" i="81"/>
  <c r="N32" i="81"/>
  <c r="Q24" i="81"/>
  <c r="K5" i="66"/>
  <c r="K5" i="81"/>
  <c r="H4" i="66"/>
  <c r="H4" i="81"/>
  <c r="I4" i="66"/>
  <c r="I4" i="81"/>
  <c r="J4" i="66"/>
  <c r="J4" i="81"/>
  <c r="K9" i="81"/>
  <c r="D15" i="15"/>
  <c r="E23" i="5"/>
  <c r="M7" i="66" s="1"/>
  <c r="Q12" i="78" s="1"/>
  <c r="M7" i="81"/>
  <c r="E20" i="5"/>
  <c r="I7" i="66" s="1"/>
  <c r="I7" i="81"/>
  <c r="E26" i="5"/>
  <c r="O7" i="66" s="1"/>
  <c r="O7" i="81"/>
  <c r="E21" i="5"/>
  <c r="J7" i="66" s="1"/>
  <c r="J7" i="81"/>
  <c r="E18" i="5"/>
  <c r="G7" i="66" s="1"/>
  <c r="G7" i="81"/>
  <c r="M8" i="66"/>
  <c r="Q13" i="78" s="1"/>
  <c r="M8" i="81"/>
  <c r="J8" i="66"/>
  <c r="J8" i="81"/>
  <c r="P8" i="66"/>
  <c r="F8" i="66"/>
  <c r="F8" i="81"/>
  <c r="K8" i="66"/>
  <c r="K8" i="81"/>
  <c r="H8" i="66"/>
  <c r="H8" i="81"/>
  <c r="O8" i="66"/>
  <c r="O4" i="66"/>
  <c r="Q4" i="66"/>
  <c r="O5" i="66"/>
  <c r="Q5" i="66"/>
  <c r="F25" i="73"/>
  <c r="F29" i="73"/>
  <c r="F22" i="73"/>
  <c r="F31" i="73"/>
  <c r="V20" i="78" s="1"/>
  <c r="F24" i="73"/>
  <c r="F15" i="73"/>
  <c r="F14" i="73"/>
  <c r="F23" i="73"/>
  <c r="F28" i="73"/>
  <c r="F9" i="73"/>
  <c r="M20" i="78" s="1"/>
  <c r="F30" i="73"/>
  <c r="F12" i="73"/>
  <c r="T20" i="78" s="1"/>
  <c r="F11" i="73"/>
  <c r="P20" i="78" s="1"/>
  <c r="F21" i="73"/>
  <c r="F19" i="73"/>
  <c r="F8" i="73"/>
  <c r="G20" i="78" s="1"/>
  <c r="F10" i="73"/>
  <c r="O20" i="78" s="1"/>
  <c r="F20" i="73"/>
  <c r="F27" i="73"/>
  <c r="F13" i="73"/>
  <c r="Y20" i="78" s="1"/>
  <c r="F16" i="73"/>
  <c r="D29" i="73"/>
  <c r="D19" i="73"/>
  <c r="D16" i="73"/>
  <c r="D26" i="73"/>
  <c r="E11" i="73"/>
  <c r="P13" i="78" s="1"/>
  <c r="E12" i="73"/>
  <c r="T13" i="78" s="1"/>
  <c r="E29" i="73"/>
  <c r="E25" i="73"/>
  <c r="M22" i="73"/>
  <c r="M28" i="73"/>
  <c r="M29" i="73"/>
  <c r="M30" i="73"/>
  <c r="M23" i="73"/>
  <c r="M19" i="73"/>
  <c r="M8" i="73"/>
  <c r="G27" i="78" s="1"/>
  <c r="M26" i="73"/>
  <c r="M27" i="73"/>
  <c r="M14" i="73"/>
  <c r="M12" i="73"/>
  <c r="T27" i="78" s="1"/>
  <c r="M18" i="73"/>
  <c r="M17" i="73"/>
  <c r="M10" i="73"/>
  <c r="O27" i="78" s="1"/>
  <c r="M25" i="73"/>
  <c r="M20" i="73"/>
  <c r="M11" i="73"/>
  <c r="P27" i="78" s="1"/>
  <c r="M24" i="73"/>
  <c r="M13" i="73"/>
  <c r="Y27" i="78" s="1"/>
  <c r="M16" i="73"/>
  <c r="M15" i="73"/>
  <c r="M21" i="73"/>
  <c r="M9" i="73"/>
  <c r="M27" i="78" s="1"/>
  <c r="L16" i="73"/>
  <c r="L17" i="73"/>
  <c r="L26" i="73"/>
  <c r="L21" i="73"/>
  <c r="L14" i="73"/>
  <c r="L15" i="73"/>
  <c r="L22" i="73"/>
  <c r="L11" i="73"/>
  <c r="P26" i="78" s="1"/>
  <c r="L29" i="73"/>
  <c r="L25" i="73"/>
  <c r="L27" i="73"/>
  <c r="L13" i="73"/>
  <c r="Y26" i="78" s="1"/>
  <c r="L8" i="73"/>
  <c r="G26" i="78" s="1"/>
  <c r="L10" i="73"/>
  <c r="O26" i="78" s="1"/>
  <c r="L24" i="73"/>
  <c r="L12" i="73"/>
  <c r="T26" i="78" s="1"/>
  <c r="L28" i="73"/>
  <c r="L18" i="73"/>
  <c r="L19" i="73"/>
  <c r="L23" i="73"/>
  <c r="L20" i="73"/>
  <c r="L9" i="73"/>
  <c r="M26" i="78" s="1"/>
  <c r="L30" i="73"/>
  <c r="S35" i="78"/>
  <c r="E25" i="5"/>
  <c r="N7" i="66" s="1"/>
  <c r="K9" i="66"/>
  <c r="B15" i="15"/>
  <c r="E17" i="14"/>
  <c r="E5" i="66" s="1"/>
  <c r="E24" i="73"/>
  <c r="E19" i="73"/>
  <c r="E23" i="73"/>
  <c r="E16" i="73"/>
  <c r="E20" i="73"/>
  <c r="E14" i="73"/>
  <c r="E28" i="73"/>
  <c r="E24" i="7"/>
  <c r="E27" i="7"/>
  <c r="E22" i="73"/>
  <c r="E30" i="73"/>
  <c r="E18" i="73"/>
  <c r="E27" i="73"/>
  <c r="E21" i="73"/>
  <c r="E10" i="73"/>
  <c r="O13" i="78" s="1"/>
  <c r="E9" i="73"/>
  <c r="M13" i="78" s="1"/>
  <c r="E26" i="73"/>
  <c r="E8" i="73"/>
  <c r="E13" i="73"/>
  <c r="Y13" i="78" s="1"/>
  <c r="E15" i="73"/>
  <c r="E17" i="73"/>
  <c r="D18" i="73"/>
  <c r="D24" i="73"/>
  <c r="D13" i="73"/>
  <c r="Y12" i="78" s="1"/>
  <c r="D11" i="73"/>
  <c r="P12" i="78" s="1"/>
  <c r="D23" i="73"/>
  <c r="D14" i="73"/>
  <c r="D21" i="73"/>
  <c r="D8" i="73"/>
  <c r="D27" i="73"/>
  <c r="D22" i="73"/>
  <c r="D17" i="73"/>
  <c r="D20" i="73"/>
  <c r="D12" i="73"/>
  <c r="T12" i="78" s="1"/>
  <c r="I8" i="66" l="1"/>
  <c r="G41" i="7"/>
  <c r="E29" i="65"/>
  <c r="Q47" i="66" s="1"/>
  <c r="N47" i="66"/>
  <c r="I35" i="78"/>
  <c r="S62" i="73"/>
  <c r="V33" i="78" s="1"/>
  <c r="G42" i="7"/>
  <c r="P48" i="81"/>
  <c r="G8" i="81"/>
  <c r="G8" i="66"/>
  <c r="G48" i="66" s="1"/>
  <c r="G51" i="14"/>
  <c r="E48" i="81"/>
  <c r="D35" i="78"/>
  <c r="K31" i="73"/>
  <c r="V25" i="78" s="1"/>
  <c r="I31" i="73"/>
  <c r="V23" i="78" s="1"/>
  <c r="E35" i="78"/>
  <c r="X35" i="78"/>
  <c r="Z35" i="78"/>
  <c r="Q35" i="78"/>
  <c r="G48" i="81"/>
  <c r="N35" i="78"/>
  <c r="E48" i="66"/>
  <c r="G13" i="78"/>
  <c r="G12" i="78"/>
  <c r="H48" i="81"/>
  <c r="I48" i="81"/>
  <c r="M48" i="81"/>
  <c r="P48" i="66"/>
  <c r="K48" i="81"/>
  <c r="O48" i="66"/>
  <c r="I48" i="66"/>
  <c r="E28" i="5"/>
  <c r="Q7" i="66" s="1"/>
  <c r="Q7" i="81"/>
  <c r="J48" i="66"/>
  <c r="J48" i="81"/>
  <c r="H48" i="66"/>
  <c r="M48" i="66"/>
  <c r="Q8" i="66"/>
  <c r="N8" i="66"/>
  <c r="N48" i="81"/>
  <c r="O48" i="81"/>
  <c r="K48" i="66"/>
  <c r="P35" i="78"/>
  <c r="O35" i="78"/>
  <c r="T35" i="78"/>
  <c r="M31" i="73"/>
  <c r="V27" i="78" s="1"/>
  <c r="E31" i="73"/>
  <c r="V13" i="78" s="1"/>
  <c r="M35" i="78"/>
  <c r="L31" i="73"/>
  <c r="V26" i="78" s="1"/>
  <c r="Y35" i="78"/>
  <c r="D31" i="73"/>
  <c r="V12" i="78" s="1"/>
  <c r="N48" i="66" l="1"/>
  <c r="G35" i="78"/>
  <c r="Q48" i="81"/>
  <c r="Q48" i="66"/>
  <c r="V35" i="78"/>
  <c r="Z37" i="78" l="1"/>
  <c r="E13" i="51" l="1"/>
  <c r="F13" i="66" s="1"/>
  <c r="F13" i="81"/>
  <c r="F48" i="81" s="1"/>
</calcChain>
</file>

<file path=xl/comments1.xml><?xml version="1.0" encoding="utf-8"?>
<comments xmlns="http://schemas.openxmlformats.org/spreadsheetml/2006/main">
  <authors>
    <author>Daniel Guido</author>
    <author>Jason Krawczyk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</rPr>
          <t>Daniel Guido:</t>
        </r>
        <r>
          <rPr>
            <sz val="9"/>
            <color indexed="81"/>
            <rFont val="Tahoma"/>
            <family val="2"/>
          </rPr>
          <t xml:space="preserve">
Per CB data, 10 ppm * 214609 lb/hr exh mass flow = 2.14609 lb/hr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Daniel Guido:</t>
        </r>
        <r>
          <rPr>
            <sz val="9"/>
            <color indexed="81"/>
            <rFont val="Tahoma"/>
            <family val="2"/>
          </rPr>
          <t xml:space="preserve">
Per CB data, 10 ppm * 214609 lb/hr exh mass flow = 2.14609 lb/hr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Daniel Guido:</t>
        </r>
        <r>
          <rPr>
            <sz val="9"/>
            <color indexed="81"/>
            <rFont val="Tahoma"/>
            <family val="2"/>
          </rPr>
          <t xml:space="preserve">
Per CB data, 10 ppm * 214609 lb/hr exh mass flow = 2.14609 lb/hr</t>
        </r>
      </text>
    </comment>
    <comment ref="L32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3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4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5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  <comment ref="L36" authorId="1" shapeId="0">
      <text>
        <r>
          <rPr>
            <b/>
            <sz val="9"/>
            <color indexed="81"/>
            <rFont val="Tahoma"/>
            <charset val="1"/>
          </rPr>
          <t>Jason Krawczyk:</t>
        </r>
        <r>
          <rPr>
            <sz val="9"/>
            <color indexed="81"/>
            <rFont val="Tahoma"/>
            <charset val="1"/>
          </rPr>
          <t xml:space="preserve">
Per CB data, 10 ppm * 167,685 lb/hr exh mass flow =1.67685 lb/hr</t>
        </r>
      </text>
    </comment>
  </commentList>
</comments>
</file>

<file path=xl/sharedStrings.xml><?xml version="1.0" encoding="utf-8"?>
<sst xmlns="http://schemas.openxmlformats.org/spreadsheetml/2006/main" count="3097" uniqueCount="601">
  <si>
    <t>Source ID</t>
  </si>
  <si>
    <t>Tag Number</t>
  </si>
  <si>
    <t>Source Description</t>
  </si>
  <si>
    <t>N/A</t>
  </si>
  <si>
    <t>Primary Reformer</t>
  </si>
  <si>
    <t>Startup Heater</t>
  </si>
  <si>
    <t>Organic Sulfur Removal Unit Vent</t>
  </si>
  <si>
    <t>B-201</t>
  </si>
  <si>
    <t>B-200</t>
  </si>
  <si>
    <t>D-207</t>
  </si>
  <si>
    <t>H-205</t>
  </si>
  <si>
    <t>H-269</t>
  </si>
  <si>
    <t>Amine Fat Flasher Vent</t>
  </si>
  <si>
    <t>F-263</t>
  </si>
  <si>
    <t>PC Stripper Surge Tank Vent</t>
  </si>
  <si>
    <t>C-200</t>
  </si>
  <si>
    <t>B-502</t>
  </si>
  <si>
    <t>Plants 4 and 5 Small Flare</t>
  </si>
  <si>
    <t>B-501</t>
  </si>
  <si>
    <t>Plants 4 and 5 Emergency Flare</t>
  </si>
  <si>
    <t>Inerts Vent Scrubber</t>
  </si>
  <si>
    <t>C-560B</t>
  </si>
  <si>
    <t>Granulator C/D Scrubber Exhaust Vent Stack</t>
  </si>
  <si>
    <t>D- 515</t>
  </si>
  <si>
    <t>Atmospheric Absorber Final Scrubber</t>
  </si>
  <si>
    <t>D-511</t>
  </si>
  <si>
    <t>E-535</t>
  </si>
  <si>
    <t>After Condenser Exchanger</t>
  </si>
  <si>
    <t>E-711</t>
  </si>
  <si>
    <t>Cooling tower</t>
  </si>
  <si>
    <t>D-514</t>
  </si>
  <si>
    <t>Tank Scrubber</t>
  </si>
  <si>
    <t>Package Boiler</t>
  </si>
  <si>
    <t>Urea Loading Wharf</t>
  </si>
  <si>
    <t>B-705A</t>
  </si>
  <si>
    <t>Waste Heat Boiler</t>
  </si>
  <si>
    <t>B-705B</t>
  </si>
  <si>
    <t>B-705C</t>
  </si>
  <si>
    <t>B-705D</t>
  </si>
  <si>
    <t>B-705E</t>
  </si>
  <si>
    <t>GGT-744A</t>
  </si>
  <si>
    <t>Solar Turbine/Generator Set</t>
  </si>
  <si>
    <t>GGT-744B</t>
  </si>
  <si>
    <t>GGT-744C</t>
  </si>
  <si>
    <t>GGT-744D</t>
  </si>
  <si>
    <t>GGT-744E</t>
  </si>
  <si>
    <t>F-791</t>
  </si>
  <si>
    <t>Deaerator Vent</t>
  </si>
  <si>
    <t>F-711</t>
  </si>
  <si>
    <t>Degasifier Vent</t>
  </si>
  <si>
    <t>Unit</t>
  </si>
  <si>
    <t>Note</t>
  </si>
  <si>
    <t>Heat Input</t>
  </si>
  <si>
    <t>(MMBtu/hr)</t>
  </si>
  <si>
    <t>Maximum Fuel Usage</t>
  </si>
  <si>
    <t>Operating Time:</t>
  </si>
  <si>
    <t>(hr/day)</t>
  </si>
  <si>
    <t>(hr/year)</t>
  </si>
  <si>
    <t>Pollutant</t>
  </si>
  <si>
    <t>Emission Rate</t>
  </si>
  <si>
    <t>(lb/hr)</t>
  </si>
  <si>
    <t>(tpy)</t>
  </si>
  <si>
    <t>(lb/MMBtu)</t>
  </si>
  <si>
    <t>Lead</t>
  </si>
  <si>
    <t>Notes:</t>
  </si>
  <si>
    <t>(1) Design Data</t>
  </si>
  <si>
    <t>Fuel Heating Value</t>
  </si>
  <si>
    <t>(Btu/scf)</t>
  </si>
  <si>
    <t>(MMscf/hr)</t>
  </si>
  <si>
    <t>Process Throughput</t>
  </si>
  <si>
    <t>Stack ID</t>
  </si>
  <si>
    <t>(lb/MMscf)</t>
  </si>
  <si>
    <t>(tph)</t>
  </si>
  <si>
    <r>
      <t xml:space="preserve">(3)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1.4-1, July 1998</t>
    </r>
  </si>
  <si>
    <r>
      <t xml:space="preserve">(4)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1.4-2, July 1998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</si>
  <si>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(total)</t>
    </r>
  </si>
  <si>
    <t>Emission Factor</t>
  </si>
  <si>
    <t>VOC</t>
  </si>
  <si>
    <t>CO</t>
  </si>
  <si>
    <r>
      <t>NO</t>
    </r>
    <r>
      <rPr>
        <vertAlign val="subscript"/>
        <sz val="10"/>
        <rFont val="Arial"/>
        <family val="2"/>
      </rPr>
      <t>x</t>
    </r>
  </si>
  <si>
    <r>
      <t>SO</t>
    </r>
    <r>
      <rPr>
        <vertAlign val="subscript"/>
        <sz val="10"/>
        <rFont val="Arial"/>
        <family val="2"/>
      </rPr>
      <t>2</t>
    </r>
  </si>
  <si>
    <t>Operating Parameters</t>
  </si>
  <si>
    <t>(lb/ton)</t>
  </si>
  <si>
    <r>
      <t xml:space="preserve">(2)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1.4-1, July 1998</t>
    </r>
  </si>
  <si>
    <t>3, 4</t>
  </si>
  <si>
    <r>
      <t xml:space="preserve">(3) USEPA AP-42 Chapter 1.4 </t>
    </r>
    <r>
      <rPr>
        <i/>
        <sz val="10"/>
        <rFont val="Arial"/>
        <family val="2"/>
      </rPr>
      <t>Natural Gas Combustion</t>
    </r>
    <r>
      <rPr>
        <sz val="10"/>
        <rFont val="Arial"/>
        <family val="2"/>
      </rPr>
      <t>, Table 1.4-2, July 1998</t>
    </r>
  </si>
  <si>
    <r>
      <t>NOx (from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</si>
  <si>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NOx (from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</si>
  <si>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NOx (total)</t>
  </si>
  <si>
    <t>Ammonia Throughput</t>
  </si>
  <si>
    <t xml:space="preserve">(% Control) </t>
  </si>
  <si>
    <t>Source Name</t>
  </si>
  <si>
    <t>Tag Numbers</t>
  </si>
  <si>
    <r>
      <t>PM</t>
    </r>
    <r>
      <rPr>
        <vertAlign val="subscript"/>
        <sz val="10"/>
        <rFont val="Arial"/>
        <family val="2"/>
      </rPr>
      <t>10</t>
    </r>
  </si>
  <si>
    <r>
      <t>NH</t>
    </r>
    <r>
      <rPr>
        <vertAlign val="subscript"/>
        <sz val="10"/>
        <rFont val="Arial"/>
        <family val="2"/>
      </rPr>
      <t>3</t>
    </r>
  </si>
  <si>
    <t>(MMscf/yr)</t>
  </si>
  <si>
    <t>(gal/hr)</t>
  </si>
  <si>
    <t>(2) Uncontrolled emission factor for Urea production, FIRE factors, SCC 30104007,</t>
  </si>
  <si>
    <t>(tpd)</t>
  </si>
  <si>
    <t>(3) Appendix A, Title V Application, 5/14/99</t>
  </si>
  <si>
    <t>(2) Appendix A, Title V Application, 5/14/99</t>
  </si>
  <si>
    <t>Throughput</t>
  </si>
  <si>
    <t>gpm</t>
  </si>
  <si>
    <t>Total Liquid Drift (S)</t>
  </si>
  <si>
    <t>%</t>
  </si>
  <si>
    <t>Density of Water (D)</t>
  </si>
  <si>
    <t>lb/gal</t>
  </si>
  <si>
    <t>Expected TDS/TSS of Circulated Water (C)</t>
  </si>
  <si>
    <t>ppmw</t>
  </si>
  <si>
    <t>Water Circulation Rate of all cells (R)</t>
  </si>
  <si>
    <t>IEU</t>
  </si>
  <si>
    <t>Fuel Parameters</t>
  </si>
  <si>
    <t>Gasoline Fired Firewater Pump</t>
  </si>
  <si>
    <t>Potential to Emit (tpy)</t>
  </si>
  <si>
    <t>Pb</t>
  </si>
  <si>
    <t>H2 Vent Stack (dry gas vent)</t>
  </si>
  <si>
    <t>MeOH</t>
  </si>
  <si>
    <t>Diesel Fired Well Pump</t>
  </si>
  <si>
    <t>Facility Total Potential to Emit</t>
  </si>
  <si>
    <t>(2) Engineering Estimate from Process Heat and Material Balance # R4Y-2410</t>
  </si>
  <si>
    <t>(2) Engineering Estimate from Process and Material Balance # 4940-120-XD-YI</t>
  </si>
  <si>
    <t>(3) Computer Modeling, Simulation Sciences Computer model (Pro II version 5.5)</t>
  </si>
  <si>
    <t>(2) Engineering estimate based on laboratory analysis</t>
  </si>
  <si>
    <t>(2) Engineering estimate from Process Material and Energy Balance F-1002</t>
  </si>
  <si>
    <t>(3) This source is listed as a Routine and Continuous CERCLA source for NH3 with an upper bound of 270 lb/day</t>
  </si>
  <si>
    <t>(lb/day)</t>
  </si>
  <si>
    <r>
      <t xml:space="preserve">(3) USEPA AP-42 Chapter 3.3 </t>
    </r>
    <r>
      <rPr>
        <i/>
        <sz val="10"/>
        <rFont val="Arial"/>
        <family val="2"/>
      </rPr>
      <t>Gasoline and Diesel Engines</t>
    </r>
    <r>
      <rPr>
        <sz val="10"/>
        <rFont val="Arial"/>
        <family val="2"/>
      </rPr>
      <t>, Table 3.3-1, October 1996</t>
    </r>
  </si>
  <si>
    <t>Stationary Sources</t>
  </si>
  <si>
    <t>(4) Engineering estimate based on free NH3 and laboratory analysis of pH</t>
  </si>
  <si>
    <t>(4) Assumes MeOH as 100% VOC</t>
  </si>
  <si>
    <t>(2) Engineering estimate based on laboratory analysis and mass balance, R5Y-2505</t>
  </si>
  <si>
    <t>(2) Engineering estimate based on monthly laboratory analysis and mass balance, R5I-5035</t>
  </si>
  <si>
    <t>Benzene</t>
  </si>
  <si>
    <t>Dichlorobenzene</t>
  </si>
  <si>
    <t>Formaldehyde</t>
  </si>
  <si>
    <t>n-Hexane</t>
  </si>
  <si>
    <t>Naphthalene</t>
  </si>
  <si>
    <t>Toluene</t>
  </si>
  <si>
    <t>Acenaphthene</t>
  </si>
  <si>
    <t>Acenaphthylene</t>
  </si>
  <si>
    <t>Anthracene</t>
  </si>
  <si>
    <t>Benz(a)anthrancene</t>
  </si>
  <si>
    <t>Benzo(b,k)fluoranthene</t>
  </si>
  <si>
    <t>Benzo(g,h,i)perylene</t>
  </si>
  <si>
    <t>Benzo(a)pyrene</t>
  </si>
  <si>
    <t>Chrysene</t>
  </si>
  <si>
    <t>Dibenzo(a,h)anthracene</t>
  </si>
  <si>
    <t>7,12-Dimethylbenz(a)anthracene</t>
  </si>
  <si>
    <t>Fluoranthene</t>
  </si>
  <si>
    <t>Fluorene</t>
  </si>
  <si>
    <t>Indeno(1,2,3-cd)pyrene</t>
  </si>
  <si>
    <t>3-Methylchloranthene</t>
  </si>
  <si>
    <t>2-Methylnaphthalene</t>
  </si>
  <si>
    <t>Phenanthrene</t>
  </si>
  <si>
    <t>Pyrene</t>
  </si>
  <si>
    <t>Total PAH</t>
  </si>
  <si>
    <t>Emission Rate (tpy)</t>
  </si>
  <si>
    <t>Firing Rate</t>
  </si>
  <si>
    <t>(hr/yr)</t>
  </si>
  <si>
    <t>Polycyclic Aromatic Hydrocarbons</t>
  </si>
  <si>
    <t>Annual Operating Time</t>
  </si>
  <si>
    <t>Acetaldehyde</t>
  </si>
  <si>
    <t>Acrolein</t>
  </si>
  <si>
    <t>1,3-Butadiene</t>
  </si>
  <si>
    <t>Napththalene</t>
  </si>
  <si>
    <t>Xylenes</t>
  </si>
  <si>
    <t>Benzo(a)anthracene</t>
  </si>
  <si>
    <t>Benzo(b,j,k) fluoranthene</t>
  </si>
  <si>
    <t>Waste Oil Combustion</t>
  </si>
  <si>
    <r>
      <t>(lb/10</t>
    </r>
    <r>
      <rPr>
        <b/>
        <vertAlign val="superscript"/>
        <sz val="10"/>
        <rFont val="Helvetica"/>
      </rPr>
      <t>3</t>
    </r>
    <r>
      <rPr>
        <b/>
        <sz val="10"/>
        <rFont val="Helvetica"/>
        <family val="2"/>
      </rPr>
      <t xml:space="preserve"> gal)</t>
    </r>
  </si>
  <si>
    <r>
      <t>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gal/yr)</t>
    </r>
  </si>
  <si>
    <t>Arsenic</t>
  </si>
  <si>
    <t>Cadmium</t>
  </si>
  <si>
    <t>Chromium</t>
  </si>
  <si>
    <t>Cobalt</t>
  </si>
  <si>
    <t>Manganese</t>
  </si>
  <si>
    <t>Nickel</t>
  </si>
  <si>
    <t>Phenol</t>
  </si>
  <si>
    <t>Dicholorbenzene</t>
  </si>
  <si>
    <t>Bis(2-ethylhexyl)phthalate</t>
  </si>
  <si>
    <t>PAH</t>
  </si>
  <si>
    <t>Ethylbenzene</t>
  </si>
  <si>
    <t>Propylene Oxide</t>
  </si>
  <si>
    <t>(MMBtu/yr)</t>
  </si>
  <si>
    <t>Gas Fired Turbines</t>
  </si>
  <si>
    <t>Natural Gas Fired Combustion</t>
  </si>
  <si>
    <t>Diesel Fired Engines</t>
  </si>
  <si>
    <t>Methanol</t>
  </si>
  <si>
    <t>Insignificant Heaters</t>
  </si>
  <si>
    <t>Total</t>
  </si>
  <si>
    <t>GM-616D</t>
  </si>
  <si>
    <t>G-613B</t>
  </si>
  <si>
    <t>Table 4-2 Summary of Potential to Emit of Hazardous Air Pollutants</t>
  </si>
  <si>
    <t>PM (filterable)</t>
  </si>
  <si>
    <r>
      <t>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(total)</t>
    </r>
  </si>
  <si>
    <t>CO (max)</t>
  </si>
  <si>
    <t>CO (typical)</t>
  </si>
  <si>
    <r>
      <t>CO</t>
    </r>
    <r>
      <rPr>
        <vertAlign val="subscript"/>
        <sz val="10"/>
        <rFont val="Arial"/>
        <family val="2"/>
      </rPr>
      <t>2</t>
    </r>
  </si>
  <si>
    <t>Methane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</si>
  <si>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</si>
  <si>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scfh</t>
  </si>
  <si>
    <r>
      <t>PM</t>
    </r>
    <r>
      <rPr>
        <vertAlign val="subscript"/>
        <sz val="10"/>
        <rFont val="Arial"/>
        <family val="2"/>
      </rPr>
      <t>2.5</t>
    </r>
  </si>
  <si>
    <t>(3) normal ammonia emission rate is 2 lbs/hr and high ammonia emission rate is 3 lbs/hr</t>
  </si>
  <si>
    <t>tpd</t>
  </si>
  <si>
    <t>PM (Filterable)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</si>
  <si>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</si>
  <si>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(5) 40 CFR Part 98 Table A-1 Global Warming Potentials</t>
  </si>
  <si>
    <t>PM</t>
  </si>
  <si>
    <t>PM (total)</t>
  </si>
  <si>
    <t>(4) Assume VOC emission is equal to methanol emission</t>
  </si>
  <si>
    <t>(5) historic sampling showed values between zero and 0.2 tpd</t>
  </si>
  <si>
    <r>
      <t>CH</t>
    </r>
    <r>
      <rPr>
        <vertAlign val="subscript"/>
        <sz val="10"/>
        <rFont val="Arial"/>
        <family val="2"/>
      </rPr>
      <t>4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</si>
  <si>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Vent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</si>
  <si>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(Uncontrolled)</t>
    </r>
  </si>
  <si>
    <t>(hr/startup)</t>
  </si>
  <si>
    <t>(startups/year)</t>
  </si>
  <si>
    <t>(4) 40 CFR Part 98 Table A-1 Global Warming Potentials</t>
  </si>
  <si>
    <t>C-560A</t>
  </si>
  <si>
    <t>Granulator A/B Scrubber Exhaust Vent Stack</t>
  </si>
  <si>
    <t xml:space="preserve"> </t>
  </si>
  <si>
    <t>(Pilot only)</t>
  </si>
  <si>
    <t>lb/mmBtu</t>
  </si>
  <si>
    <t>Pilot only</t>
  </si>
  <si>
    <t>(1) Design Data; vents during a startup and shutdown only</t>
  </si>
  <si>
    <t>(lb/mmcf)</t>
  </si>
  <si>
    <t>(2) USEPA AP-42 Chapter 13.5 Industrial Flares, Table 13.5-1, January 1995</t>
  </si>
  <si>
    <t>(lb/MMcf)</t>
  </si>
  <si>
    <t>(assume purge gas combusted)</t>
  </si>
  <si>
    <t>lb/ton</t>
  </si>
  <si>
    <t>(4) PM2.5 assumed equal to PM10</t>
  </si>
  <si>
    <t>Granulator A/B Scrubber Exhaust</t>
  </si>
  <si>
    <t>Granulator C/D Scrubber Exhaust</t>
  </si>
  <si>
    <t>PM2.5</t>
  </si>
  <si>
    <t>47a</t>
  </si>
  <si>
    <t>Capture Efficiency</t>
  </si>
  <si>
    <t>Control Efficiency</t>
  </si>
  <si>
    <t>Urea Transfer</t>
  </si>
  <si>
    <t>Urea Warehouse/Transfer (stack)</t>
  </si>
  <si>
    <t>Urea Warehouse/Transfer (fugitive)</t>
  </si>
  <si>
    <t>NOTE:  Unit is located approximately 2.5 miles east of the plant, near Cabin Lake on Cabin Lake Road)</t>
  </si>
  <si>
    <t>Diesel Fired Well Pump (Well 14)</t>
  </si>
  <si>
    <t>CO2 (urea operating)</t>
  </si>
  <si>
    <r>
      <t>CO</t>
    </r>
    <r>
      <rPr>
        <vertAlign val="subscript"/>
        <sz val="10"/>
        <rFont val="Arial"/>
        <family val="2"/>
      </rPr>
      <t>2 (Urea not operating)</t>
    </r>
  </si>
  <si>
    <t xml:space="preserve">Expected CO2 emissions = </t>
  </si>
  <si>
    <t>t/yr, assuming one 30 day Plant 5 outage in addition to 90% Plant 5 OSI, 100% OSI in Plant 4</t>
  </si>
  <si>
    <t>No SO2 expected from this vent</t>
  </si>
  <si>
    <t>lb/startup</t>
  </si>
  <si>
    <t>(startups/yr)</t>
  </si>
  <si>
    <t>(1) Design Data (PFD R4Y-2430)</t>
  </si>
  <si>
    <t>(5) Total UF-85 addition to urea feed = 800 lb/hr; UF-85 methanol content ranges between 0.1 and 1%</t>
  </si>
  <si>
    <t>UF-85 usage</t>
  </si>
  <si>
    <t>lb/hr</t>
  </si>
  <si>
    <t>lb/lb UF-85</t>
  </si>
  <si>
    <t>Potential to Emit (lb/hr)</t>
  </si>
  <si>
    <t>Location</t>
  </si>
  <si>
    <t>Denali</t>
  </si>
  <si>
    <t>Distance from KNO (km)</t>
  </si>
  <si>
    <t>PM10</t>
  </si>
  <si>
    <t>SO2</t>
  </si>
  <si>
    <t>NOx</t>
  </si>
  <si>
    <t>H2SO4</t>
  </si>
  <si>
    <t>Q (t/yr)</t>
  </si>
  <si>
    <t>Q/D</t>
  </si>
  <si>
    <t>Tuxedni</t>
  </si>
  <si>
    <t>(BACT assumed to be equal to 50 ppm @ 3% O2, or approximately 0.037 lb/mmBtu)</t>
  </si>
  <si>
    <t>(2) Proposed BACT</t>
  </si>
  <si>
    <t>B-609</t>
  </si>
  <si>
    <t>Ammonia Tank Storage System Flare</t>
  </si>
  <si>
    <t xml:space="preserve">PM </t>
  </si>
  <si>
    <t>PM2.5 (total)</t>
  </si>
  <si>
    <t>CO2</t>
  </si>
  <si>
    <t>CH4</t>
  </si>
  <si>
    <t>CO2e</t>
  </si>
  <si>
    <t>(pilot)</t>
  </si>
  <si>
    <t>NOx (from pilot)</t>
  </si>
  <si>
    <t>lb/MMscf</t>
  </si>
  <si>
    <t>N2O</t>
  </si>
  <si>
    <t>lb/mmscf</t>
  </si>
  <si>
    <t>3, 7</t>
  </si>
  <si>
    <t>(3) USEPA AP-42 Chapter 13.5 Industrial Flares, Table 13.5-1, January 1995</t>
  </si>
  <si>
    <t>(6) Non-smoking flare</t>
  </si>
  <si>
    <t>(7) Assumes 100% total hydrocarbons as VOC</t>
  </si>
  <si>
    <t>(8) Manufacturer Specificaton; E (lb/hr) = Throughput * (1 - Control)</t>
  </si>
  <si>
    <t>(9) AP-42, Chapter 1.4, Table 1.4-2</t>
  </si>
  <si>
    <t>(10) Part 98, Table C-1</t>
  </si>
  <si>
    <t>(11) Part 98, Table C-2</t>
  </si>
  <si>
    <t>(pilot only)</t>
  </si>
  <si>
    <r>
      <t>cf/lb @ 70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</si>
  <si>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>acfm 10/12/93 Stack Test</t>
  </si>
  <si>
    <r>
      <t>scfm @ 70</t>
    </r>
    <r>
      <rPr>
        <sz val="10"/>
        <rFont val="Calibri"/>
        <family val="2"/>
      </rPr>
      <t>°</t>
    </r>
    <r>
      <rPr>
        <sz val="10"/>
        <rFont val="Arial"/>
        <family val="2"/>
      </rPr>
      <t>F</t>
    </r>
  </si>
  <si>
    <t>ppmv methanol based on above emission rate and air flow rate</t>
  </si>
  <si>
    <t>(conservative proposed limit of maximum hours to be operated)</t>
  </si>
  <si>
    <t>(2) NOx BACT</t>
  </si>
  <si>
    <t>(6) CO BACT (OVR Permit Limit)</t>
  </si>
  <si>
    <t>Joel Reisman and Gordon Frisbie, Environmental Progress (Vol 21, No 2), July 2002</t>
  </si>
  <si>
    <t>Calculations based on approach presented in: Calculating Realistic PM10 Emissions from Cooling Towers</t>
  </si>
  <si>
    <t>% of PM is PM10</t>
  </si>
  <si>
    <t>Interpolation ---&gt;</t>
  </si>
  <si>
    <t>% of PM is PM2.5</t>
  </si>
  <si>
    <t>(µm)</t>
  </si>
  <si>
    <r>
      <t>(µm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</si>
  <si>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(µg)</t>
  </si>
  <si>
    <t>EPRI % Mass Smaller</t>
  </si>
  <si>
    <t>Solid Particle Diameter</t>
  </si>
  <si>
    <t>Solid Particle Volumne</t>
  </si>
  <si>
    <t>Particle Mass
(solids)</t>
  </si>
  <si>
    <t>Droplet
Mass</t>
  </si>
  <si>
    <t>Droplet
Volume</t>
  </si>
  <si>
    <t>EPRI Droplet
Diameter</t>
  </si>
  <si>
    <t xml:space="preserve">Max TDS = </t>
  </si>
  <si>
    <t>INPUT MAXIMUM TDS CONCENTRATION</t>
  </si>
  <si>
    <t>lb/10^3 gal</t>
  </si>
  <si>
    <t>% of PM</t>
  </si>
  <si>
    <t>(3) Engineering estimate based on free NH3 and laboratory analysis of pH</t>
  </si>
  <si>
    <t>(4) Calculating Realistic PM10 Emissions from Cooling Towers, Joel Reisman and Gordon Frisbie, Environmental Progress (Vol 21, No 2), July 2002 (calculations on next sheet)</t>
  </si>
  <si>
    <t>(2) BACT</t>
  </si>
  <si>
    <t>2, 4</t>
  </si>
  <si>
    <t>(3) Engineering Estimate from Process Heat and Material Balance, #R4Y-2410; reflects maximum emissions (ammonia plant operating at maximum capacity and urea plant not operating)</t>
  </si>
  <si>
    <t>(3) VOC assumed equal to methanol emissions</t>
  </si>
  <si>
    <t>(4) Non-smoking flare</t>
  </si>
  <si>
    <t>(5) Assumes 100% total hydrocarbons as VOC</t>
  </si>
  <si>
    <t>(6) Manufacturer Specificaton; E (lb/hr) = Throughput * (1 - Control)</t>
  </si>
  <si>
    <t>(7) density of methane according to perry's handbook is 0.0448 lb/cf</t>
  </si>
  <si>
    <t>(8) Assumed complete combustion of methane</t>
  </si>
  <si>
    <t>(9) USEPA AP-42 Chapter 13.5 Industrial Flares, Table 13.5-2</t>
  </si>
  <si>
    <t>(10) USEPA AP-42 Chapter 1.4, Table 1.4-1</t>
  </si>
  <si>
    <t>(11) Part 98, Table C-1</t>
  </si>
  <si>
    <t>(12) Part 98, Table C-2</t>
  </si>
  <si>
    <t>2, 5</t>
  </si>
  <si>
    <t>(includes rotary granulators, shaker screens, crushers, and transfer points)</t>
  </si>
  <si>
    <t>(1) Design data, Model # 674-4-02  Marley Class 600 Cross-Flow 2 Cell; Drift rate reflects BACT</t>
  </si>
  <si>
    <t>41A</t>
  </si>
  <si>
    <t>D-513</t>
  </si>
  <si>
    <t>41B</t>
  </si>
  <si>
    <t>41C</t>
  </si>
  <si>
    <t>F-209</t>
  </si>
  <si>
    <t>MDEA Storage Tank</t>
  </si>
  <si>
    <t>F-615</t>
  </si>
  <si>
    <t>(2) TANKS</t>
  </si>
  <si>
    <t>47B and 47C</t>
  </si>
  <si>
    <t>Stack Emissions (ID 47C)</t>
  </si>
  <si>
    <t>Fugitive Emissions (ID 47B)</t>
  </si>
  <si>
    <t>47D</t>
  </si>
  <si>
    <t>Urea Transfer (transfer from conveyor P800 to P810)</t>
  </si>
  <si>
    <t>47A</t>
  </si>
  <si>
    <t>47C</t>
  </si>
  <si>
    <t>47B</t>
  </si>
  <si>
    <t>6B-708A</t>
  </si>
  <si>
    <t>6B-708B</t>
  </si>
  <si>
    <t>6B-708C</t>
  </si>
  <si>
    <t>Bypass Hours</t>
  </si>
  <si>
    <t>(hours per year Solar Turbine would operate without Waste Heat Boiler (bypassing the SCR control system)</t>
  </si>
  <si>
    <t>NOx Emissions during bypass hours</t>
  </si>
  <si>
    <t>BUILDING</t>
  </si>
  <si>
    <t>EQUIP # /LOCATION</t>
  </si>
  <si>
    <t>BTU</t>
  </si>
  <si>
    <t>TYPE</t>
  </si>
  <si>
    <t>Maintenance/Warehouse</t>
  </si>
  <si>
    <t>Group 1</t>
  </si>
  <si>
    <t>Modine</t>
  </si>
  <si>
    <t>Trane</t>
  </si>
  <si>
    <t>Warehouse</t>
  </si>
  <si>
    <t>Auto Shop</t>
  </si>
  <si>
    <t>Maintenance (Planner)</t>
  </si>
  <si>
    <t>GFFA Mamoth</t>
  </si>
  <si>
    <t>Maintenance HW</t>
  </si>
  <si>
    <t>AO Smith</t>
  </si>
  <si>
    <t xml:space="preserve">Group II Millwright </t>
  </si>
  <si>
    <t>Group III</t>
  </si>
  <si>
    <t>Hastings</t>
  </si>
  <si>
    <t>Weil McClain</t>
  </si>
  <si>
    <t>Sterling</t>
  </si>
  <si>
    <t xml:space="preserve"> Sterling</t>
  </si>
  <si>
    <t xml:space="preserve">Group IV  </t>
  </si>
  <si>
    <t>HVAC</t>
  </si>
  <si>
    <t>Annex</t>
  </si>
  <si>
    <t>Water Pump MCC</t>
  </si>
  <si>
    <t>3B671E</t>
  </si>
  <si>
    <t>F/M Switchgear room</t>
  </si>
  <si>
    <t>Exello</t>
  </si>
  <si>
    <t>Admin Building</t>
  </si>
  <si>
    <t>3B604A  (Main Wing)</t>
  </si>
  <si>
    <t>Boiler</t>
  </si>
  <si>
    <t>(Main Wing)</t>
  </si>
  <si>
    <t>GFFA</t>
  </si>
  <si>
    <t>3B604B (West Wing)</t>
  </si>
  <si>
    <t>3B607C (West Wing)</t>
  </si>
  <si>
    <t>HW</t>
  </si>
  <si>
    <t>(West Wing)</t>
  </si>
  <si>
    <t>GFFA Dunham Bush</t>
  </si>
  <si>
    <t>3B604C (North Wing)</t>
  </si>
  <si>
    <t>3B607D (North Wing)</t>
  </si>
  <si>
    <t>3B671F (North Wing)</t>
  </si>
  <si>
    <t>ERB</t>
  </si>
  <si>
    <t>GFFA Rheem</t>
  </si>
  <si>
    <t>Gas Fired Forced Air</t>
  </si>
  <si>
    <t>Hot Water Heater</t>
  </si>
  <si>
    <t>Building Heaters</t>
  </si>
  <si>
    <t>lb/mmcf</t>
  </si>
  <si>
    <t>Building Heaters/Water Heaters</t>
  </si>
  <si>
    <t>Scrubber VOC Control Eff</t>
  </si>
  <si>
    <t>(assumes 90% control of Methanol/VOC emissions)</t>
  </si>
  <si>
    <t>Scrubber VOC control Eff</t>
  </si>
  <si>
    <t xml:space="preserve">Buildingt Heaters </t>
  </si>
  <si>
    <t>Maximum hours per day:</t>
  </si>
  <si>
    <t>lb/day</t>
  </si>
  <si>
    <t>t/yr</t>
  </si>
  <si>
    <t>T/yr increase over baseline</t>
  </si>
  <si>
    <t xml:space="preserve">Maximum Hours per day = </t>
  </si>
  <si>
    <t>no change</t>
  </si>
  <si>
    <t>t/yr increase over baseline</t>
  </si>
  <si>
    <t>No change (maximum of two Solar Turbines at one time would be operated in bypass mode)</t>
  </si>
  <si>
    <t xml:space="preserve">Maximum hours per day operated = </t>
  </si>
  <si>
    <t>lbhr</t>
  </si>
  <si>
    <t>lb/d</t>
  </si>
  <si>
    <t xml:space="preserve">(lb/day ammonia vented) = </t>
  </si>
  <si>
    <r>
      <t>(lb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/1000 lb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</si>
  <si>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(3) EF (lb NOx/lb NH3) = 43.2 lb/day NOx from combustion of 1000 lb/hr NH3, John Zink memorandum dated June 1, 1995</t>
  </si>
  <si>
    <t>Thermal Conversion</t>
  </si>
  <si>
    <t>(mol NOx/NH3)</t>
  </si>
  <si>
    <r>
      <t>(lb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/lb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</si>
  <si>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(2) Based on memorandum from Zeeco, Inc. dated April 19, 1988 </t>
  </si>
  <si>
    <t xml:space="preserve">Computation of Annual Emissions for Q/D (Incremental Increase Based on Max 24-hour Emissions Multiplied by 365) </t>
  </si>
  <si>
    <t>(4) EF (lb NOx/lb NH3) = 0.005 mol NOx/mol NH3 * (MW NO2/MW NH3)</t>
  </si>
  <si>
    <t>1, 4</t>
  </si>
  <si>
    <t>(4) Annual capacity capped by capacity of urea granulation plant (100 t/hr)</t>
  </si>
  <si>
    <t xml:space="preserve">(tons/day urea loaded) = </t>
  </si>
  <si>
    <t xml:space="preserve">tons/day urea handled/transferred = </t>
  </si>
  <si>
    <t>PM10 (stack 47C)</t>
  </si>
  <si>
    <t>PM10 (fugitive 47B)</t>
  </si>
  <si>
    <t>(4) Maximum annual capacity capped at capacity of urea granulation plant (100 tons/hour)</t>
  </si>
  <si>
    <t>Methanol Concentration in Exhaust (accounting for control)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</si>
  <si>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</si>
  <si>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(low NOx burner)</t>
    </r>
  </si>
  <si>
    <t>Ammonia</t>
  </si>
  <si>
    <t>(BACT = 10 ppm ammonia slip)</t>
  </si>
  <si>
    <t>(BACT = 17 ppm @ 3% O2)</t>
  </si>
  <si>
    <t>Urea Transfer (transfer before Urea Warehouse from conveyor P701 to conveyor P702)*</t>
  </si>
  <si>
    <t>* Transfer point will be routed to existing dust collector identified as 47C; this will not be a separate emission point</t>
  </si>
  <si>
    <t>*</t>
  </si>
  <si>
    <t>(4) One-day maximum rate * 365 days</t>
  </si>
  <si>
    <t>(3) Based on lab samples</t>
  </si>
  <si>
    <t>(assume purge gas is burned)</t>
  </si>
  <si>
    <t>cf/hr CH3OH</t>
  </si>
  <si>
    <t>deg R, stack temp 10/12/93 Stack Test</t>
  </si>
  <si>
    <t xml:space="preserve">(2) TANKS </t>
  </si>
  <si>
    <t>(13) GWP CH4 = 25; GWP N2O = 298</t>
  </si>
  <si>
    <t>(12) GWP CH4 = 25; GWP N2O = 298</t>
  </si>
  <si>
    <t>(2) Anticipated maximum operation</t>
  </si>
  <si>
    <t>(2) Anticipated worst-case annual operations</t>
  </si>
  <si>
    <t>Day 1</t>
  </si>
  <si>
    <t>Once/4 years</t>
  </si>
  <si>
    <t>Reactor Draining</t>
  </si>
  <si>
    <t>Sequence during Turnaround</t>
  </si>
  <si>
    <t>Frequency</t>
  </si>
  <si>
    <t>Duration (hr)</t>
  </si>
  <si>
    <t>Description of Activity</t>
  </si>
  <si>
    <t>Day 21</t>
  </si>
  <si>
    <t>Day 20</t>
  </si>
  <si>
    <t>Refrigeration System Startup</t>
  </si>
  <si>
    <t>Day 7</t>
  </si>
  <si>
    <t>Drain Underground Ammonia Tank</t>
  </si>
  <si>
    <t>Day 3-4</t>
  </si>
  <si>
    <t>Refrigeration System Shutdown</t>
  </si>
  <si>
    <t>Day 2</t>
  </si>
  <si>
    <t>Synthesis Loop Depressurization</t>
  </si>
  <si>
    <t xml:space="preserve">No planned venting activities  </t>
  </si>
  <si>
    <t>Emissions from Tank Flare Planned Venting Activities</t>
  </si>
  <si>
    <t>Emissions (lb/hr)</t>
  </si>
  <si>
    <t>Event Emissions (lb/event)</t>
  </si>
  <si>
    <t>Emissions from Small Flare Planned Venting Activities</t>
  </si>
  <si>
    <t>emissions (lb/hr)</t>
  </si>
  <si>
    <t>duration (hr)</t>
  </si>
  <si>
    <t>PRU System Startup</t>
  </si>
  <si>
    <t>Emissions from Emergency Flare Planned Venting Activities</t>
  </si>
  <si>
    <t>All information confirmed in e-mail from J. Pault dated 12/17/2013</t>
  </si>
  <si>
    <r>
      <t xml:space="preserve">(2) USEPA AP-42, Chapter 13.4 </t>
    </r>
    <r>
      <rPr>
        <i/>
        <sz val="10"/>
        <rFont val="Arial"/>
        <family val="2"/>
      </rPr>
      <t>Wet Cooling Towers</t>
    </r>
    <r>
      <rPr>
        <sz val="10"/>
        <rFont val="Arial"/>
        <family val="2"/>
      </rPr>
      <t xml:space="preserve">, Table 13.4-1 [EF (lb/1000 gal) = 1,000*D*(S/100)*(C/1,000,000)] </t>
    </r>
  </si>
  <si>
    <t>(5) USEPA AP-42 Chapter 1.4, table 1.4-1</t>
  </si>
  <si>
    <t>(13) Estimated worst-case hourly and annual planned venting (note: planned flaring will occur with initial commissioning of ammonia storage tanks and decommissioning of ammonia storage tanks in the future.</t>
  </si>
  <si>
    <t>(regeneration/wk)</t>
  </si>
  <si>
    <t>(maximum hr/regeneration)</t>
  </si>
  <si>
    <t>hrs/yr</t>
  </si>
  <si>
    <t>(hr/startup) - typical</t>
  </si>
  <si>
    <t>(2) 15222 lb CO/startup (engineering analysis)</t>
  </si>
  <si>
    <t>Process Throughput (Max Annual)</t>
  </si>
  <si>
    <t>Process Throughput (Max Hourly)</t>
  </si>
  <si>
    <t>tpy</t>
  </si>
  <si>
    <t>NA</t>
  </si>
  <si>
    <t>(4) Annual emissions capped at capacity of urea granulation plant (100 tons/hr)</t>
  </si>
  <si>
    <t>NH3</t>
  </si>
  <si>
    <t>ppmv</t>
  </si>
  <si>
    <t>(6) Total capacity does not include Winterization Heaters, which only operate in the winter during a plant shutdown</t>
  </si>
  <si>
    <t>(3) EPA Particulate Calculator for SCC 30104007; annual emissions limited by urea plant capacity</t>
  </si>
  <si>
    <t>(3) EPA Particulate Calculator, SCC 30104007</t>
  </si>
  <si>
    <t>(t/yr)</t>
  </si>
  <si>
    <t>(2) Appendix A, Title V Application, 5/14/99 (requested limit)</t>
  </si>
  <si>
    <t>2,3</t>
  </si>
  <si>
    <t>3,4</t>
  </si>
  <si>
    <t>(2) Uncontrolled emission rate; unit normally vents through scrubber and out stack 41A</t>
  </si>
  <si>
    <t>(1) Design Data (during normal operations, unit vents to scrubber and through stack 41A</t>
  </si>
  <si>
    <t>Scrubber Ammonia Control Eff</t>
  </si>
  <si>
    <t>(3) Uncontrolled ammonia emissions from E-535 (design data)</t>
  </si>
  <si>
    <t>Urea Warehouse and Urea Transfer (Transfer from Conveyor P701 to P702, transfer from warehouse to Conveyor P705, and transfer from Conveyor P705 to Conveyor P800 )</t>
  </si>
  <si>
    <t>(2) Uncontrolled emission factor for Urea production, FIRE factors, SCC 30104007, with 50% control adjustment for cooler addition; annual emissions limited by urea plant capacity</t>
  </si>
  <si>
    <t>(5) Reduction in PM emissions achieved due to emissions being generated inside a ship's hold; based on Texas Commission on Environmental Quality document "Rock Crushing Plants", Table 7 which provides 90% control of PM emissions for a full enclosure (reduced credit of 50% used recognizing ship hold is not a full enclosure); control efficiency of 75% applied for use of telescoping chutes based on EPA document "Stationary Source Control Techniques Document for Fine Particulate Matter".</t>
  </si>
  <si>
    <t>Agrium U.S. Inc., Kenai Nitrogen Operations</t>
  </si>
  <si>
    <t>Projected Actual Fugitive Emissions from Urea Plant</t>
  </si>
  <si>
    <t>Kenai, Alaska</t>
  </si>
  <si>
    <t>Fugitive Emission Calculations (EU67)</t>
  </si>
  <si>
    <t>Ammonia Plant</t>
  </si>
  <si>
    <t>Urea Plant</t>
  </si>
  <si>
    <r>
      <t>NH</t>
    </r>
    <r>
      <rPr>
        <b/>
        <vertAlign val="subscript"/>
        <sz val="10"/>
        <rFont val="Arial"/>
        <family val="2"/>
      </rPr>
      <t>3</t>
    </r>
  </si>
  <si>
    <t>Control</t>
  </si>
  <si>
    <t>Component</t>
  </si>
  <si>
    <t>Drawing 3</t>
  </si>
  <si>
    <t>Drawing 6</t>
  </si>
  <si>
    <t>Total Fugitive</t>
  </si>
  <si>
    <r>
      <t xml:space="preserve">Emission Factor </t>
    </r>
    <r>
      <rPr>
        <b/>
        <vertAlign val="superscript"/>
        <sz val="10"/>
        <rFont val="Arial"/>
        <family val="2"/>
      </rPr>
      <t>2</t>
    </r>
  </si>
  <si>
    <t>Efficiency</t>
  </si>
  <si>
    <r>
      <t>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Emissions</t>
    </r>
  </si>
  <si>
    <t>Type</t>
  </si>
  <si>
    <t>Service</t>
  </si>
  <si>
    <t># Sources</t>
  </si>
  <si>
    <r>
      <t>Count</t>
    </r>
    <r>
      <rPr>
        <b/>
        <vertAlign val="superscript"/>
        <sz val="10"/>
        <rFont val="Arial"/>
        <family val="2"/>
      </rPr>
      <t>1</t>
    </r>
  </si>
  <si>
    <t>(lb/comp/hr)</t>
  </si>
  <si>
    <r>
      <t>(%)</t>
    </r>
    <r>
      <rPr>
        <b/>
        <vertAlign val="superscript"/>
        <sz val="10"/>
        <rFont val="Arial"/>
        <family val="2"/>
      </rPr>
      <t>3</t>
    </r>
  </si>
  <si>
    <r>
      <t>(tpy)</t>
    </r>
    <r>
      <rPr>
        <b/>
        <vertAlign val="superscript"/>
        <sz val="10"/>
        <rFont val="Arial"/>
        <family val="2"/>
      </rPr>
      <t>4</t>
    </r>
  </si>
  <si>
    <t>Valves</t>
  </si>
  <si>
    <t>Gas/Vapor</t>
  </si>
  <si>
    <t>Light Liquid</t>
  </si>
  <si>
    <r>
      <t>Flanges</t>
    </r>
    <r>
      <rPr>
        <vertAlign val="superscript"/>
        <sz val="10"/>
        <color theme="1"/>
        <rFont val="Arial"/>
        <family val="2"/>
      </rPr>
      <t>5</t>
    </r>
  </si>
  <si>
    <t>Pumps</t>
  </si>
  <si>
    <t>Heavy Liquid</t>
  </si>
  <si>
    <t>Compressors</t>
  </si>
  <si>
    <t>Relief Valves</t>
  </si>
  <si>
    <t>Open-Ended Lines</t>
  </si>
  <si>
    <t>All</t>
  </si>
  <si>
    <t>Sampling Connections</t>
  </si>
  <si>
    <t>Total Fugitive Emissions</t>
  </si>
  <si>
    <t>Calculations:</t>
  </si>
  <si>
    <t>NOTES:</t>
  </si>
  <si>
    <t xml:space="preserve">Counts based on current configuration.  </t>
  </si>
  <si>
    <r>
      <t>Table 8 of NPI Emission Estimation Technique manual for Synthetic Ammonia Manufacturing.  Conservatively assumed 100%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in the gas/liquid stream.</t>
    </r>
  </si>
  <si>
    <t>Control efficiencies allowed for NH3 Process streams - Audio, Visual, Olfactory program.</t>
  </si>
  <si>
    <t>Page 46 of permit 19778 dated April 12, 2006</t>
  </si>
  <si>
    <t>Annual emissions based on 8,760 hours of operation.</t>
  </si>
  <si>
    <t>Emission factor for flanges was conservatively assumed to be the same as valves.</t>
  </si>
  <si>
    <t>Area</t>
  </si>
  <si>
    <t>Flanges</t>
  </si>
  <si>
    <t>Liquid</t>
  </si>
  <si>
    <t>Gas</t>
  </si>
  <si>
    <t>R3I-3120 (Ammonia Storage)</t>
  </si>
  <si>
    <t>R4I-4070 (Ammonia Liquefaction)</t>
  </si>
  <si>
    <t>R4I-4080 (Refrigeration)</t>
  </si>
  <si>
    <t>R4I-4085 (Ammonia Vent System)</t>
  </si>
  <si>
    <t>R4I4090 (Syngas Compression)</t>
  </si>
  <si>
    <t>R4I-4200 (Purge Recovery)</t>
  </si>
  <si>
    <t>R4I-4220 (Vilters)</t>
  </si>
  <si>
    <t>R5I-5000 (Urea Reaction)</t>
  </si>
  <si>
    <t>TOTAL</t>
  </si>
  <si>
    <t>Comp</t>
  </si>
  <si>
    <t>Fugitive Ammonia from Components</t>
  </si>
  <si>
    <t>(BACT proposed to be SCR achieving 7 ppmv NOx @15% O2 for combined Solar Turbine/Waste Heat Boiler exhaust, or approximately 0.041 lb/mmBtu NOx emission rate from Solar Turbine)</t>
  </si>
  <si>
    <t>(BACT proposed to be 50 ppm @ 15% O2, or approximately 0.109 lb/MMBtu)</t>
  </si>
  <si>
    <t>(1) Proposed BACT</t>
  </si>
  <si>
    <r>
      <t xml:space="preserve">(2) USEPA AP-42 Chapter 3.1 </t>
    </r>
    <r>
      <rPr>
        <i/>
        <sz val="10"/>
        <rFont val="Arial"/>
        <family val="2"/>
      </rPr>
      <t>Stationary Gas Turbines</t>
    </r>
    <r>
      <rPr>
        <sz val="10"/>
        <rFont val="Arial"/>
        <family val="2"/>
      </rPr>
      <t>, Table 3.1-2a, April 2000</t>
    </r>
  </si>
  <si>
    <t>(3) Assumed factor for natural gas usage, see note h in Table 3.1-1a</t>
  </si>
  <si>
    <t>(BACT proposed to be 0.0074 lb/MMBtu)</t>
  </si>
  <si>
    <t>(BACT proposed to be 0.0021 lb/MMBtu (3-hr average))</t>
  </si>
  <si>
    <t>(highest hourly emission rate based on worst case Solar NOx generation rate (0.656 lbs/MMBtu) considering both HHV and LHV)</t>
  </si>
  <si>
    <t>(BACT proposed to be a combined CO2e emission limit of 121,112 tons per year from all turbines)</t>
  </si>
  <si>
    <t>(BACT proposed to be a combined CO2e emission limit of 134,909 tons per year from all turbines)</t>
  </si>
  <si>
    <t>(BACT proposed to be 0.0054 lb/MMBtu (3-hr average))</t>
  </si>
  <si>
    <t>(5) Ammonia Slip</t>
  </si>
  <si>
    <t>(BACT proposed to be SCR achieving 7 ppmv NOx @15% O2 for combined Solar Turbine/Waste Heat Boiler exhaust, or approximately 0.008 lb/mmBtu NOx emission rate from Waste Heat Boilers)</t>
  </si>
  <si>
    <t>(BACT proposed to be 50 ppm CO @ 15% O2, or approximately 0.109 lb/mmBtu)</t>
  </si>
  <si>
    <t>(BACT assumed to be equal to 0.01 lb/mmBtu for new boiler with SCR)</t>
  </si>
  <si>
    <t>Comments</t>
  </si>
  <si>
    <t>No planned flaring events during normal operations; pilot emissions only</t>
  </si>
  <si>
    <t>Startup heater does not operate during normal operations</t>
  </si>
  <si>
    <t>Solar turbines do not bypass SCR control device during normal operations</t>
  </si>
  <si>
    <t>Q tpy</t>
  </si>
  <si>
    <t>Facility Total Potential to Emit (lb/hr)</t>
  </si>
  <si>
    <t>One Solar turbine bypassing SCR control device during normal operations</t>
  </si>
  <si>
    <t>Stationary Sources (Normal Operations)</t>
  </si>
  <si>
    <t>Stationary Sources (Normal Operations with One Solar Turbine Bypassing SCR Control Device)</t>
  </si>
  <si>
    <t>No planned flaring events during startup; pilot emissions only</t>
  </si>
  <si>
    <t>Startup heater included</t>
  </si>
  <si>
    <t>No Solar Turbines bypassing SCR control device during startup</t>
  </si>
  <si>
    <t>Calculation adjusted to reflect anticipated operation only four hours per day</t>
  </si>
  <si>
    <t>Stationary Sources (Turnaround)</t>
  </si>
  <si>
    <t>Stationary Sources (Startup)</t>
  </si>
  <si>
    <t>Startup heater does not operate during turnaround</t>
  </si>
  <si>
    <t>Reformer does not operate during turnaround</t>
  </si>
  <si>
    <t>Waste Heat Boilers do not operate during turnaround</t>
  </si>
  <si>
    <t>Remaining Solar Turbines do not operate during turnaround</t>
  </si>
  <si>
    <t>Highest daily flaring emissions during turnaround occur from the Emergency Flare</t>
  </si>
  <si>
    <t>Maximum daily emissions from flaring (calculation adjusted to reflect three hour duration of flaring event)</t>
  </si>
  <si>
    <t>One Waste Heat Boiler (corresponding to Solar Turbine in bypass) will not operate</t>
  </si>
  <si>
    <t>One Solar turbine bypasses the SCR control device during turnaround</t>
  </si>
  <si>
    <t>No planned flaring events; pilot emissions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</si>
</sst>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E+00"/>
    <numFmt numFmtId="167" formatCode="0.0%"/>
    <numFmt numFmtId="168" formatCode="0.000E+00"/>
    <numFmt numFmtId="169" formatCode="_(* #,##0.0_);_(* \(#,##0.0\);_(* &quot;-&quot;?_);_(@_)"/>
    <numFmt numFmtId="170" formatCode="_(* #,##0_);_(* \(#,##0\);_(* &quot;-&quot;?_);_(@_)"/>
    <numFmt numFmtId="171" formatCode="0.00_)"/>
    <numFmt numFmtId="172" formatCode="#,##0.0000_);\(#,##0.0000\)"/>
    <numFmt numFmtId="173" formatCode="_(* #,##0_);_(* \(#,##0\);_(* &quot;-&quot;??_);_(@_)"/>
    <numFmt numFmtId="174" formatCode="0.00000"/>
    <numFmt numFmtId="175" formatCode="#,##0.000_);\(#,##0.000\)"/>
    <numFmt numFmtId="176" formatCode="0.0000"/>
    <numFmt numFmtId="177" formatCode="_(* #,##0.00_);_(* \(#,##0.00\);_(* &quot;-&quot;?_);_(@_)"/>
    <numFmt numFmtId="178" formatCode="0_)"/>
    <numFmt numFmtId="179" formatCode="?0"/>
    <numFmt numFmtId="180" formatCode="??0.00"/>
    <numFmt numFmtId="181" formatCode="\+\ ?,??0.00;\-\ ?,??0.00;_=_0_,_0_00.00"/>
    <numFmt numFmtId="182" formatCode="_ * #,##0_ ;_ * \-#,##0_ ;_ * &quot;-&quot;_ ;_ @_ "/>
    <numFmt numFmtId="183" formatCode="#,##0.0"/>
    <numFmt numFmtId="184" formatCode="&quot;(&quot;General&quot; % load)&quot;"/>
    <numFmt numFmtId="185" formatCode="0.000_)"/>
    <numFmt numFmtId="186" formatCode="??0.0??"/>
    <numFmt numFmtId="187" formatCode="&quot;$&quot;#,##0\ ;\(&quot;$&quot;#,##0\)"/>
    <numFmt numFmtId="188" formatCode="0.000000"/>
    <numFmt numFmtId="189" formatCode="_(\ß* \t#,##0_);_(\ß* \(\t#,##0\);_(\ß* &quot;-&quot;_);_(@_)"/>
    <numFmt numFmtId="190" formatCode="_-* #,##0\ _$_-;\-* #,##0\ _$_-;_-* &quot;-&quot;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?,??0.00"/>
    <numFmt numFmtId="194" formatCode="_(* #,##0.00000_);_(* \(#,##0.00000\);_(* &quot;-&quot;?????_);_(@_)"/>
    <numFmt numFmtId="195" formatCode="General_)"/>
    <numFmt numFmtId="196" formatCode="#,##0.0_);\(#,##0.0\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SWISS"/>
    </font>
    <font>
      <sz val="10"/>
      <color indexed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Helvetica"/>
      <family val="2"/>
    </font>
    <font>
      <b/>
      <vertAlign val="superscript"/>
      <sz val="10"/>
      <name val="Helvetica"/>
    </font>
    <font>
      <b/>
      <vertAlign val="superscript"/>
      <sz val="10"/>
      <name val="Arial"/>
      <family val="2"/>
    </font>
    <font>
      <sz val="10"/>
      <name val="Helvetica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b/>
      <i/>
      <sz val="10"/>
      <color theme="0"/>
      <name val="Arial"/>
      <family val="2"/>
    </font>
    <font>
      <sz val="13"/>
      <name val="Tms Rmn"/>
    </font>
    <font>
      <sz val="10"/>
      <name val="Geneva"/>
    </font>
    <font>
      <sz val="11"/>
      <color indexed="9"/>
      <name val="Calibri"/>
      <family val="2"/>
    </font>
    <font>
      <sz val="8"/>
      <name val="Helv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imes"/>
      <family val="1"/>
    </font>
    <font>
      <sz val="6"/>
      <name val="Courier New"/>
      <family val="3"/>
    </font>
    <font>
      <b/>
      <sz val="11"/>
      <color indexed="9"/>
      <name val="Calibri"/>
      <family val="2"/>
    </font>
    <font>
      <b/>
      <sz val="13"/>
      <name val="Tms Rmn"/>
    </font>
    <font>
      <sz val="10"/>
      <color indexed="24"/>
      <name val="Arial"/>
      <family val="2"/>
    </font>
    <font>
      <sz val="11"/>
      <name val="Tms Rmn"/>
      <family val="1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ourier"/>
      <family val="3"/>
    </font>
    <font>
      <sz val="8"/>
      <color indexed="8"/>
      <name val="Courier"/>
      <family val="3"/>
    </font>
    <font>
      <i/>
      <sz val="12"/>
      <color indexed="8"/>
      <name val="Courier"/>
      <family val="3"/>
    </font>
    <font>
      <sz val="12"/>
      <color indexed="8"/>
      <name val="Courier"/>
      <family val="3"/>
    </font>
    <font>
      <sz val="10"/>
      <name val="Helv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u/>
      <sz val="12"/>
      <name val="Times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SWISS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0"/>
      <name val="Univers"/>
    </font>
    <font>
      <b/>
      <sz val="10"/>
      <color indexed="24"/>
      <name val="Arial"/>
      <family val="2"/>
    </font>
    <font>
      <b/>
      <sz val="12"/>
      <name val="Helv"/>
    </font>
    <font>
      <sz val="10"/>
      <color indexed="8"/>
      <name val="Helv"/>
    </font>
    <font>
      <sz val="9"/>
      <name val="Arial"/>
      <family val="2"/>
    </font>
    <font>
      <b/>
      <sz val="18"/>
      <color indexed="56"/>
      <name val="Cambria"/>
      <family val="2"/>
    </font>
    <font>
      <b/>
      <i/>
      <sz val="10"/>
      <color indexed="10"/>
      <name val="Arial"/>
      <family val="2"/>
    </font>
    <font>
      <b/>
      <sz val="11"/>
      <color indexed="10"/>
      <name val="Arial"/>
      <family val="2"/>
    </font>
    <font>
      <u/>
      <sz val="12"/>
      <name val="Helv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8"/>
        <bgColor indexed="9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23"/>
      </patternFill>
    </fill>
    <fill>
      <patternFill patternType="gray125">
        <fgColor indexed="8"/>
      </patternFill>
    </fill>
    <fill>
      <patternFill patternType="solid">
        <fgColor indexed="22"/>
        <bgColor indexed="9"/>
      </patternFill>
    </fill>
    <fill>
      <patternFill patternType="solid">
        <fgColor indexed="10"/>
        <bgColor indexed="64"/>
      </patternFill>
    </fill>
  </fills>
  <borders count="1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901">
    <xf numFmtId="0" fontId="0" fillId="0" borderId="0"/>
    <xf numFmtId="38" fontId="15" fillId="2" borderId="0" applyNumberFormat="0" applyBorder="0" applyAlignment="0" applyProtection="0"/>
    <xf numFmtId="38" fontId="6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0" fontId="6" fillId="3" borderId="3" applyNumberFormat="0" applyBorder="0" applyAlignment="0" applyProtection="0"/>
    <xf numFmtId="171" fontId="17" fillId="0" borderId="0"/>
    <xf numFmtId="0" fontId="8" fillId="0" borderId="0"/>
    <xf numFmtId="0" fontId="8" fillId="0" borderId="0"/>
    <xf numFmtId="0" fontId="11" fillId="0" borderId="0"/>
    <xf numFmtId="0" fontId="7" fillId="0" borderId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4">
      <alignment horizontal="center"/>
    </xf>
    <xf numFmtId="3" fontId="18" fillId="0" borderId="0" applyFont="0" applyFill="0" applyBorder="0" applyAlignment="0" applyProtection="0"/>
    <xf numFmtId="0" fontId="18" fillId="4" borderId="0" applyNumberFormat="0" applyFont="0" applyBorder="0" applyAlignment="0" applyProtection="0"/>
    <xf numFmtId="0" fontId="4" fillId="0" borderId="0"/>
    <xf numFmtId="0" fontId="3" fillId="0" borderId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1" borderId="0" applyNumberFormat="0" applyBorder="0" applyAlignment="0" applyProtection="0"/>
    <xf numFmtId="181" fontId="44" fillId="0" borderId="0" applyFill="0" applyBorder="0" applyProtection="0">
      <alignment horizontal="center" vertical="top" wrapText="1"/>
    </xf>
    <xf numFmtId="182" fontId="4" fillId="32" borderId="123">
      <alignment horizontal="center" vertical="center"/>
    </xf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111"/>
    <xf numFmtId="0" fontId="7" fillId="0" borderId="111"/>
    <xf numFmtId="0" fontId="7" fillId="0" borderId="111"/>
    <xf numFmtId="0" fontId="7" fillId="0" borderId="111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33" borderId="3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3" applyNumberFormat="0" applyFont="0" applyFill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46" fillId="17" borderId="0" applyNumberFormat="0" applyBorder="0" applyAlignment="0" applyProtection="0"/>
    <xf numFmtId="0" fontId="46" fillId="15" borderId="0" applyNumberFormat="0" applyBorder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18" fillId="0" borderId="0"/>
    <xf numFmtId="0" fontId="7" fillId="0" borderId="126"/>
    <xf numFmtId="0" fontId="7" fillId="0" borderId="126"/>
    <xf numFmtId="0" fontId="7" fillId="0" borderId="126"/>
    <xf numFmtId="0" fontId="7" fillId="0" borderId="126"/>
    <xf numFmtId="0" fontId="7" fillId="0" borderId="126"/>
    <xf numFmtId="0" fontId="7" fillId="0" borderId="126"/>
    <xf numFmtId="0" fontId="7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7" fillId="34" borderId="125" applyNumberFormat="0" applyAlignment="0" applyProtection="0"/>
    <xf numFmtId="0" fontId="49" fillId="0" borderId="3">
      <alignment wrapText="1"/>
    </xf>
    <xf numFmtId="0" fontId="49" fillId="0" borderId="3">
      <alignment wrapText="1"/>
    </xf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51" fillId="0" borderId="73" applyNumberFormat="0" applyFill="0" applyProtection="0">
      <alignment horizontal="center"/>
    </xf>
    <xf numFmtId="0" fontId="28" fillId="0" borderId="0">
      <alignment horizontal="center" vertical="center" wrapText="1"/>
    </xf>
    <xf numFmtId="3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6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ont="0" applyFill="0" applyBorder="0" applyAlignment="0" applyProtection="0"/>
    <xf numFmtId="186" fontId="4" fillId="0" borderId="0" applyFont="0" applyFill="0" applyBorder="0" applyAlignment="0" applyProtection="0"/>
    <xf numFmtId="39" fontId="4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8" fillId="0" borderId="0"/>
    <xf numFmtId="0" fontId="48" fillId="0" borderId="0"/>
    <xf numFmtId="0" fontId="7" fillId="0" borderId="0"/>
    <xf numFmtId="3" fontId="4" fillId="0" borderId="0"/>
    <xf numFmtId="184" fontId="6" fillId="0" borderId="0"/>
    <xf numFmtId="5" fontId="41" fillId="0" borderId="0" applyFont="0" applyFill="0" applyBorder="0" applyAlignment="0" applyProtection="0"/>
    <xf numFmtId="7" fontId="4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3" borderId="0"/>
    <xf numFmtId="9" fontId="54" fillId="36" borderId="0">
      <alignment horizontal="center"/>
    </xf>
    <xf numFmtId="9" fontId="54" fillId="36" borderId="0">
      <alignment horizontal="right"/>
    </xf>
    <xf numFmtId="10" fontId="54" fillId="36" borderId="0">
      <alignment horizontal="center"/>
    </xf>
    <xf numFmtId="10" fontId="54" fillId="36" borderId="0">
      <alignment horizontal="right"/>
    </xf>
    <xf numFmtId="178" fontId="54" fillId="36" borderId="0">
      <alignment horizontal="center"/>
    </xf>
    <xf numFmtId="178" fontId="54" fillId="36" borderId="0">
      <alignment horizontal="left"/>
    </xf>
    <xf numFmtId="37" fontId="54" fillId="36" borderId="0">
      <alignment horizontal="right"/>
    </xf>
    <xf numFmtId="185" fontId="54" fillId="36" borderId="0">
      <alignment horizontal="right"/>
    </xf>
    <xf numFmtId="0" fontId="4" fillId="0" borderId="0" applyFont="0" applyFill="0" applyBorder="0" applyAlignment="0" applyProtection="0"/>
    <xf numFmtId="188" fontId="4" fillId="33" borderId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1" fontId="4" fillId="33" borderId="0"/>
    <xf numFmtId="164" fontId="4" fillId="33" borderId="0"/>
    <xf numFmtId="176" fontId="4" fillId="33" borderId="0"/>
    <xf numFmtId="2" fontId="4" fillId="0" borderId="0" applyFont="0" applyFill="0" applyBorder="0" applyAlignment="0" applyProtection="0"/>
    <xf numFmtId="1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48" fillId="0" borderId="0"/>
    <xf numFmtId="164" fontId="4" fillId="0" borderId="0" applyFill="0" applyBorder="0" applyAlignment="0" applyProtection="0"/>
    <xf numFmtId="2" fontId="4" fillId="0" borderId="0" applyFont="0" applyFill="0" applyBorder="0" applyAlignment="0" applyProtection="0"/>
    <xf numFmtId="0" fontId="7" fillId="0" borderId="0"/>
    <xf numFmtId="0" fontId="62" fillId="0" borderId="0"/>
    <xf numFmtId="0" fontId="48" fillId="0" borderId="0"/>
    <xf numFmtId="2" fontId="4" fillId="33" borderId="0"/>
    <xf numFmtId="165" fontId="4" fillId="0" borderId="0" applyFont="0" applyFill="0" applyBorder="0" applyAlignment="0" applyProtection="0"/>
    <xf numFmtId="0" fontId="62" fillId="0" borderId="0"/>
    <xf numFmtId="0" fontId="48" fillId="0" borderId="0"/>
    <xf numFmtId="165" fontId="4" fillId="0" borderId="0" applyFill="0" applyBorder="0" applyAlignment="0" applyProtection="0"/>
    <xf numFmtId="176" fontId="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62" fillId="0" borderId="0"/>
    <xf numFmtId="176" fontId="4" fillId="0" borderId="0" applyFill="0" applyBorder="0" applyAlignment="0" applyProtection="0"/>
    <xf numFmtId="174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4" fillId="0" borderId="0"/>
    <xf numFmtId="0" fontId="66" fillId="0" borderId="0" applyNumberFormat="0" applyFill="0" applyBorder="0" applyAlignment="0" applyProtection="0"/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67" fillId="0" borderId="0"/>
    <xf numFmtId="0" fontId="7" fillId="0" borderId="0"/>
    <xf numFmtId="0" fontId="68" fillId="0" borderId="129" applyNumberFormat="0" applyFill="0" applyAlignment="0" applyProtection="0"/>
    <xf numFmtId="0" fontId="69" fillId="0" borderId="130" applyNumberFormat="0" applyFill="0" applyAlignment="0" applyProtection="0"/>
    <xf numFmtId="0" fontId="70" fillId="0" borderId="13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>
      <protection locked="0"/>
    </xf>
    <xf numFmtId="0" fontId="72" fillId="0" borderId="0">
      <protection locked="0"/>
    </xf>
    <xf numFmtId="0" fontId="73" fillId="0" borderId="132" applyNumberForma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37" borderId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55" fillId="19" borderId="125" applyNumberFormat="0" applyAlignment="0" applyProtection="0"/>
    <xf numFmtId="0" fontId="75" fillId="37" borderId="0"/>
    <xf numFmtId="0" fontId="76" fillId="0" borderId="133" applyNumberFormat="0" applyFill="0" applyAlignment="0" applyProtection="0"/>
    <xf numFmtId="0" fontId="76" fillId="0" borderId="133" applyNumberFormat="0" applyFill="0" applyAlignment="0" applyProtection="0"/>
    <xf numFmtId="0" fontId="76" fillId="0" borderId="133" applyNumberFormat="0" applyFill="0" applyAlignment="0" applyProtection="0"/>
    <xf numFmtId="0" fontId="76" fillId="0" borderId="133" applyNumberFormat="0" applyFill="0" applyAlignment="0" applyProtection="0"/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38" fontId="77" fillId="0" borderId="55">
      <alignment vertical="center"/>
    </xf>
    <xf numFmtId="189" fontId="4" fillId="0" borderId="0" applyFont="0" applyFill="0" applyBorder="0" applyAlignment="0" applyProtection="0"/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5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0" fontId="77" fillId="0" borderId="58" applyBorder="0">
      <alignment vertical="center"/>
    </xf>
    <xf numFmtId="4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8" fillId="38" borderId="0" applyNumberFormat="0" applyBorder="0" applyAlignment="0" applyProtection="0"/>
    <xf numFmtId="37" fontId="79" fillId="0" borderId="0"/>
    <xf numFmtId="0" fontId="8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/>
    <xf numFmtId="0" fontId="27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4" fillId="0" borderId="0"/>
    <xf numFmtId="0" fontId="4" fillId="0" borderId="0"/>
    <xf numFmtId="193" fontId="44" fillId="0" borderId="0" applyFill="0" applyBorder="0" applyProtection="0">
      <alignment horizontal="center" vertical="top" wrapText="1"/>
    </xf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4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27" fillId="13" borderId="77" applyNumberFormat="0" applyFont="0" applyAlignment="0" applyProtection="0"/>
    <xf numFmtId="0" fontId="4" fillId="39" borderId="134" applyNumberFormat="0" applyFont="0" applyAlignment="0" applyProtection="0"/>
    <xf numFmtId="0" fontId="4" fillId="39" borderId="134" applyNumberFormat="0" applyFont="0" applyAlignment="0" applyProtection="0"/>
    <xf numFmtId="0" fontId="4" fillId="39" borderId="134" applyNumberFormat="0" applyFont="0" applyAlignment="0" applyProtection="0"/>
    <xf numFmtId="0" fontId="4" fillId="39" borderId="134" applyNumberFormat="0" applyFont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45" fillId="34" borderId="124" applyNumberFormat="0" applyAlignment="0" applyProtection="0"/>
    <xf numFmtId="0" fontId="7" fillId="0" borderId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18" fillId="0" borderId="44" applyBorder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194" fontId="6" fillId="0" borderId="0" applyBorder="0"/>
    <xf numFmtId="0" fontId="86" fillId="0" borderId="0" applyNumberFormat="0" applyBorder="0" applyAlignment="0" applyProtection="0"/>
    <xf numFmtId="0" fontId="86" fillId="0" borderId="0" applyNumberFormat="0" applyAlignment="0" applyProtection="0"/>
    <xf numFmtId="0" fontId="75" fillId="37" borderId="0"/>
    <xf numFmtId="0" fontId="46" fillId="15" borderId="0" applyNumberFormat="0" applyBorder="0" applyAlignment="0" applyProtection="0"/>
    <xf numFmtId="0" fontId="62" fillId="0" borderId="0"/>
    <xf numFmtId="166" fontId="4" fillId="0" borderId="0" applyFill="0" applyBorder="0" applyAlignment="0" applyProtection="0"/>
    <xf numFmtId="11" fontId="4" fillId="0" borderId="0" applyFill="0" applyBorder="0" applyAlignment="0" applyProtection="0"/>
    <xf numFmtId="0" fontId="9" fillId="0" borderId="0">
      <alignment horizontal="centerContinuous"/>
    </xf>
    <xf numFmtId="0" fontId="4" fillId="40" borderId="0" applyNumberFormat="0" applyFont="0" applyBorder="0" applyAlignment="0" applyProtection="0"/>
    <xf numFmtId="0" fontId="7" fillId="41" borderId="0"/>
    <xf numFmtId="0" fontId="6" fillId="42" borderId="0"/>
    <xf numFmtId="0" fontId="77" fillId="0" borderId="0" applyNumberFormat="0" applyAlignment="0">
      <alignment horizontal="justify"/>
    </xf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87" fillId="0" borderId="135"/>
    <xf numFmtId="0" fontId="4" fillId="0" borderId="0"/>
    <xf numFmtId="0" fontId="88" fillId="0" borderId="0"/>
    <xf numFmtId="0" fontId="87" fillId="41" borderId="0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7" fillId="0" borderId="126"/>
    <xf numFmtId="0" fontId="89" fillId="0" borderId="136">
      <alignment horizontal="left"/>
    </xf>
    <xf numFmtId="195" fontId="77" fillId="43" borderId="0"/>
    <xf numFmtId="0" fontId="9" fillId="0" borderId="0">
      <alignment horizontal="centerContinuous"/>
    </xf>
    <xf numFmtId="0" fontId="90" fillId="0" borderId="0" applyNumberFormat="0" applyFill="0" applyBorder="0" applyAlignment="0" applyProtection="0"/>
    <xf numFmtId="0" fontId="91" fillId="0" borderId="0">
      <alignment horizontal="left" vertical="center"/>
    </xf>
    <xf numFmtId="0" fontId="92" fillId="0" borderId="0">
      <alignment horizontal="left" vertical="center"/>
    </xf>
    <xf numFmtId="0" fontId="87" fillId="41" borderId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56" fillId="0" borderId="128" applyNumberFormat="0" applyFill="0" applyAlignment="0" applyProtection="0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62" fillId="0" borderId="137"/>
    <xf numFmtId="0" fontId="90" fillId="0" borderId="0" applyNumberFormat="0" applyFill="0" applyBorder="0" applyAlignment="0" applyProtection="0"/>
    <xf numFmtId="0" fontId="68" fillId="0" borderId="129" applyNumberFormat="0" applyFill="0" applyAlignment="0" applyProtection="0"/>
    <xf numFmtId="0" fontId="69" fillId="0" borderId="130" applyNumberFormat="0" applyFill="0" applyAlignment="0" applyProtection="0"/>
    <xf numFmtId="0" fontId="70" fillId="0" borderId="131" applyNumberFormat="0" applyFill="0" applyAlignment="0" applyProtection="0"/>
    <xf numFmtId="0" fontId="70" fillId="0" borderId="0" applyNumberFormat="0" applyFill="0" applyBorder="0" applyAlignment="0" applyProtection="0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48" fillId="0" borderId="126"/>
    <xf numFmtId="0" fontId="93" fillId="0" borderId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0" fontId="4" fillId="0" borderId="73" applyNumberFormat="0" applyFont="0" applyFill="0" applyAlignment="0" applyProtection="0"/>
    <xf numFmtId="37" fontId="6" fillId="5" borderId="0" applyNumberFormat="0" applyBorder="0" applyAlignment="0" applyProtection="0"/>
    <xf numFmtId="37" fontId="6" fillId="0" borderId="0"/>
    <xf numFmtId="37" fontId="6" fillId="5" borderId="0" applyNumberFormat="0" applyBorder="0" applyAlignment="0" applyProtection="0"/>
    <xf numFmtId="3" fontId="94" fillId="0" borderId="132" applyProtection="0"/>
    <xf numFmtId="0" fontId="76" fillId="0" borderId="133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0" fillId="35" borderId="127" applyNumberFormat="0" applyAlignment="0" applyProtection="0"/>
    <xf numFmtId="0" fontId="50" fillId="35" borderId="127" applyNumberFormat="0" applyAlignment="0" applyProtection="0"/>
    <xf numFmtId="43" fontId="96" fillId="0" borderId="0" applyFont="0" applyFill="0" applyBorder="0" applyAlignment="0" applyProtection="0"/>
  </cellStyleXfs>
  <cellXfs count="1127">
    <xf numFmtId="0" fontId="0" fillId="0" borderId="0" xfId="0"/>
    <xf numFmtId="0" fontId="9" fillId="0" borderId="5" xfId="11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11" applyFont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9" fillId="0" borderId="0" xfId="1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1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11" applyFont="1" applyBorder="1" applyAlignment="1">
      <alignment vertical="center"/>
    </xf>
    <xf numFmtId="0" fontId="9" fillId="0" borderId="8" xfId="11" applyFont="1" applyBorder="1" applyAlignment="1">
      <alignment horizontal="center" vertical="center"/>
    </xf>
    <xf numFmtId="164" fontId="8" fillId="5" borderId="9" xfId="11" applyNumberFormat="1" applyFont="1" applyFill="1" applyBorder="1" applyAlignment="1">
      <alignment vertical="center"/>
    </xf>
    <xf numFmtId="0" fontId="8" fillId="0" borderId="10" xfId="1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" fontId="8" fillId="5" borderId="12" xfId="11" applyNumberFormat="1" applyFont="1" applyFill="1" applyBorder="1" applyAlignment="1">
      <alignment vertical="center"/>
    </xf>
    <xf numFmtId="0" fontId="8" fillId="0" borderId="2" xfId="1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4" fontId="8" fillId="5" borderId="12" xfId="11" applyNumberFormat="1" applyFont="1" applyFill="1" applyBorder="1" applyAlignment="1">
      <alignment vertical="center"/>
    </xf>
    <xf numFmtId="2" fontId="8" fillId="0" borderId="12" xfId="11" applyNumberFormat="1" applyFont="1" applyFill="1" applyBorder="1" applyAlignment="1">
      <alignment vertical="center"/>
    </xf>
    <xf numFmtId="0" fontId="8" fillId="5" borderId="12" xfId="11" applyFont="1" applyFill="1" applyBorder="1" applyAlignment="1">
      <alignment vertical="center"/>
    </xf>
    <xf numFmtId="0" fontId="8" fillId="5" borderId="14" xfId="11" applyFont="1" applyFill="1" applyBorder="1" applyAlignment="1">
      <alignment vertical="center"/>
    </xf>
    <xf numFmtId="0" fontId="8" fillId="0" borderId="15" xfId="1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37" fontId="8" fillId="0" borderId="0" xfId="11" applyNumberFormat="1" applyFont="1" applyBorder="1" applyAlignment="1" applyProtection="1">
      <alignment vertical="center"/>
    </xf>
    <xf numFmtId="0" fontId="9" fillId="0" borderId="17" xfId="11" applyFont="1" applyBorder="1" applyAlignment="1">
      <alignment horizontal="centerContinuous" vertical="center"/>
    </xf>
    <xf numFmtId="2" fontId="8" fillId="5" borderId="18" xfId="11" applyNumberFormat="1" applyFont="1" applyFill="1" applyBorder="1" applyAlignment="1">
      <alignment horizontal="right" vertical="center"/>
    </xf>
    <xf numFmtId="0" fontId="8" fillId="0" borderId="18" xfId="11" applyFont="1" applyFill="1" applyBorder="1" applyAlignment="1">
      <alignment horizontal="center" vertical="center"/>
    </xf>
    <xf numFmtId="164" fontId="8" fillId="0" borderId="19" xfId="11" applyNumberFormat="1" applyFont="1" applyBorder="1" applyAlignment="1">
      <alignment horizontal="right" vertical="center"/>
    </xf>
    <xf numFmtId="1" fontId="8" fillId="0" borderId="18" xfId="11" applyNumberFormat="1" applyFont="1" applyBorder="1" applyAlignment="1">
      <alignment horizontal="center" vertical="center"/>
    </xf>
    <xf numFmtId="0" fontId="8" fillId="5" borderId="13" xfId="11" applyNumberFormat="1" applyFont="1" applyFill="1" applyBorder="1" applyAlignment="1">
      <alignment horizontal="right" vertical="center"/>
    </xf>
    <xf numFmtId="0" fontId="8" fillId="0" borderId="13" xfId="11" applyFont="1" applyFill="1" applyBorder="1" applyAlignment="1">
      <alignment horizontal="center" vertical="center"/>
    </xf>
    <xf numFmtId="165" fontId="8" fillId="5" borderId="13" xfId="11" applyNumberFormat="1" applyFont="1" applyFill="1" applyBorder="1" applyAlignment="1">
      <alignment horizontal="right" vertical="center"/>
    </xf>
    <xf numFmtId="0" fontId="8" fillId="5" borderId="16" xfId="11" applyNumberFormat="1" applyFont="1" applyFill="1" applyBorder="1" applyAlignment="1">
      <alignment horizontal="right" vertical="center"/>
    </xf>
    <xf numFmtId="0" fontId="8" fillId="0" borderId="16" xfId="11" applyFont="1" applyFill="1" applyBorder="1" applyAlignment="1">
      <alignment horizontal="center" vertical="center"/>
    </xf>
    <xf numFmtId="166" fontId="8" fillId="0" borderId="14" xfId="11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11" applyFont="1" applyFill="1" applyBorder="1" applyAlignment="1">
      <alignment horizontal="left" vertical="center"/>
    </xf>
    <xf numFmtId="0" fontId="9" fillId="0" borderId="0" xfId="11" applyFont="1" applyBorder="1" applyAlignment="1">
      <alignment horizontal="left" vertical="center"/>
    </xf>
    <xf numFmtId="0" fontId="8" fillId="0" borderId="18" xfId="11" applyFont="1" applyBorder="1" applyAlignment="1">
      <alignment horizontal="left" vertical="center"/>
    </xf>
    <xf numFmtId="0" fontId="8" fillId="0" borderId="13" xfId="11" applyFont="1" applyBorder="1" applyAlignment="1">
      <alignment horizontal="left" vertical="center"/>
    </xf>
    <xf numFmtId="0" fontId="8" fillId="0" borderId="16" xfId="11" applyFont="1" applyFill="1" applyBorder="1" applyAlignment="1">
      <alignment horizontal="left" vertical="center"/>
    </xf>
    <xf numFmtId="0" fontId="8" fillId="0" borderId="21" xfId="1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16" xfId="11" applyFont="1" applyBorder="1" applyAlignment="1">
      <alignment horizontal="left" vertical="center"/>
    </xf>
    <xf numFmtId="0" fontId="8" fillId="0" borderId="22" xfId="11" applyFont="1" applyFill="1" applyBorder="1" applyAlignment="1">
      <alignment horizontal="center" vertical="center"/>
    </xf>
    <xf numFmtId="2" fontId="8" fillId="5" borderId="9" xfId="11" applyNumberFormat="1" applyFont="1" applyFill="1" applyBorder="1" applyAlignment="1">
      <alignment vertical="center"/>
    </xf>
    <xf numFmtId="9" fontId="8" fillId="5" borderId="12" xfId="12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5" borderId="24" xfId="11" applyNumberFormat="1" applyFont="1" applyFill="1" applyBorder="1" applyAlignment="1">
      <alignment horizontal="right" vertical="center"/>
    </xf>
    <xf numFmtId="2" fontId="8" fillId="5" borderId="25" xfId="11" applyNumberFormat="1" applyFont="1" applyFill="1" applyBorder="1" applyAlignment="1">
      <alignment horizontal="right" vertical="center"/>
    </xf>
    <xf numFmtId="2" fontId="8" fillId="6" borderId="25" xfId="11" applyNumberFormat="1" applyFont="1" applyFill="1" applyBorder="1" applyAlignment="1">
      <alignment horizontal="right" vertical="center"/>
    </xf>
    <xf numFmtId="0" fontId="8" fillId="0" borderId="26" xfId="11" applyFont="1" applyFill="1" applyBorder="1" applyAlignment="1">
      <alignment horizontal="center" vertical="center"/>
    </xf>
    <xf numFmtId="0" fontId="8" fillId="6" borderId="27" xfId="1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Continuous" vertical="center"/>
    </xf>
    <xf numFmtId="164" fontId="8" fillId="0" borderId="18" xfId="11" applyNumberFormat="1" applyFont="1" applyBorder="1" applyAlignment="1">
      <alignment horizontal="right" vertical="center"/>
    </xf>
    <xf numFmtId="2" fontId="8" fillId="0" borderId="14" xfId="11" applyNumberFormat="1" applyFont="1" applyBorder="1" applyAlignment="1">
      <alignment horizontal="right" vertical="center"/>
    </xf>
    <xf numFmtId="164" fontId="8" fillId="0" borderId="30" xfId="11" applyNumberFormat="1" applyFont="1" applyBorder="1" applyAlignment="1">
      <alignment horizontal="center" vertical="center"/>
    </xf>
    <xf numFmtId="166" fontId="8" fillId="5" borderId="24" xfId="11" applyNumberFormat="1" applyFont="1" applyFill="1" applyBorder="1" applyAlignment="1">
      <alignment horizontal="right" vertical="center"/>
    </xf>
    <xf numFmtId="166" fontId="8" fillId="0" borderId="12" xfId="11" applyNumberFormat="1" applyFont="1" applyBorder="1" applyAlignment="1">
      <alignment horizontal="right" vertical="center"/>
    </xf>
    <xf numFmtId="166" fontId="8" fillId="0" borderId="29" xfId="11" applyNumberFormat="1" applyFont="1" applyBorder="1" applyAlignment="1">
      <alignment horizontal="right" vertical="center"/>
    </xf>
    <xf numFmtId="0" fontId="8" fillId="0" borderId="27" xfId="11" applyFont="1" applyBorder="1" applyAlignment="1">
      <alignment horizontal="left" vertical="center"/>
    </xf>
    <xf numFmtId="2" fontId="8" fillId="0" borderId="12" xfId="11" applyNumberFormat="1" applyFont="1" applyBorder="1" applyAlignment="1">
      <alignment horizontal="right" vertical="center"/>
    </xf>
    <xf numFmtId="165" fontId="8" fillId="5" borderId="18" xfId="11" applyNumberFormat="1" applyFont="1" applyFill="1" applyBorder="1" applyAlignment="1">
      <alignment horizontal="right" vertical="center"/>
    </xf>
    <xf numFmtId="11" fontId="0" fillId="0" borderId="0" xfId="0" applyNumberFormat="1" applyAlignment="1">
      <alignment vertical="center"/>
    </xf>
    <xf numFmtId="2" fontId="8" fillId="5" borderId="22" xfId="11" applyNumberFormat="1" applyFont="1" applyFill="1" applyBorder="1" applyAlignment="1">
      <alignment horizontal="right" vertical="center"/>
    </xf>
    <xf numFmtId="0" fontId="9" fillId="0" borderId="31" xfId="11" applyFont="1" applyBorder="1" applyAlignment="1">
      <alignment horizontal="centerContinuous" vertical="center"/>
    </xf>
    <xf numFmtId="0" fontId="9" fillId="0" borderId="32" xfId="11" applyFont="1" applyBorder="1" applyAlignment="1">
      <alignment horizontal="centerContinuous" vertical="center"/>
    </xf>
    <xf numFmtId="1" fontId="8" fillId="0" borderId="13" xfId="11" applyNumberFormat="1" applyFont="1" applyBorder="1" applyAlignment="1">
      <alignment horizontal="center" vertical="center"/>
    </xf>
    <xf numFmtId="0" fontId="8" fillId="0" borderId="7" xfId="11" applyFont="1" applyBorder="1" applyAlignment="1">
      <alignment horizontal="left" vertical="center"/>
    </xf>
    <xf numFmtId="164" fontId="8" fillId="0" borderId="34" xfId="11" applyNumberFormat="1" applyFont="1" applyBorder="1" applyAlignment="1">
      <alignment horizontal="center" vertical="center"/>
    </xf>
    <xf numFmtId="0" fontId="8" fillId="0" borderId="7" xfId="1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35" xfId="11" applyNumberFormat="1" applyFont="1" applyBorder="1" applyAlignment="1">
      <alignment horizontal="center" vertical="center"/>
    </xf>
    <xf numFmtId="166" fontId="8" fillId="5" borderId="22" xfId="11" applyNumberFormat="1" applyFont="1" applyFill="1" applyBorder="1" applyAlignment="1">
      <alignment horizontal="right" vertical="center"/>
    </xf>
    <xf numFmtId="166" fontId="8" fillId="5" borderId="18" xfId="11" applyNumberFormat="1" applyFont="1" applyFill="1" applyBorder="1" applyAlignment="1">
      <alignment horizontal="right" vertical="center"/>
    </xf>
    <xf numFmtId="166" fontId="8" fillId="5" borderId="13" xfId="11" applyNumberFormat="1" applyFont="1" applyFill="1" applyBorder="1" applyAlignment="1">
      <alignment horizontal="right" vertical="center"/>
    </xf>
    <xf numFmtId="164" fontId="8" fillId="5" borderId="13" xfId="11" applyNumberFormat="1" applyFont="1" applyFill="1" applyBorder="1" applyAlignment="1">
      <alignment horizontal="right" vertical="center"/>
    </xf>
    <xf numFmtId="0" fontId="8" fillId="0" borderId="11" xfId="11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8" fillId="0" borderId="16" xfId="11" applyNumberFormat="1" applyFont="1" applyFill="1" applyBorder="1" applyAlignment="1">
      <alignment horizontal="center" vertical="center"/>
    </xf>
    <xf numFmtId="0" fontId="9" fillId="0" borderId="38" xfId="11" applyFont="1" applyBorder="1" applyAlignment="1">
      <alignment horizontal="centerContinuous" vertical="center"/>
    </xf>
    <xf numFmtId="0" fontId="9" fillId="0" borderId="6" xfId="11" applyFont="1" applyBorder="1" applyAlignment="1">
      <alignment horizontal="centerContinuous" vertical="center"/>
    </xf>
    <xf numFmtId="2" fontId="8" fillId="5" borderId="13" xfId="11" applyNumberFormat="1" applyFont="1" applyFill="1" applyBorder="1" applyAlignment="1">
      <alignment horizontal="right" vertical="center"/>
    </xf>
    <xf numFmtId="1" fontId="8" fillId="0" borderId="16" xfId="11" applyNumberFormat="1" applyFont="1" applyBorder="1" applyAlignment="1">
      <alignment horizontal="center" vertical="center"/>
    </xf>
    <xf numFmtId="0" fontId="8" fillId="0" borderId="30" xfId="11" applyFont="1" applyBorder="1" applyAlignment="1">
      <alignment horizontal="left" vertical="center"/>
    </xf>
    <xf numFmtId="0" fontId="8" fillId="5" borderId="26" xfId="11" applyFont="1" applyFill="1" applyBorder="1" applyAlignment="1">
      <alignment vertical="center"/>
    </xf>
    <xf numFmtId="0" fontId="8" fillId="5" borderId="7" xfId="11" applyFont="1" applyFill="1" applyBorder="1" applyAlignment="1">
      <alignment vertical="center"/>
    </xf>
    <xf numFmtId="0" fontId="8" fillId="5" borderId="21" xfId="11" applyFont="1" applyFill="1" applyBorder="1" applyAlignment="1">
      <alignment horizontal="right" vertical="center"/>
    </xf>
    <xf numFmtId="0" fontId="8" fillId="0" borderId="39" xfId="11" applyFont="1" applyBorder="1" applyAlignment="1">
      <alignment horizontal="center" vertical="center"/>
    </xf>
    <xf numFmtId="0" fontId="8" fillId="0" borderId="8" xfId="1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6" borderId="40" xfId="11" applyFont="1" applyFill="1" applyBorder="1" applyAlignment="1">
      <alignment horizontal="right" vertical="center"/>
    </xf>
    <xf numFmtId="166" fontId="8" fillId="0" borderId="41" xfId="11" applyNumberFormat="1" applyFont="1" applyBorder="1" applyAlignment="1">
      <alignment horizontal="right" vertical="center"/>
    </xf>
    <xf numFmtId="0" fontId="8" fillId="5" borderId="1" xfId="11" applyFont="1" applyFill="1" applyBorder="1" applyAlignment="1">
      <alignment horizontal="right" vertical="center" wrapText="1"/>
    </xf>
    <xf numFmtId="0" fontId="8" fillId="0" borderId="42" xfId="11" applyFont="1" applyBorder="1" applyAlignment="1">
      <alignment horizontal="left" vertical="center"/>
    </xf>
    <xf numFmtId="0" fontId="8" fillId="0" borderId="43" xfId="11" applyFont="1" applyFill="1" applyBorder="1" applyAlignment="1">
      <alignment horizontal="center" vertical="center"/>
    </xf>
    <xf numFmtId="1" fontId="8" fillId="0" borderId="43" xfId="11" applyNumberFormat="1" applyFont="1" applyBorder="1" applyAlignment="1">
      <alignment horizontal="center" vertical="center"/>
    </xf>
    <xf numFmtId="2" fontId="8" fillId="5" borderId="16" xfId="1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20" xfId="10" applyFont="1" applyBorder="1" applyAlignment="1" applyProtection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3" xfId="10" applyFont="1" applyBorder="1" applyAlignment="1" applyProtection="1">
      <alignment horizontal="center"/>
    </xf>
    <xf numFmtId="0" fontId="12" fillId="0" borderId="35" xfId="10" applyFont="1" applyFill="1" applyBorder="1" applyAlignment="1" applyProtection="1">
      <alignment horizontal="center"/>
    </xf>
    <xf numFmtId="0" fontId="8" fillId="0" borderId="35" xfId="0" applyFont="1" applyFill="1" applyBorder="1" applyAlignment="1">
      <alignment horizontal="center"/>
    </xf>
    <xf numFmtId="0" fontId="12" fillId="0" borderId="44" xfId="10" applyFont="1" applyFill="1" applyBorder="1" applyAlignment="1" applyProtection="1">
      <alignment horizontal="right"/>
    </xf>
    <xf numFmtId="0" fontId="8" fillId="5" borderId="44" xfId="11" applyFont="1" applyFill="1" applyBorder="1" applyAlignment="1">
      <alignment vertical="center"/>
    </xf>
    <xf numFmtId="0" fontId="8" fillId="5" borderId="45" xfId="11" applyFont="1" applyFill="1" applyBorder="1" applyAlignment="1">
      <alignment vertical="center"/>
    </xf>
    <xf numFmtId="1" fontId="8" fillId="0" borderId="11" xfId="11" applyNumberFormat="1" applyFont="1" applyBorder="1" applyAlignment="1">
      <alignment horizontal="center" vertical="center"/>
    </xf>
    <xf numFmtId="0" fontId="12" fillId="0" borderId="46" xfId="10" applyFont="1" applyBorder="1" applyProtection="1"/>
    <xf numFmtId="166" fontId="8" fillId="0" borderId="12" xfId="11" applyNumberFormat="1" applyFont="1" applyFill="1" applyBorder="1" applyAlignment="1">
      <alignment vertical="center"/>
    </xf>
    <xf numFmtId="1" fontId="8" fillId="5" borderId="47" xfId="11" applyNumberFormat="1" applyFont="1" applyFill="1" applyBorder="1" applyAlignment="1">
      <alignment vertical="center"/>
    </xf>
    <xf numFmtId="1" fontId="8" fillId="5" borderId="20" xfId="11" applyNumberFormat="1" applyFont="1" applyFill="1" applyBorder="1" applyAlignment="1">
      <alignment vertical="center"/>
    </xf>
    <xf numFmtId="0" fontId="8" fillId="0" borderId="29" xfId="11" applyFont="1" applyBorder="1" applyAlignment="1">
      <alignment horizontal="left" vertical="center"/>
    </xf>
    <xf numFmtId="16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8" fillId="5" borderId="16" xfId="11" applyNumberFormat="1" applyFont="1" applyFill="1" applyBorder="1" applyAlignment="1">
      <alignment horizontal="right" vertical="center"/>
    </xf>
    <xf numFmtId="37" fontId="12" fillId="5" borderId="52" xfId="10" applyNumberFormat="1" applyFont="1" applyFill="1" applyBorder="1" applyAlignment="1" applyProtection="1">
      <alignment horizontal="right"/>
    </xf>
    <xf numFmtId="0" fontId="12" fillId="5" borderId="44" xfId="10" applyFont="1" applyFill="1" applyBorder="1" applyAlignment="1" applyProtection="1">
      <alignment horizontal="right"/>
    </xf>
    <xf numFmtId="169" fontId="8" fillId="0" borderId="12" xfId="0" applyNumberFormat="1" applyFont="1" applyBorder="1" applyAlignment="1">
      <alignment vertical="center"/>
    </xf>
    <xf numFmtId="1" fontId="8" fillId="5" borderId="16" xfId="11" applyNumberFormat="1" applyFont="1" applyFill="1" applyBorder="1" applyAlignment="1">
      <alignment horizontal="right" vertical="center"/>
    </xf>
    <xf numFmtId="0" fontId="8" fillId="0" borderId="26" xfId="11" applyFont="1" applyBorder="1" applyAlignment="1">
      <alignment horizontal="left" vertical="center"/>
    </xf>
    <xf numFmtId="0" fontId="8" fillId="0" borderId="31" xfId="1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9" fontId="8" fillId="0" borderId="50" xfId="0" applyNumberFormat="1" applyFont="1" applyBorder="1" applyAlignment="1">
      <alignment vertical="center"/>
    </xf>
    <xf numFmtId="0" fontId="8" fillId="0" borderId="0" xfId="11" applyFont="1" applyFill="1" applyBorder="1" applyAlignment="1">
      <alignment horizontal="center" vertical="center"/>
    </xf>
    <xf numFmtId="164" fontId="8" fillId="0" borderId="0" xfId="11" applyNumberFormat="1" applyFont="1" applyFill="1" applyBorder="1" applyAlignment="1">
      <alignment horizontal="right" vertical="center"/>
    </xf>
    <xf numFmtId="1" fontId="8" fillId="0" borderId="0" xfId="11" applyNumberFormat="1" applyFont="1" applyFill="1" applyBorder="1" applyAlignment="1">
      <alignment horizontal="center" vertical="center"/>
    </xf>
    <xf numFmtId="1" fontId="8" fillId="0" borderId="13" xfId="11" applyNumberFormat="1" applyFont="1" applyFill="1" applyBorder="1" applyAlignment="1">
      <alignment horizontal="center" vertical="center"/>
    </xf>
    <xf numFmtId="2" fontId="8" fillId="0" borderId="9" xfId="11" applyNumberFormat="1" applyFont="1" applyBorder="1" applyAlignment="1">
      <alignment horizontal="right" vertical="center"/>
    </xf>
    <xf numFmtId="164" fontId="8" fillId="0" borderId="34" xfId="11" applyNumberFormat="1" applyFont="1" applyBorder="1" applyAlignment="1">
      <alignment vertical="center"/>
    </xf>
    <xf numFmtId="164" fontId="8" fillId="0" borderId="12" xfId="11" applyNumberFormat="1" applyFont="1" applyFill="1" applyBorder="1" applyAlignment="1">
      <alignment horizontal="right" vertical="center"/>
    </xf>
    <xf numFmtId="164" fontId="8" fillId="0" borderId="35" xfId="11" applyNumberFormat="1" applyFont="1" applyFill="1" applyBorder="1" applyAlignment="1">
      <alignment vertical="center"/>
    </xf>
    <xf numFmtId="0" fontId="8" fillId="5" borderId="11" xfId="11" applyFont="1" applyFill="1" applyBorder="1" applyAlignment="1">
      <alignment horizontal="right" vertical="center" wrapText="1"/>
    </xf>
    <xf numFmtId="2" fontId="8" fillId="5" borderId="42" xfId="1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" fontId="8" fillId="0" borderId="32" xfId="11" applyNumberFormat="1" applyFont="1" applyFill="1" applyBorder="1" applyAlignment="1">
      <alignment horizontal="center" vertical="center"/>
    </xf>
    <xf numFmtId="0" fontId="8" fillId="0" borderId="9" xfId="11" applyFont="1" applyBorder="1" applyAlignment="1">
      <alignment horizontal="right" vertical="center"/>
    </xf>
    <xf numFmtId="164" fontId="8" fillId="0" borderId="53" xfId="11" applyNumberFormat="1" applyFont="1" applyFill="1" applyBorder="1" applyAlignment="1">
      <alignment horizontal="right" vertical="center"/>
    </xf>
    <xf numFmtId="164" fontId="8" fillId="0" borderId="54" xfId="11" applyNumberFormat="1" applyFont="1" applyFill="1" applyBorder="1" applyAlignment="1">
      <alignment vertical="center"/>
    </xf>
    <xf numFmtId="164" fontId="8" fillId="0" borderId="0" xfId="11" applyNumberFormat="1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left" vertical="center"/>
    </xf>
    <xf numFmtId="165" fontId="8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vertical="center"/>
    </xf>
    <xf numFmtId="166" fontId="13" fillId="0" borderId="47" xfId="0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13" fillId="0" borderId="20" xfId="0" applyNumberFormat="1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11" fontId="0" fillId="0" borderId="35" xfId="0" applyNumberForma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2" fontId="8" fillId="0" borderId="44" xfId="0" applyNumberFormat="1" applyFont="1" applyBorder="1" applyAlignment="1">
      <alignment vertical="center"/>
    </xf>
    <xf numFmtId="166" fontId="13" fillId="0" borderId="52" xfId="0" applyNumberFormat="1" applyFont="1" applyBorder="1" applyAlignment="1">
      <alignment vertical="center"/>
    </xf>
    <xf numFmtId="166" fontId="13" fillId="0" borderId="44" xfId="0" applyNumberFormat="1" applyFont="1" applyBorder="1" applyAlignment="1">
      <alignment vertical="center"/>
    </xf>
    <xf numFmtId="0" fontId="13" fillId="0" borderId="49" xfId="0" applyFont="1" applyBorder="1" applyAlignment="1">
      <alignment horizontal="left" vertical="center"/>
    </xf>
    <xf numFmtId="166" fontId="13" fillId="0" borderId="35" xfId="0" applyNumberFormat="1" applyFont="1" applyBorder="1" applyAlignment="1">
      <alignment vertical="center"/>
    </xf>
    <xf numFmtId="0" fontId="13" fillId="0" borderId="51" xfId="0" applyFont="1" applyBorder="1" applyAlignment="1">
      <alignment horizontal="left" vertical="center"/>
    </xf>
    <xf numFmtId="11" fontId="13" fillId="0" borderId="21" xfId="0" applyNumberFormat="1" applyFont="1" applyBorder="1" applyAlignment="1">
      <alignment vertical="center"/>
    </xf>
    <xf numFmtId="11" fontId="13" fillId="0" borderId="26" xfId="0" applyNumberFormat="1" applyFont="1" applyFill="1" applyBorder="1" applyAlignment="1">
      <alignment vertical="center"/>
    </xf>
    <xf numFmtId="11" fontId="13" fillId="0" borderId="7" xfId="0" applyNumberFormat="1" applyFont="1" applyBorder="1" applyAlignment="1">
      <alignment vertical="center"/>
    </xf>
    <xf numFmtId="166" fontId="13" fillId="0" borderId="29" xfId="0" applyNumberFormat="1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Border="1" applyAlignment="1">
      <alignment horizontal="center" vertical="center" wrapText="1"/>
    </xf>
    <xf numFmtId="166" fontId="13" fillId="0" borderId="30" xfId="0" applyNumberFormat="1" applyFont="1" applyBorder="1" applyAlignment="1">
      <alignment vertical="center"/>
    </xf>
    <xf numFmtId="0" fontId="23" fillId="0" borderId="49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8" fillId="0" borderId="44" xfId="0" applyNumberFormat="1" applyFont="1" applyBorder="1" applyAlignment="1">
      <alignment vertical="center"/>
    </xf>
    <xf numFmtId="166" fontId="13" fillId="0" borderId="45" xfId="0" applyNumberFormat="1" applyFont="1" applyBorder="1" applyAlignment="1">
      <alignment vertical="center"/>
    </xf>
    <xf numFmtId="1" fontId="8" fillId="0" borderId="58" xfId="0" applyNumberFormat="1" applyFont="1" applyBorder="1" applyAlignment="1"/>
    <xf numFmtId="1" fontId="8" fillId="0" borderId="55" xfId="0" applyNumberFormat="1" applyFont="1" applyBorder="1" applyAlignment="1"/>
    <xf numFmtId="1" fontId="8" fillId="0" borderId="54" xfId="0" applyNumberFormat="1" applyFont="1" applyBorder="1" applyAlignment="1"/>
    <xf numFmtId="0" fontId="9" fillId="0" borderId="3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1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8" fillId="0" borderId="47" xfId="0" applyNumberFormat="1" applyFont="1" applyBorder="1"/>
    <xf numFmtId="164" fontId="8" fillId="0" borderId="30" xfId="0" applyNumberFormat="1" applyFont="1" applyBorder="1"/>
    <xf numFmtId="164" fontId="8" fillId="0" borderId="45" xfId="0" applyNumberFormat="1" applyFont="1" applyBorder="1"/>
    <xf numFmtId="169" fontId="0" fillId="0" borderId="12" xfId="0" applyNumberFormat="1" applyFill="1" applyBorder="1" applyAlignment="1">
      <alignment vertical="center"/>
    </xf>
    <xf numFmtId="169" fontId="0" fillId="0" borderId="3" xfId="0" applyNumberFormat="1" applyFill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9" fontId="0" fillId="0" borderId="35" xfId="0" applyNumberForma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vertical="center"/>
    </xf>
    <xf numFmtId="166" fontId="0" fillId="0" borderId="35" xfId="0" applyNumberForma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9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70" fontId="9" fillId="0" borderId="0" xfId="0" applyNumberFormat="1" applyFont="1" applyBorder="1" applyAlignment="1">
      <alignment vertical="center"/>
    </xf>
    <xf numFmtId="169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48" xfId="11" applyFont="1" applyBorder="1" applyAlignment="1">
      <alignment horizontal="left" vertical="center"/>
    </xf>
    <xf numFmtId="164" fontId="8" fillId="5" borderId="11" xfId="11" applyNumberFormat="1" applyFont="1" applyFill="1" applyBorder="1" applyAlignment="1">
      <alignment horizontal="right" vertical="center"/>
    </xf>
    <xf numFmtId="0" fontId="8" fillId="0" borderId="11" xfId="11" applyFont="1" applyFill="1" applyBorder="1" applyAlignment="1">
      <alignment horizontal="center" vertical="center"/>
    </xf>
    <xf numFmtId="164" fontId="8" fillId="0" borderId="11" xfId="11" applyNumberFormat="1" applyFont="1" applyBorder="1" applyAlignment="1">
      <alignment horizontal="right" vertical="center"/>
    </xf>
    <xf numFmtId="164" fontId="8" fillId="0" borderId="43" xfId="11" applyNumberFormat="1" applyFont="1" applyBorder="1" applyAlignment="1">
      <alignment horizontal="right" vertical="center"/>
    </xf>
    <xf numFmtId="164" fontId="8" fillId="0" borderId="13" xfId="11" applyNumberFormat="1" applyFont="1" applyBorder="1" applyAlignment="1">
      <alignment horizontal="right" vertical="center"/>
    </xf>
    <xf numFmtId="164" fontId="8" fillId="0" borderId="16" xfId="11" applyNumberFormat="1" applyFont="1" applyBorder="1" applyAlignment="1">
      <alignment horizontal="right" vertical="center"/>
    </xf>
    <xf numFmtId="164" fontId="8" fillId="0" borderId="11" xfId="11" applyNumberFormat="1" applyFont="1" applyBorder="1" applyAlignment="1">
      <alignment horizontal="center" vertical="center"/>
    </xf>
    <xf numFmtId="164" fontId="8" fillId="0" borderId="18" xfId="11" applyNumberFormat="1" applyFont="1" applyBorder="1" applyAlignment="1">
      <alignment horizontal="center" vertical="center"/>
    </xf>
    <xf numFmtId="164" fontId="8" fillId="5" borderId="43" xfId="11" applyNumberFormat="1" applyFont="1" applyFill="1" applyBorder="1" applyAlignment="1">
      <alignment horizontal="center" vertical="center"/>
    </xf>
    <xf numFmtId="164" fontId="8" fillId="0" borderId="13" xfId="11" applyNumberFormat="1" applyFont="1" applyFill="1" applyBorder="1" applyAlignment="1">
      <alignment horizontal="center" vertical="center"/>
    </xf>
    <xf numFmtId="164" fontId="8" fillId="0" borderId="13" xfId="11" applyNumberFormat="1" applyFont="1" applyBorder="1" applyAlignment="1">
      <alignment horizontal="center" vertical="center"/>
    </xf>
    <xf numFmtId="164" fontId="8" fillId="0" borderId="16" xfId="11" applyNumberFormat="1" applyFont="1" applyBorder="1" applyAlignment="1">
      <alignment horizontal="center" vertical="center"/>
    </xf>
    <xf numFmtId="2" fontId="8" fillId="5" borderId="43" xfId="11" applyNumberFormat="1" applyFont="1" applyFill="1" applyBorder="1" applyAlignment="1">
      <alignment horizontal="right" vertical="center"/>
    </xf>
    <xf numFmtId="0" fontId="8" fillId="0" borderId="43" xfId="11" applyFont="1" applyBorder="1" applyAlignment="1">
      <alignment horizontal="left" vertical="center"/>
    </xf>
    <xf numFmtId="2" fontId="8" fillId="5" borderId="11" xfId="11" applyNumberFormat="1" applyFont="1" applyFill="1" applyBorder="1" applyAlignment="1">
      <alignment horizontal="right" vertical="center"/>
    </xf>
    <xf numFmtId="164" fontId="8" fillId="0" borderId="43" xfId="11" applyNumberFormat="1" applyFont="1" applyBorder="1" applyAlignment="1">
      <alignment horizontal="center" vertical="center"/>
    </xf>
    <xf numFmtId="2" fontId="8" fillId="0" borderId="11" xfId="11" applyNumberFormat="1" applyFont="1" applyBorder="1" applyAlignment="1">
      <alignment horizontal="right" vertical="center"/>
    </xf>
    <xf numFmtId="2" fontId="8" fillId="0" borderId="16" xfId="11" applyNumberFormat="1" applyFont="1" applyBorder="1" applyAlignment="1">
      <alignment horizontal="right" vertical="center"/>
    </xf>
    <xf numFmtId="2" fontId="8" fillId="0" borderId="11" xfId="11" applyNumberFormat="1" applyFont="1" applyBorder="1" applyAlignment="1">
      <alignment horizontal="center" vertical="center"/>
    </xf>
    <xf numFmtId="2" fontId="8" fillId="0" borderId="16" xfId="11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8" fillId="0" borderId="49" xfId="11" applyFont="1" applyFill="1" applyBorder="1" applyAlignment="1">
      <alignment horizontal="center" vertical="center"/>
    </xf>
    <xf numFmtId="0" fontId="8" fillId="0" borderId="2" xfId="11" applyFont="1" applyFill="1" applyBorder="1" applyAlignment="1">
      <alignment horizontal="center" vertical="center"/>
    </xf>
    <xf numFmtId="0" fontId="8" fillId="0" borderId="13" xfId="11" applyFont="1" applyFill="1" applyBorder="1" applyAlignment="1">
      <alignment horizontal="left" vertical="center"/>
    </xf>
    <xf numFmtId="0" fontId="8" fillId="5" borderId="11" xfId="11" applyNumberFormat="1" applyFont="1" applyFill="1" applyBorder="1" applyAlignment="1">
      <alignment horizontal="right" vertical="center"/>
    </xf>
    <xf numFmtId="2" fontId="8" fillId="6" borderId="13" xfId="11" applyNumberFormat="1" applyFont="1" applyFill="1" applyBorder="1" applyAlignment="1">
      <alignment horizontal="right" vertical="center"/>
    </xf>
    <xf numFmtId="167" fontId="8" fillId="5" borderId="13" xfId="12" applyNumberFormat="1" applyFont="1" applyFill="1" applyBorder="1" applyAlignment="1">
      <alignment horizontal="right" vertical="center"/>
    </xf>
    <xf numFmtId="0" fontId="8" fillId="6" borderId="13" xfId="11" applyFont="1" applyFill="1" applyBorder="1" applyAlignment="1">
      <alignment horizontal="center" vertical="center"/>
    </xf>
    <xf numFmtId="166" fontId="8" fillId="0" borderId="13" xfId="11" applyNumberFormat="1" applyFont="1" applyBorder="1" applyAlignment="1">
      <alignment horizontal="right" vertical="center"/>
    </xf>
    <xf numFmtId="2" fontId="8" fillId="0" borderId="13" xfId="11" applyNumberFormat="1" applyFont="1" applyBorder="1" applyAlignment="1">
      <alignment horizontal="right" vertical="center"/>
    </xf>
    <xf numFmtId="1" fontId="8" fillId="0" borderId="16" xfId="11" applyNumberFormat="1" applyFont="1" applyBorder="1" applyAlignment="1">
      <alignment horizontal="right" vertical="center"/>
    </xf>
    <xf numFmtId="167" fontId="8" fillId="5" borderId="44" xfId="12" applyNumberFormat="1" applyFont="1" applyFill="1" applyBorder="1" applyAlignment="1">
      <alignment horizontal="right" vertical="center"/>
    </xf>
    <xf numFmtId="0" fontId="8" fillId="0" borderId="4" xfId="11" applyFont="1" applyFill="1" applyBorder="1" applyAlignment="1">
      <alignment horizontal="center" vertical="center"/>
    </xf>
    <xf numFmtId="164" fontId="8" fillId="0" borderId="33" xfId="11" applyNumberFormat="1" applyFont="1" applyFill="1" applyBorder="1" applyAlignment="1">
      <alignment vertical="center"/>
    </xf>
    <xf numFmtId="1" fontId="8" fillId="0" borderId="59" xfId="11" applyNumberFormat="1" applyFont="1" applyFill="1" applyBorder="1" applyAlignment="1">
      <alignment horizontal="center" vertical="center"/>
    </xf>
    <xf numFmtId="165" fontId="8" fillId="0" borderId="12" xfId="11" applyNumberFormat="1" applyFont="1" applyFill="1" applyBorder="1" applyAlignment="1">
      <alignment horizontal="right" vertical="center"/>
    </xf>
    <xf numFmtId="1" fontId="8" fillId="0" borderId="24" xfId="11" applyNumberFormat="1" applyFont="1" applyFill="1" applyBorder="1" applyAlignment="1">
      <alignment horizontal="center" vertical="center"/>
    </xf>
    <xf numFmtId="0" fontId="8" fillId="0" borderId="22" xfId="11" applyFont="1" applyBorder="1" applyAlignment="1">
      <alignment horizontal="left" vertical="center"/>
    </xf>
    <xf numFmtId="2" fontId="8" fillId="0" borderId="23" xfId="11" applyNumberFormat="1" applyFont="1" applyFill="1" applyBorder="1" applyAlignment="1">
      <alignment horizontal="right" vertical="center"/>
    </xf>
    <xf numFmtId="1" fontId="8" fillId="0" borderId="22" xfId="11" applyNumberFormat="1" applyFont="1" applyFill="1" applyBorder="1" applyAlignment="1">
      <alignment horizontal="center" vertical="center"/>
    </xf>
    <xf numFmtId="2" fontId="8" fillId="0" borderId="12" xfId="11" applyNumberFormat="1" applyFont="1" applyFill="1" applyBorder="1" applyAlignment="1">
      <alignment horizontal="right" vertical="center"/>
    </xf>
    <xf numFmtId="164" fontId="8" fillId="5" borderId="22" xfId="11" applyNumberFormat="1" applyFont="1" applyFill="1" applyBorder="1" applyAlignment="1">
      <alignment horizontal="right" vertical="center"/>
    </xf>
    <xf numFmtId="168" fontId="8" fillId="0" borderId="13" xfId="11" applyNumberFormat="1" applyFont="1" applyBorder="1" applyAlignment="1">
      <alignment horizontal="right" vertical="center"/>
    </xf>
    <xf numFmtId="168" fontId="8" fillId="0" borderId="16" xfId="11" applyNumberFormat="1" applyFont="1" applyBorder="1" applyAlignment="1">
      <alignment horizontal="right" vertical="center"/>
    </xf>
    <xf numFmtId="166" fontId="8" fillId="0" borderId="13" xfId="11" applyNumberFormat="1" applyFont="1" applyBorder="1" applyAlignment="1">
      <alignment horizontal="center" vertical="center"/>
    </xf>
    <xf numFmtId="168" fontId="8" fillId="0" borderId="13" xfId="11" applyNumberFormat="1" applyFont="1" applyBorder="1" applyAlignment="1">
      <alignment horizontal="center" vertical="center"/>
    </xf>
    <xf numFmtId="165" fontId="8" fillId="5" borderId="16" xfId="11" applyNumberFormat="1" applyFont="1" applyFill="1" applyBorder="1" applyAlignment="1">
      <alignment horizontal="right" vertical="center"/>
    </xf>
    <xf numFmtId="0" fontId="8" fillId="5" borderId="42" xfId="11" applyNumberFormat="1" applyFont="1" applyFill="1" applyBorder="1" applyAlignment="1">
      <alignment horizontal="right" vertical="center"/>
    </xf>
    <xf numFmtId="0" fontId="8" fillId="0" borderId="31" xfId="1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6" fontId="8" fillId="0" borderId="53" xfId="11" applyNumberFormat="1" applyFont="1" applyBorder="1" applyAlignment="1">
      <alignment horizontal="right" vertical="center"/>
    </xf>
    <xf numFmtId="166" fontId="8" fillId="5" borderId="42" xfId="11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8" fillId="0" borderId="22" xfId="11" applyNumberFormat="1" applyFont="1" applyBorder="1" applyAlignment="1">
      <alignment horizontal="right" vertical="center"/>
    </xf>
    <xf numFmtId="11" fontId="8" fillId="0" borderId="13" xfId="11" applyNumberFormat="1" applyFont="1" applyBorder="1" applyAlignment="1">
      <alignment horizontal="right" vertical="center"/>
    </xf>
    <xf numFmtId="11" fontId="8" fillId="0" borderId="13" xfId="11" applyNumberFormat="1" applyFont="1" applyBorder="1" applyAlignment="1">
      <alignment horizontal="center" vertical="center"/>
    </xf>
    <xf numFmtId="11" fontId="13" fillId="0" borderId="0" xfId="9" applyNumberFormat="1" applyFont="1" applyBorder="1" applyAlignment="1">
      <alignment vertical="center"/>
    </xf>
    <xf numFmtId="11" fontId="13" fillId="0" borderId="0" xfId="9" applyNumberFormat="1" applyFont="1" applyFill="1" applyBorder="1" applyAlignment="1">
      <alignment vertical="center"/>
    </xf>
    <xf numFmtId="0" fontId="0" fillId="0" borderId="0" xfId="0" applyBorder="1"/>
    <xf numFmtId="11" fontId="13" fillId="0" borderId="11" xfId="9" applyNumberFormat="1" applyFont="1" applyBorder="1" applyAlignment="1">
      <alignment vertical="center"/>
    </xf>
    <xf numFmtId="11" fontId="13" fillId="0" borderId="13" xfId="9" applyNumberFormat="1" applyFont="1" applyFill="1" applyBorder="1" applyAlignment="1">
      <alignment vertical="center"/>
    </xf>
    <xf numFmtId="11" fontId="13" fillId="0" borderId="16" xfId="9" applyNumberFormat="1" applyFont="1" applyFill="1" applyBorder="1" applyAlignment="1">
      <alignment vertical="center"/>
    </xf>
    <xf numFmtId="11" fontId="13" fillId="0" borderId="11" xfId="0" applyNumberFormat="1" applyFont="1" applyBorder="1" applyAlignment="1">
      <alignment vertical="center"/>
    </xf>
    <xf numFmtId="11" fontId="13" fillId="0" borderId="13" xfId="0" applyNumberFormat="1" applyFont="1" applyFill="1" applyBorder="1" applyAlignment="1">
      <alignment vertical="center"/>
    </xf>
    <xf numFmtId="166" fontId="13" fillId="0" borderId="16" xfId="0" applyNumberFormat="1" applyFont="1" applyBorder="1" applyAlignment="1">
      <alignment vertical="center"/>
    </xf>
    <xf numFmtId="0" fontId="8" fillId="0" borderId="25" xfId="11" applyFont="1" applyBorder="1" applyAlignment="1">
      <alignment horizontal="left" vertical="center"/>
    </xf>
    <xf numFmtId="0" fontId="8" fillId="0" borderId="3" xfId="11" applyFont="1" applyBorder="1" applyAlignment="1">
      <alignment horizontal="left" vertical="center"/>
    </xf>
    <xf numFmtId="164" fontId="8" fillId="0" borderId="23" xfId="11" applyNumberFormat="1" applyFont="1" applyFill="1" applyBorder="1" applyAlignment="1">
      <alignment horizontal="right" vertical="center"/>
    </xf>
    <xf numFmtId="11" fontId="8" fillId="0" borderId="16" xfId="11" applyNumberFormat="1" applyFont="1" applyBorder="1" applyAlignment="1">
      <alignment horizontal="right" vertical="center"/>
    </xf>
    <xf numFmtId="11" fontId="8" fillId="0" borderId="16" xfId="11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1" fontId="8" fillId="0" borderId="13" xfId="11" applyNumberFormat="1" applyFont="1" applyBorder="1" applyAlignment="1">
      <alignment horizontal="right" vertical="center"/>
    </xf>
    <xf numFmtId="2" fontId="8" fillId="5" borderId="19" xfId="11" applyNumberFormat="1" applyFont="1" applyFill="1" applyBorder="1" applyAlignment="1">
      <alignment vertical="center"/>
    </xf>
    <xf numFmtId="0" fontId="8" fillId="0" borderId="68" xfId="11" applyFont="1" applyBorder="1" applyAlignment="1">
      <alignment horizontal="left" vertical="center"/>
    </xf>
    <xf numFmtId="0" fontId="8" fillId="0" borderId="42" xfId="11" applyFont="1" applyFill="1" applyBorder="1" applyAlignment="1">
      <alignment horizontal="left" vertical="center"/>
    </xf>
    <xf numFmtId="43" fontId="8" fillId="0" borderId="0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43" fontId="8" fillId="0" borderId="3" xfId="0" applyNumberFormat="1" applyFont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3" fontId="8" fillId="0" borderId="50" xfId="0" applyNumberFormat="1" applyFont="1" applyBorder="1" applyAlignment="1">
      <alignment vertical="center"/>
    </xf>
    <xf numFmtId="43" fontId="8" fillId="0" borderId="34" xfId="0" applyNumberFormat="1" applyFont="1" applyBorder="1" applyAlignment="1">
      <alignment vertical="center"/>
    </xf>
    <xf numFmtId="43" fontId="8" fillId="0" borderId="35" xfId="0" applyNumberFormat="1" applyFont="1" applyBorder="1" applyAlignment="1">
      <alignment vertical="center"/>
    </xf>
    <xf numFmtId="11" fontId="8" fillId="0" borderId="35" xfId="0" applyNumberFormat="1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169" fontId="8" fillId="0" borderId="9" xfId="0" applyNumberFormat="1" applyFont="1" applyBorder="1" applyAlignment="1">
      <alignment horizontal="center" vertical="center"/>
    </xf>
    <xf numFmtId="169" fontId="8" fillId="0" borderId="12" xfId="0" applyNumberFormat="1" applyFont="1" applyBorder="1" applyAlignment="1">
      <alignment horizontal="center" vertical="center"/>
    </xf>
    <xf numFmtId="169" fontId="8" fillId="0" borderId="50" xfId="0" applyNumberFormat="1" applyFont="1" applyBorder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8" fillId="0" borderId="12" xfId="1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32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27" xfId="1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6" xfId="11" applyFont="1" applyFill="1" applyBorder="1" applyAlignment="1">
      <alignment horizontal="center" vertical="center"/>
    </xf>
    <xf numFmtId="172" fontId="8" fillId="0" borderId="12" xfId="11" applyNumberFormat="1" applyFont="1" applyBorder="1" applyAlignment="1">
      <alignment horizontal="right" vertical="center"/>
    </xf>
    <xf numFmtId="172" fontId="8" fillId="0" borderId="29" xfId="11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13" xfId="11" applyFont="1" applyFill="1" applyBorder="1" applyAlignment="1">
      <alignment horizontal="center" vertical="center"/>
    </xf>
    <xf numFmtId="172" fontId="8" fillId="0" borderId="13" xfId="11" applyNumberFormat="1" applyFont="1" applyBorder="1" applyAlignment="1">
      <alignment horizontal="right" vertical="center"/>
    </xf>
    <xf numFmtId="0" fontId="4" fillId="0" borderId="18" xfId="11" applyFont="1" applyFill="1" applyBorder="1" applyAlignment="1">
      <alignment horizontal="center" vertical="center"/>
    </xf>
    <xf numFmtId="0" fontId="4" fillId="0" borderId="43" xfId="11" applyFont="1" applyFill="1" applyBorder="1" applyAlignment="1">
      <alignment horizontal="center" vertical="center"/>
    </xf>
    <xf numFmtId="2" fontId="8" fillId="0" borderId="60" xfId="11" applyNumberFormat="1" applyFont="1" applyBorder="1" applyAlignment="1">
      <alignment horizontal="right" vertical="center"/>
    </xf>
    <xf numFmtId="2" fontId="8" fillId="0" borderId="61" xfId="11" applyNumberFormat="1" applyFont="1" applyBorder="1" applyAlignment="1">
      <alignment horizontal="center" vertical="center"/>
    </xf>
    <xf numFmtId="0" fontId="4" fillId="0" borderId="66" xfId="11" applyFont="1" applyBorder="1" applyAlignment="1">
      <alignment horizontal="left" vertical="center"/>
    </xf>
    <xf numFmtId="0" fontId="4" fillId="0" borderId="26" xfId="11" applyFont="1" applyBorder="1" applyAlignment="1">
      <alignment horizontal="left" vertical="center"/>
    </xf>
    <xf numFmtId="2" fontId="8" fillId="0" borderId="35" xfId="11" applyNumberFormat="1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4" fillId="0" borderId="16" xfId="11" applyFont="1" applyFill="1" applyBorder="1" applyAlignment="1">
      <alignment horizontal="center" vertical="center"/>
    </xf>
    <xf numFmtId="0" fontId="4" fillId="0" borderId="0" xfId="0" applyFont="1"/>
    <xf numFmtId="2" fontId="8" fillId="0" borderId="13" xfId="11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11" applyFont="1" applyBorder="1" applyAlignment="1">
      <alignment vertical="center"/>
    </xf>
    <xf numFmtId="39" fontId="8" fillId="0" borderId="3" xfId="0" applyNumberFormat="1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8" fillId="5" borderId="42" xfId="11" applyNumberFormat="1" applyFont="1" applyFill="1" applyBorder="1" applyAlignment="1">
      <alignment horizontal="right" vertical="center"/>
    </xf>
    <xf numFmtId="164" fontId="8" fillId="0" borderId="42" xfId="11" applyNumberFormat="1" applyFont="1" applyBorder="1" applyAlignment="1">
      <alignment horizontal="right" vertical="center"/>
    </xf>
    <xf numFmtId="164" fontId="8" fillId="0" borderId="42" xfId="11" applyNumberFormat="1" applyFont="1" applyBorder="1" applyAlignment="1">
      <alignment horizontal="center" vertical="center"/>
    </xf>
    <xf numFmtId="1" fontId="8" fillId="0" borderId="42" xfId="11" applyNumberFormat="1" applyFont="1" applyBorder="1" applyAlignment="1">
      <alignment horizontal="center" vertical="center"/>
    </xf>
    <xf numFmtId="0" fontId="4" fillId="0" borderId="42" xfId="11" applyFont="1" applyBorder="1" applyAlignment="1">
      <alignment horizontal="left" vertical="center"/>
    </xf>
    <xf numFmtId="0" fontId="4" fillId="0" borderId="16" xfId="11" applyFont="1" applyBorder="1" applyAlignment="1">
      <alignment horizontal="left" vertical="center"/>
    </xf>
    <xf numFmtId="0" fontId="4" fillId="0" borderId="11" xfId="11" applyFont="1" applyFill="1" applyBorder="1" applyAlignment="1">
      <alignment horizontal="center" vertical="center"/>
    </xf>
    <xf numFmtId="0" fontId="4" fillId="0" borderId="2" xfId="11" applyFont="1" applyBorder="1" applyAlignment="1">
      <alignment horizontal="left" vertical="center"/>
    </xf>
    <xf numFmtId="0" fontId="4" fillId="0" borderId="15" xfId="1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5" fontId="8" fillId="5" borderId="11" xfId="11" applyNumberFormat="1" applyFont="1" applyFill="1" applyBorder="1" applyAlignment="1">
      <alignment horizontal="right" vertical="center"/>
    </xf>
    <xf numFmtId="0" fontId="9" fillId="0" borderId="0" xfId="23" applyFont="1" applyAlignment="1">
      <alignment horizontal="left" vertical="center"/>
    </xf>
    <xf numFmtId="0" fontId="4" fillId="0" borderId="0" xfId="23" applyAlignment="1">
      <alignment vertical="center"/>
    </xf>
    <xf numFmtId="0" fontId="9" fillId="0" borderId="0" xfId="23" applyFont="1" applyBorder="1" applyAlignment="1">
      <alignment horizontal="center" vertical="center"/>
    </xf>
    <xf numFmtId="0" fontId="9" fillId="0" borderId="0" xfId="23" applyFont="1" applyAlignment="1">
      <alignment horizontal="center" vertical="center"/>
    </xf>
    <xf numFmtId="0" fontId="4" fillId="0" borderId="0" xfId="23" applyFont="1" applyBorder="1" applyAlignment="1">
      <alignment vertical="center"/>
    </xf>
    <xf numFmtId="0" fontId="4" fillId="0" borderId="0" xfId="11" applyFont="1" applyBorder="1" applyAlignment="1">
      <alignment vertical="center"/>
    </xf>
    <xf numFmtId="2" fontId="4" fillId="5" borderId="9" xfId="11" applyNumberFormat="1" applyFont="1" applyFill="1" applyBorder="1" applyAlignment="1">
      <alignment vertical="center"/>
    </xf>
    <xf numFmtId="0" fontId="4" fillId="0" borderId="11" xfId="23" applyFont="1" applyBorder="1" applyAlignment="1">
      <alignment horizontal="center" vertical="center"/>
    </xf>
    <xf numFmtId="1" fontId="4" fillId="5" borderId="12" xfId="11" applyNumberFormat="1" applyFont="1" applyFill="1" applyBorder="1" applyAlignment="1">
      <alignment vertical="center"/>
    </xf>
    <xf numFmtId="0" fontId="4" fillId="0" borderId="13" xfId="23" applyFont="1" applyBorder="1" applyAlignment="1">
      <alignment horizontal="center" vertical="center"/>
    </xf>
    <xf numFmtId="0" fontId="4" fillId="5" borderId="12" xfId="11" applyFont="1" applyFill="1" applyBorder="1" applyAlignment="1">
      <alignment vertical="center"/>
    </xf>
    <xf numFmtId="0" fontId="4" fillId="5" borderId="14" xfId="11" applyFont="1" applyFill="1" applyBorder="1" applyAlignment="1">
      <alignment vertical="center"/>
    </xf>
    <xf numFmtId="0" fontId="4" fillId="0" borderId="16" xfId="23" applyFont="1" applyBorder="1" applyAlignment="1">
      <alignment horizontal="center" vertical="center"/>
    </xf>
    <xf numFmtId="37" fontId="4" fillId="0" borderId="0" xfId="11" applyNumberFormat="1" applyFont="1" applyBorder="1" applyAlignment="1" applyProtection="1">
      <alignment vertical="center"/>
    </xf>
    <xf numFmtId="0" fontId="9" fillId="0" borderId="28" xfId="23" applyFont="1" applyBorder="1" applyAlignment="1">
      <alignment horizontal="centerContinuous" vertical="center"/>
    </xf>
    <xf numFmtId="0" fontId="4" fillId="0" borderId="18" xfId="11" applyFont="1" applyBorder="1" applyAlignment="1">
      <alignment horizontal="left" vertical="center"/>
    </xf>
    <xf numFmtId="1" fontId="4" fillId="0" borderId="18" xfId="11" applyNumberFormat="1" applyFont="1" applyBorder="1" applyAlignment="1">
      <alignment horizontal="center" vertical="center"/>
    </xf>
    <xf numFmtId="0" fontId="4" fillId="0" borderId="13" xfId="11" applyFont="1" applyBorder="1" applyAlignment="1">
      <alignment horizontal="left" vertical="center"/>
    </xf>
    <xf numFmtId="0" fontId="4" fillId="0" borderId="16" xfId="11" applyFont="1" applyFill="1" applyBorder="1" applyAlignment="1">
      <alignment horizontal="left" vertical="center"/>
    </xf>
    <xf numFmtId="0" fontId="9" fillId="0" borderId="0" xfId="23" applyFont="1" applyFill="1" applyBorder="1" applyAlignment="1">
      <alignment vertical="center"/>
    </xf>
    <xf numFmtId="0" fontId="4" fillId="0" borderId="0" xfId="23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4" fillId="0" borderId="18" xfId="11" applyNumberFormat="1" applyFont="1" applyBorder="1" applyAlignment="1">
      <alignment horizontal="right" vertical="center"/>
    </xf>
    <xf numFmtId="0" fontId="4" fillId="0" borderId="42" xfId="11" applyFont="1" applyFill="1" applyBorder="1" applyAlignment="1">
      <alignment horizontal="left" vertical="center"/>
    </xf>
    <xf numFmtId="0" fontId="4" fillId="5" borderId="13" xfId="11" applyNumberFormat="1" applyFont="1" applyFill="1" applyBorder="1" applyAlignment="1">
      <alignment horizontal="right" vertical="center"/>
    </xf>
    <xf numFmtId="164" fontId="4" fillId="0" borderId="13" xfId="11" applyNumberFormat="1" applyFont="1" applyBorder="1" applyAlignment="1">
      <alignment horizontal="right" vertical="center"/>
    </xf>
    <xf numFmtId="0" fontId="4" fillId="5" borderId="11" xfId="11" applyNumberFormat="1" applyFont="1" applyFill="1" applyBorder="1" applyAlignment="1">
      <alignment horizontal="right" vertical="center"/>
    </xf>
    <xf numFmtId="2" fontId="4" fillId="0" borderId="11" xfId="11" applyNumberFormat="1" applyFont="1" applyBorder="1" applyAlignment="1">
      <alignment horizontal="right" vertical="center"/>
    </xf>
    <xf numFmtId="164" fontId="4" fillId="0" borderId="11" xfId="11" applyNumberFormat="1" applyFont="1" applyBorder="1" applyAlignment="1">
      <alignment horizontal="right" vertical="center"/>
    </xf>
    <xf numFmtId="2" fontId="4" fillId="5" borderId="18" xfId="11" applyNumberFormat="1" applyFont="1" applyFill="1" applyBorder="1" applyAlignment="1">
      <alignment horizontal="right" vertical="center"/>
    </xf>
    <xf numFmtId="165" fontId="4" fillId="0" borderId="18" xfId="11" applyNumberFormat="1" applyFont="1" applyBorder="1" applyAlignment="1">
      <alignment horizontal="right" vertical="center"/>
    </xf>
    <xf numFmtId="2" fontId="4" fillId="6" borderId="18" xfId="11" applyNumberFormat="1" applyFont="1" applyFill="1" applyBorder="1" applyAlignment="1">
      <alignment horizontal="right" vertical="center"/>
    </xf>
    <xf numFmtId="0" fontId="4" fillId="6" borderId="18" xfId="11" applyFont="1" applyFill="1" applyBorder="1" applyAlignment="1">
      <alignment horizontal="center" vertical="center"/>
    </xf>
    <xf numFmtId="2" fontId="4" fillId="0" borderId="13" xfId="11" applyNumberFormat="1" applyFont="1" applyBorder="1" applyAlignment="1">
      <alignment horizontal="right" vertical="center"/>
    </xf>
    <xf numFmtId="166" fontId="4" fillId="5" borderId="13" xfId="11" applyNumberFormat="1" applyFont="1" applyFill="1" applyBorder="1" applyAlignment="1">
      <alignment horizontal="right" vertical="center"/>
    </xf>
    <xf numFmtId="166" fontId="4" fillId="0" borderId="13" xfId="11" applyNumberFormat="1" applyFont="1" applyBorder="1" applyAlignment="1">
      <alignment horizontal="right" vertical="center"/>
    </xf>
    <xf numFmtId="166" fontId="4" fillId="0" borderId="18" xfId="11" applyNumberFormat="1" applyFont="1" applyBorder="1" applyAlignment="1">
      <alignment horizontal="right" vertical="center"/>
    </xf>
    <xf numFmtId="167" fontId="4" fillId="5" borderId="16" xfId="12" applyNumberFormat="1" applyFont="1" applyFill="1" applyBorder="1" applyAlignment="1">
      <alignment horizontal="right" vertical="center"/>
    </xf>
    <xf numFmtId="3" fontId="4" fillId="5" borderId="13" xfId="11" applyNumberFormat="1" applyFont="1" applyFill="1" applyBorder="1" applyAlignment="1">
      <alignment horizontal="right" vertical="center"/>
    </xf>
    <xf numFmtId="0" fontId="25" fillId="7" borderId="13" xfId="11" applyNumberFormat="1" applyFont="1" applyFill="1" applyBorder="1" applyAlignment="1">
      <alignment horizontal="right" vertical="center"/>
    </xf>
    <xf numFmtId="0" fontId="25" fillId="7" borderId="13" xfId="11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164" fontId="8" fillId="7" borderId="16" xfId="12" applyNumberFormat="1" applyFont="1" applyFill="1" applyBorder="1" applyAlignment="1">
      <alignment horizontal="right" vertical="center"/>
    </xf>
    <xf numFmtId="0" fontId="8" fillId="7" borderId="16" xfId="11" applyFont="1" applyFill="1" applyBorder="1" applyAlignment="1">
      <alignment horizontal="center" vertical="center"/>
    </xf>
    <xf numFmtId="11" fontId="4" fillId="0" borderId="13" xfId="11" applyNumberFormat="1" applyFont="1" applyBorder="1" applyAlignment="1">
      <alignment horizontal="right" vertical="center"/>
    </xf>
    <xf numFmtId="11" fontId="4" fillId="0" borderId="18" xfId="11" applyNumberFormat="1" applyFont="1" applyBorder="1" applyAlignment="1">
      <alignment horizontal="right" vertical="center"/>
    </xf>
    <xf numFmtId="11" fontId="8" fillId="0" borderId="5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23"/>
    <xf numFmtId="0" fontId="4" fillId="0" borderId="0" xfId="23" applyAlignment="1">
      <alignment horizontal="center"/>
    </xf>
    <xf numFmtId="0" fontId="4" fillId="0" borderId="0" xfId="23" applyAlignment="1">
      <alignment horizontal="left"/>
    </xf>
    <xf numFmtId="165" fontId="4" fillId="0" borderId="30" xfId="23" applyNumberFormat="1" applyBorder="1" applyAlignment="1">
      <alignment horizontal="center"/>
    </xf>
    <xf numFmtId="165" fontId="4" fillId="0" borderId="47" xfId="23" applyNumberFormat="1" applyBorder="1" applyAlignment="1">
      <alignment horizontal="center"/>
    </xf>
    <xf numFmtId="2" fontId="4" fillId="0" borderId="47" xfId="23" applyNumberFormat="1" applyBorder="1" applyAlignment="1">
      <alignment horizontal="center"/>
    </xf>
    <xf numFmtId="11" fontId="4" fillId="0" borderId="47" xfId="23" applyNumberFormat="1" applyBorder="1" applyAlignment="1">
      <alignment horizontal="center"/>
    </xf>
    <xf numFmtId="1" fontId="4" fillId="0" borderId="47" xfId="23" applyNumberFormat="1" applyBorder="1" applyAlignment="1">
      <alignment horizontal="right"/>
    </xf>
    <xf numFmtId="0" fontId="4" fillId="0" borderId="14" xfId="23" applyBorder="1" applyAlignment="1">
      <alignment horizontal="center"/>
    </xf>
    <xf numFmtId="0" fontId="4" fillId="0" borderId="35" xfId="23" applyBorder="1" applyAlignment="1">
      <alignment horizontal="center"/>
    </xf>
    <xf numFmtId="165" fontId="4" fillId="0" borderId="3" xfId="23" applyNumberFormat="1" applyBorder="1" applyAlignment="1">
      <alignment horizontal="center"/>
    </xf>
    <xf numFmtId="2" fontId="4" fillId="0" borderId="20" xfId="23" applyNumberFormat="1" applyBorder="1" applyAlignment="1">
      <alignment horizontal="center"/>
    </xf>
    <xf numFmtId="11" fontId="4" fillId="0" borderId="3" xfId="23" applyNumberFormat="1" applyBorder="1" applyAlignment="1">
      <alignment horizontal="center"/>
    </xf>
    <xf numFmtId="1" fontId="4" fillId="0" borderId="3" xfId="23" applyNumberFormat="1" applyBorder="1" applyAlignment="1">
      <alignment horizontal="right"/>
    </xf>
    <xf numFmtId="0" fontId="4" fillId="0" borderId="12" xfId="23" applyBorder="1" applyAlignment="1">
      <alignment horizontal="center"/>
    </xf>
    <xf numFmtId="0" fontId="9" fillId="0" borderId="0" xfId="23" applyFont="1"/>
    <xf numFmtId="165" fontId="9" fillId="0" borderId="0" xfId="23" applyNumberFormat="1" applyFont="1"/>
    <xf numFmtId="165" fontId="28" fillId="9" borderId="29" xfId="23" applyNumberFormat="1" applyFont="1" applyFill="1" applyBorder="1" applyAlignment="1">
      <alignment horizontal="center"/>
    </xf>
    <xf numFmtId="165" fontId="9" fillId="9" borderId="20" xfId="23" applyNumberFormat="1" applyFont="1" applyFill="1" applyBorder="1" applyAlignment="1">
      <alignment horizontal="center"/>
    </xf>
    <xf numFmtId="2" fontId="29" fillId="0" borderId="20" xfId="23" applyNumberFormat="1" applyFont="1" applyBorder="1" applyAlignment="1">
      <alignment horizontal="right"/>
    </xf>
    <xf numFmtId="165" fontId="4" fillId="0" borderId="29" xfId="23" applyNumberFormat="1" applyBorder="1" applyAlignment="1">
      <alignment horizontal="center"/>
    </xf>
    <xf numFmtId="165" fontId="4" fillId="0" borderId="20" xfId="23" applyNumberFormat="1" applyBorder="1" applyAlignment="1">
      <alignment horizontal="center"/>
    </xf>
    <xf numFmtId="11" fontId="4" fillId="0" borderId="20" xfId="23" applyNumberFormat="1" applyBorder="1" applyAlignment="1">
      <alignment horizontal="center"/>
    </xf>
    <xf numFmtId="1" fontId="4" fillId="0" borderId="20" xfId="23" applyNumberFormat="1" applyBorder="1" applyAlignment="1">
      <alignment horizontal="right"/>
    </xf>
    <xf numFmtId="0" fontId="4" fillId="0" borderId="19" xfId="23" applyBorder="1" applyAlignment="1">
      <alignment horizontal="center"/>
    </xf>
    <xf numFmtId="0" fontId="4" fillId="0" borderId="33" xfId="23" applyBorder="1" applyAlignment="1">
      <alignment horizontal="center"/>
    </xf>
    <xf numFmtId="0" fontId="4" fillId="0" borderId="69" xfId="23" applyBorder="1" applyAlignment="1">
      <alignment horizontal="center"/>
    </xf>
    <xf numFmtId="0" fontId="4" fillId="0" borderId="23" xfId="23" applyBorder="1" applyAlignment="1">
      <alignment horizontal="center"/>
    </xf>
    <xf numFmtId="0" fontId="4" fillId="0" borderId="70" xfId="23" applyBorder="1" applyAlignment="1">
      <alignment horizontal="center" wrapText="1"/>
    </xf>
    <xf numFmtId="0" fontId="4" fillId="0" borderId="71" xfId="23" applyBorder="1" applyAlignment="1">
      <alignment horizontal="center" wrapText="1"/>
    </xf>
    <xf numFmtId="0" fontId="4" fillId="0" borderId="72" xfId="23" applyBorder="1" applyAlignment="1">
      <alignment horizontal="center" wrapText="1"/>
    </xf>
    <xf numFmtId="173" fontId="0" fillId="10" borderId="3" xfId="26" applyNumberFormat="1" applyFont="1" applyFill="1" applyBorder="1" applyAlignment="1">
      <alignment horizontal="center"/>
    </xf>
    <xf numFmtId="0" fontId="9" fillId="0" borderId="0" xfId="23" applyFont="1" applyAlignment="1">
      <alignment horizontal="left"/>
    </xf>
    <xf numFmtId="0" fontId="4" fillId="0" borderId="11" xfId="11" applyFont="1" applyBorder="1" applyAlignment="1">
      <alignment horizontal="left" vertical="center"/>
    </xf>
    <xf numFmtId="2" fontId="12" fillId="0" borderId="11" xfId="10" applyNumberFormat="1" applyFont="1" applyFill="1" applyBorder="1" applyAlignment="1" applyProtection="1">
      <alignment horizontal="right"/>
    </xf>
    <xf numFmtId="2" fontId="8" fillId="0" borderId="13" xfId="11" applyNumberFormat="1" applyFont="1" applyFill="1" applyBorder="1" applyAlignment="1">
      <alignment horizontal="center" vertical="center"/>
    </xf>
    <xf numFmtId="2" fontId="12" fillId="0" borderId="13" xfId="10" applyNumberFormat="1" applyFont="1" applyFill="1" applyBorder="1" applyAlignment="1" applyProtection="1">
      <alignment horizontal="right"/>
    </xf>
    <xf numFmtId="164" fontId="8" fillId="0" borderId="16" xfId="11" applyNumberFormat="1" applyFont="1" applyFill="1" applyBorder="1" applyAlignment="1">
      <alignment horizontal="right" vertical="center"/>
    </xf>
    <xf numFmtId="2" fontId="4" fillId="0" borderId="11" xfId="11" applyNumberFormat="1" applyFont="1" applyFill="1" applyBorder="1" applyAlignment="1">
      <alignment horizontal="center" vertical="center"/>
    </xf>
    <xf numFmtId="11" fontId="8" fillId="0" borderId="11" xfId="1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4" fillId="0" borderId="13" xfId="11" applyNumberFormat="1" applyFont="1" applyFill="1" applyBorder="1" applyAlignment="1">
      <alignment horizontal="center" vertical="center"/>
    </xf>
    <xf numFmtId="11" fontId="12" fillId="0" borderId="13" xfId="10" applyNumberFormat="1" applyFont="1" applyFill="1" applyBorder="1" applyAlignment="1" applyProtection="1">
      <alignment horizontal="right"/>
    </xf>
    <xf numFmtId="166" fontId="8" fillId="0" borderId="3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4" fillId="0" borderId="27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9" fillId="0" borderId="5" xfId="1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8" fillId="0" borderId="13" xfId="11" applyNumberFormat="1" applyFont="1" applyBorder="1" applyAlignment="1">
      <alignment horizontal="center" vertical="center"/>
    </xf>
    <xf numFmtId="164" fontId="8" fillId="0" borderId="13" xfId="11" applyNumberFormat="1" applyFont="1" applyFill="1" applyBorder="1" applyAlignment="1">
      <alignment horizontal="right" vertical="center"/>
    </xf>
    <xf numFmtId="2" fontId="8" fillId="0" borderId="43" xfId="11" applyNumberFormat="1" applyFont="1" applyBorder="1" applyAlignment="1">
      <alignment horizontal="right" vertical="center"/>
    </xf>
    <xf numFmtId="2" fontId="8" fillId="0" borderId="43" xfId="11" applyNumberFormat="1" applyFont="1" applyBorder="1" applyAlignment="1">
      <alignment horizontal="center" vertical="center"/>
    </xf>
    <xf numFmtId="0" fontId="4" fillId="0" borderId="43" xfId="11" applyFont="1" applyBorder="1" applyAlignment="1">
      <alignment horizontal="left" vertical="center"/>
    </xf>
    <xf numFmtId="164" fontId="8" fillId="0" borderId="30" xfId="11" applyNumberFormat="1" applyFont="1" applyFill="1" applyBorder="1" applyAlignment="1">
      <alignment vertical="center"/>
    </xf>
    <xf numFmtId="11" fontId="8" fillId="0" borderId="14" xfId="11" applyNumberFormat="1" applyFont="1" applyBorder="1" applyAlignment="1">
      <alignment horizontal="right" vertical="center"/>
    </xf>
    <xf numFmtId="11" fontId="8" fillId="0" borderId="30" xfId="11" applyNumberFormat="1" applyFont="1" applyBorder="1" applyAlignment="1">
      <alignment horizontal="center" vertical="center"/>
    </xf>
    <xf numFmtId="0" fontId="9" fillId="0" borderId="31" xfId="11" applyFont="1" applyBorder="1" applyAlignment="1">
      <alignment horizontal="center" vertical="center"/>
    </xf>
    <xf numFmtId="0" fontId="9" fillId="0" borderId="32" xfId="11" applyFont="1" applyBorder="1" applyAlignment="1">
      <alignment horizontal="center" vertical="center"/>
    </xf>
    <xf numFmtId="168" fontId="8" fillId="0" borderId="16" xfId="1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6" xfId="11" applyFont="1" applyBorder="1" applyAlignment="1">
      <alignment horizontal="left" vertical="center"/>
    </xf>
    <xf numFmtId="0" fontId="8" fillId="0" borderId="24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169" fontId="4" fillId="0" borderId="12" xfId="0" applyNumberFormat="1" applyFont="1" applyBorder="1" applyAlignment="1">
      <alignment vertical="center"/>
    </xf>
    <xf numFmtId="169" fontId="0" fillId="0" borderId="12" xfId="0" applyNumberFormat="1" applyFill="1" applyBorder="1" applyAlignment="1">
      <alignment horizontal="right" vertical="center"/>
    </xf>
    <xf numFmtId="169" fontId="0" fillId="0" borderId="3" xfId="0" applyNumberFormat="1" applyFill="1" applyBorder="1" applyAlignment="1">
      <alignment horizontal="right" vertical="center"/>
    </xf>
    <xf numFmtId="166" fontId="0" fillId="0" borderId="3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9" fontId="0" fillId="0" borderId="35" xfId="0" applyNumberFormat="1" applyFill="1" applyBorder="1" applyAlignment="1">
      <alignment horizontal="right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4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164" fontId="8" fillId="5" borderId="19" xfId="11" applyNumberFormat="1" applyFont="1" applyFill="1" applyBorder="1" applyAlignment="1">
      <alignment vertical="center"/>
    </xf>
    <xf numFmtId="0" fontId="4" fillId="0" borderId="73" xfId="11" applyFont="1" applyBorder="1" applyAlignment="1">
      <alignment horizontal="left" vertical="center"/>
    </xf>
    <xf numFmtId="0" fontId="2" fillId="0" borderId="3" xfId="27" applyBorder="1"/>
    <xf numFmtId="0" fontId="2" fillId="0" borderId="0" xfId="27"/>
    <xf numFmtId="0" fontId="31" fillId="11" borderId="47" xfId="27" applyFont="1" applyFill="1" applyBorder="1"/>
    <xf numFmtId="0" fontId="2" fillId="11" borderId="55" xfId="27" applyFill="1" applyBorder="1"/>
    <xf numFmtId="0" fontId="2" fillId="11" borderId="47" xfId="27" applyFill="1" applyBorder="1"/>
    <xf numFmtId="0" fontId="2" fillId="0" borderId="74" xfId="27" applyBorder="1"/>
    <xf numFmtId="3" fontId="2" fillId="0" borderId="74" xfId="27" applyNumberFormat="1" applyBorder="1"/>
    <xf numFmtId="0" fontId="2" fillId="0" borderId="55" xfId="27" applyBorder="1"/>
    <xf numFmtId="3" fontId="2" fillId="0" borderId="55" xfId="27" applyNumberFormat="1" applyBorder="1"/>
    <xf numFmtId="0" fontId="2" fillId="0" borderId="47" xfId="27" applyBorder="1"/>
    <xf numFmtId="3" fontId="2" fillId="0" borderId="47" xfId="27" applyNumberFormat="1" applyBorder="1"/>
    <xf numFmtId="0" fontId="2" fillId="11" borderId="69" xfId="27" applyFill="1" applyBorder="1"/>
    <xf numFmtId="0" fontId="2" fillId="11" borderId="74" xfId="27" applyFill="1" applyBorder="1"/>
    <xf numFmtId="0" fontId="2" fillId="0" borderId="20" xfId="27" applyBorder="1"/>
    <xf numFmtId="3" fontId="2" fillId="0" borderId="20" xfId="27" applyNumberFormat="1" applyBorder="1"/>
    <xf numFmtId="3" fontId="2" fillId="0" borderId="3" xfId="27" applyNumberFormat="1" applyBorder="1"/>
    <xf numFmtId="0" fontId="2" fillId="0" borderId="69" xfId="27" applyBorder="1"/>
    <xf numFmtId="3" fontId="2" fillId="0" borderId="69" xfId="27" applyNumberFormat="1" applyBorder="1"/>
    <xf numFmtId="0" fontId="2" fillId="8" borderId="69" xfId="27" applyFill="1" applyBorder="1"/>
    <xf numFmtId="0" fontId="31" fillId="11" borderId="67" xfId="27" applyFont="1" applyFill="1" applyBorder="1"/>
    <xf numFmtId="0" fontId="2" fillId="11" borderId="67" xfId="27" applyFill="1" applyBorder="1"/>
    <xf numFmtId="0" fontId="31" fillId="11" borderId="69" xfId="27" applyFont="1" applyFill="1" applyBorder="1"/>
    <xf numFmtId="0" fontId="2" fillId="0" borderId="50" xfId="27" applyFill="1" applyBorder="1"/>
    <xf numFmtId="3" fontId="2" fillId="0" borderId="50" xfId="27" applyNumberFormat="1" applyFill="1" applyBorder="1"/>
    <xf numFmtId="0" fontId="2" fillId="0" borderId="74" xfId="27" applyFill="1" applyBorder="1"/>
    <xf numFmtId="3" fontId="2" fillId="0" borderId="0" xfId="27" applyNumberFormat="1"/>
    <xf numFmtId="0" fontId="2" fillId="0" borderId="75" xfId="27" applyFill="1" applyBorder="1"/>
    <xf numFmtId="0" fontId="4" fillId="0" borderId="9" xfId="11" applyFont="1" applyBorder="1" applyAlignment="1">
      <alignment horizontal="right" vertical="center"/>
    </xf>
    <xf numFmtId="0" fontId="4" fillId="0" borderId="34" xfId="11" applyFont="1" applyBorder="1" applyAlignment="1">
      <alignment horizontal="left" vertical="center"/>
    </xf>
    <xf numFmtId="2" fontId="4" fillId="5" borderId="13" xfId="11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164" fontId="8" fillId="0" borderId="55" xfId="0" applyNumberFormat="1" applyFont="1" applyBorder="1"/>
    <xf numFmtId="164" fontId="8" fillId="0" borderId="55" xfId="0" applyNumberFormat="1" applyFont="1" applyBorder="1" applyAlignment="1">
      <alignment horizontal="center"/>
    </xf>
    <xf numFmtId="164" fontId="8" fillId="0" borderId="54" xfId="0" applyNumberFormat="1" applyFont="1" applyBorder="1"/>
    <xf numFmtId="166" fontId="13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39" fontId="8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12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4" fillId="12" borderId="0" xfId="23" applyFill="1" applyAlignment="1">
      <alignment vertical="center"/>
    </xf>
    <xf numFmtId="164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Font="1" applyBorder="1" applyAlignment="1">
      <alignment horizontal="center" vertical="top"/>
    </xf>
    <xf numFmtId="0" fontId="4" fillId="0" borderId="50" xfId="0" applyFont="1" applyBorder="1"/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11" applyFont="1" applyBorder="1" applyAlignment="1">
      <alignment horizontal="left" vertical="center"/>
    </xf>
    <xf numFmtId="0" fontId="4" fillId="0" borderId="24" xfId="11" applyFont="1" applyBorder="1" applyAlignment="1">
      <alignment horizontal="left" vertical="center"/>
    </xf>
    <xf numFmtId="0" fontId="4" fillId="0" borderId="27" xfId="11" applyFont="1" applyFill="1" applyBorder="1" applyAlignment="1">
      <alignment horizontal="center" vertical="center"/>
    </xf>
    <xf numFmtId="164" fontId="4" fillId="0" borderId="0" xfId="23" applyNumberFormat="1" applyFill="1" applyAlignment="1">
      <alignment vertical="center"/>
    </xf>
    <xf numFmtId="0" fontId="4" fillId="0" borderId="0" xfId="23" applyFill="1" applyAlignment="1">
      <alignment vertical="center"/>
    </xf>
    <xf numFmtId="0" fontId="4" fillId="0" borderId="39" xfId="11" applyFont="1" applyBorder="1" applyAlignment="1">
      <alignment horizontal="left" vertical="center"/>
    </xf>
    <xf numFmtId="167" fontId="4" fillId="5" borderId="12" xfId="12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11" applyFont="1" applyFill="1" applyBorder="1" applyAlignment="1">
      <alignment horizontal="left" vertical="center"/>
    </xf>
    <xf numFmtId="0" fontId="4" fillId="0" borderId="42" xfId="1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4" fillId="0" borderId="11" xfId="11" applyNumberFormat="1" applyFont="1" applyBorder="1" applyAlignment="1">
      <alignment horizontal="center" vertical="center"/>
    </xf>
    <xf numFmtId="2" fontId="4" fillId="0" borderId="13" xfId="11" applyNumberFormat="1" applyFont="1" applyBorder="1" applyAlignment="1">
      <alignment horizontal="center" vertical="center"/>
    </xf>
    <xf numFmtId="2" fontId="4" fillId="0" borderId="16" xfId="11" applyNumberFormat="1" applyFont="1" applyBorder="1" applyAlignment="1">
      <alignment horizontal="center" vertical="center"/>
    </xf>
    <xf numFmtId="165" fontId="8" fillId="0" borderId="18" xfId="11" applyNumberFormat="1" applyFont="1" applyBorder="1" applyAlignment="1">
      <alignment horizontal="right" vertical="center"/>
    </xf>
    <xf numFmtId="165" fontId="8" fillId="0" borderId="12" xfId="11" applyNumberFormat="1" applyFont="1" applyBorder="1" applyAlignment="1">
      <alignment horizontal="right" vertical="center"/>
    </xf>
    <xf numFmtId="165" fontId="8" fillId="0" borderId="11" xfId="11" applyNumberFormat="1" applyFont="1" applyBorder="1" applyAlignment="1">
      <alignment horizontal="right" vertical="center"/>
    </xf>
    <xf numFmtId="165" fontId="8" fillId="0" borderId="13" xfId="11" applyNumberFormat="1" applyFont="1" applyBorder="1" applyAlignment="1">
      <alignment horizontal="right" vertical="center"/>
    </xf>
    <xf numFmtId="2" fontId="8" fillId="0" borderId="18" xfId="11" applyNumberFormat="1" applyFont="1" applyBorder="1" applyAlignment="1">
      <alignment horizontal="right" vertical="center"/>
    </xf>
    <xf numFmtId="2" fontId="8" fillId="0" borderId="18" xfId="1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5" fontId="8" fillId="0" borderId="3" xfId="0" applyNumberFormat="1" applyFont="1" applyBorder="1" applyAlignment="1">
      <alignment vertical="center"/>
    </xf>
    <xf numFmtId="0" fontId="4" fillId="0" borderId="34" xfId="11" applyFont="1" applyFill="1" applyBorder="1" applyAlignment="1">
      <alignment horizontal="center" vertical="center"/>
    </xf>
    <xf numFmtId="0" fontId="4" fillId="0" borderId="50" xfId="11" applyFont="1" applyFill="1" applyBorder="1" applyAlignment="1">
      <alignment horizontal="center" vertical="center"/>
    </xf>
    <xf numFmtId="0" fontId="4" fillId="0" borderId="9" xfId="23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9" xfId="0" applyFont="1" applyBorder="1"/>
    <xf numFmtId="0" fontId="4" fillId="0" borderId="14" xfId="0" applyFont="1" applyBorder="1"/>
    <xf numFmtId="0" fontId="0" fillId="0" borderId="30" xfId="0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4" fillId="0" borderId="0" xfId="1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11" applyFont="1" applyBorder="1" applyAlignment="1">
      <alignment horizontal="center" vertical="center"/>
    </xf>
    <xf numFmtId="0" fontId="4" fillId="0" borderId="12" xfId="0" applyFont="1" applyBorder="1"/>
    <xf numFmtId="0" fontId="4" fillId="0" borderId="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2" xfId="0" applyBorder="1"/>
    <xf numFmtId="3" fontId="0" fillId="0" borderId="3" xfId="0" applyNumberFormat="1" applyBorder="1" applyAlignment="1">
      <alignment horizontal="center"/>
    </xf>
    <xf numFmtId="0" fontId="4" fillId="0" borderId="38" xfId="11" applyFont="1" applyFill="1" applyBorder="1" applyAlignment="1">
      <alignment horizontal="center" vertical="center"/>
    </xf>
    <xf numFmtId="11" fontId="4" fillId="0" borderId="16" xfId="11" applyNumberFormat="1" applyFont="1" applyBorder="1" applyAlignment="1">
      <alignment horizontal="right" vertical="center"/>
    </xf>
    <xf numFmtId="166" fontId="8" fillId="0" borderId="35" xfId="11" applyNumberFormat="1" applyFont="1" applyBorder="1" applyAlignment="1">
      <alignment horizontal="right" vertical="center"/>
    </xf>
    <xf numFmtId="166" fontId="8" fillId="0" borderId="11" xfId="11" applyNumberFormat="1" applyFont="1" applyBorder="1" applyAlignment="1">
      <alignment horizontal="center" vertical="center"/>
    </xf>
    <xf numFmtId="166" fontId="8" fillId="0" borderId="18" xfId="11" applyNumberFormat="1" applyFont="1" applyBorder="1" applyAlignment="1">
      <alignment horizontal="center" vertical="center"/>
    </xf>
    <xf numFmtId="166" fontId="8" fillId="0" borderId="16" xfId="11" applyNumberFormat="1" applyFont="1" applyBorder="1" applyAlignment="1">
      <alignment horizontal="center" vertical="center"/>
    </xf>
    <xf numFmtId="166" fontId="8" fillId="0" borderId="22" xfId="11" applyNumberFormat="1" applyFont="1" applyBorder="1" applyAlignment="1">
      <alignment horizontal="center" vertical="center"/>
    </xf>
    <xf numFmtId="0" fontId="4" fillId="0" borderId="31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0" fontId="8" fillId="5" borderId="53" xfId="11" applyFont="1" applyFill="1" applyBorder="1" applyAlignment="1">
      <alignment vertical="center"/>
    </xf>
    <xf numFmtId="0" fontId="4" fillId="0" borderId="38" xfId="11" applyFont="1" applyBorder="1" applyAlignment="1">
      <alignment horizontal="left" vertical="center"/>
    </xf>
    <xf numFmtId="0" fontId="4" fillId="0" borderId="31" xfId="11" applyFont="1" applyFill="1" applyBorder="1" applyAlignment="1">
      <alignment horizontal="center" vertical="center"/>
    </xf>
    <xf numFmtId="176" fontId="4" fillId="0" borderId="13" xfId="11" applyNumberFormat="1" applyFont="1" applyBorder="1" applyAlignment="1">
      <alignment horizontal="right" vertical="center"/>
    </xf>
    <xf numFmtId="165" fontId="8" fillId="0" borderId="11" xfId="11" applyNumberFormat="1" applyFont="1" applyBorder="1" applyAlignment="1">
      <alignment horizontal="center" vertical="center"/>
    </xf>
    <xf numFmtId="165" fontId="8" fillId="0" borderId="16" xfId="11" applyNumberFormat="1" applyFont="1" applyBorder="1" applyAlignment="1">
      <alignment horizontal="center" vertical="center"/>
    </xf>
    <xf numFmtId="165" fontId="8" fillId="0" borderId="16" xfId="11" applyNumberFormat="1" applyFont="1" applyBorder="1" applyAlignment="1">
      <alignment horizontal="right" vertical="center"/>
    </xf>
    <xf numFmtId="1" fontId="4" fillId="0" borderId="11" xfId="11" applyNumberFormat="1" applyFont="1" applyBorder="1" applyAlignment="1">
      <alignment horizontal="center" vertical="center"/>
    </xf>
    <xf numFmtId="1" fontId="4" fillId="0" borderId="13" xfId="11" applyNumberFormat="1" applyFont="1" applyBorder="1" applyAlignment="1">
      <alignment horizontal="center" vertical="center"/>
    </xf>
    <xf numFmtId="1" fontId="4" fillId="0" borderId="16" xfId="1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8" fillId="0" borderId="29" xfId="11" applyNumberFormat="1" applyFont="1" applyBorder="1" applyAlignment="1">
      <alignment horizontal="center" vertical="center"/>
    </xf>
    <xf numFmtId="164" fontId="8" fillId="0" borderId="14" xfId="11" applyNumberFormat="1" applyFont="1" applyFill="1" applyBorder="1" applyAlignment="1">
      <alignment horizontal="right" vertical="center"/>
    </xf>
    <xf numFmtId="164" fontId="8" fillId="0" borderId="30" xfId="11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0" fillId="0" borderId="50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9" xfId="1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9" fillId="0" borderId="11" xfId="11" applyFont="1" applyBorder="1" applyAlignment="1">
      <alignment horizontal="center" vertical="center"/>
    </xf>
    <xf numFmtId="0" fontId="9" fillId="0" borderId="13" xfId="11" applyFont="1" applyBorder="1" applyAlignment="1">
      <alignment horizontal="center" vertical="center"/>
    </xf>
    <xf numFmtId="0" fontId="4" fillId="0" borderId="9" xfId="11" applyFont="1" applyBorder="1" applyAlignment="1">
      <alignment horizontal="left" vertical="top"/>
    </xf>
    <xf numFmtId="0" fontId="9" fillId="0" borderId="50" xfId="11" applyFont="1" applyBorder="1" applyAlignment="1">
      <alignment horizontal="center" vertical="center" wrapText="1"/>
    </xf>
    <xf numFmtId="174" fontId="4" fillId="0" borderId="50" xfId="11" applyNumberFormat="1" applyFont="1" applyBorder="1" applyAlignment="1">
      <alignment horizontal="centerContinuous" vertical="center"/>
    </xf>
    <xf numFmtId="0" fontId="4" fillId="0" borderId="50" xfId="11" applyFont="1" applyBorder="1" applyAlignment="1">
      <alignment horizontal="centerContinuous" vertical="center"/>
    </xf>
    <xf numFmtId="0" fontId="4" fillId="0" borderId="14" xfId="11" applyFont="1" applyBorder="1" applyAlignment="1">
      <alignment horizontal="left" vertical="top"/>
    </xf>
    <xf numFmtId="0" fontId="4" fillId="0" borderId="47" xfId="1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2" fontId="4" fillId="0" borderId="47" xfId="11" applyNumberFormat="1" applyFont="1" applyBorder="1" applyAlignment="1">
      <alignment horizontal="centerContinuous" vertical="center"/>
    </xf>
    <xf numFmtId="0" fontId="4" fillId="0" borderId="47" xfId="11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7" fontId="8" fillId="0" borderId="3" xfId="0" applyNumberFormat="1" applyFont="1" applyBorder="1" applyAlignment="1">
      <alignment vertical="center"/>
    </xf>
    <xf numFmtId="176" fontId="8" fillId="5" borderId="13" xfId="11" applyNumberFormat="1" applyFont="1" applyFill="1" applyBorder="1" applyAlignment="1">
      <alignment horizontal="right" vertical="center"/>
    </xf>
    <xf numFmtId="0" fontId="25" fillId="8" borderId="0" xfId="28" applyFont="1" applyFill="1" applyAlignment="1">
      <alignment horizontal="centerContinuous"/>
    </xf>
    <xf numFmtId="0" fontId="33" fillId="8" borderId="0" xfId="28" applyFont="1" applyFill="1" applyAlignment="1">
      <alignment horizontal="centerContinuous"/>
    </xf>
    <xf numFmtId="0" fontId="25" fillId="8" borderId="0" xfId="28" applyFont="1" applyFill="1"/>
    <xf numFmtId="0" fontId="33" fillId="8" borderId="0" xfId="28" applyFont="1" applyFill="1" applyAlignment="1"/>
    <xf numFmtId="0" fontId="9" fillId="8" borderId="0" xfId="28" applyFont="1" applyFill="1" applyProtection="1"/>
    <xf numFmtId="0" fontId="25" fillId="8" borderId="0" xfId="28" applyFont="1" applyFill="1" applyProtection="1"/>
    <xf numFmtId="0" fontId="9" fillId="8" borderId="5" xfId="28" applyFont="1" applyFill="1" applyBorder="1" applyProtection="1"/>
    <xf numFmtId="0" fontId="9" fillId="8" borderId="78" xfId="28" applyFont="1" applyFill="1" applyBorder="1" applyProtection="1"/>
    <xf numFmtId="0" fontId="9" fillId="8" borderId="79" xfId="28" applyFont="1" applyFill="1" applyBorder="1" applyAlignment="1" applyProtection="1">
      <alignment horizontal="centerContinuous" wrapText="1"/>
    </xf>
    <xf numFmtId="0" fontId="9" fillId="8" borderId="79" xfId="28" applyFont="1" applyFill="1" applyBorder="1" applyAlignment="1" applyProtection="1">
      <alignment horizontal="center" wrapText="1"/>
    </xf>
    <xf numFmtId="0" fontId="9" fillId="8" borderId="6" xfId="28" applyFont="1" applyFill="1" applyBorder="1" applyAlignment="1" applyProtection="1">
      <alignment horizontal="center" wrapText="1"/>
    </xf>
    <xf numFmtId="0" fontId="9" fillId="8" borderId="80" xfId="28" applyFont="1" applyFill="1" applyBorder="1" applyAlignment="1" applyProtection="1">
      <alignment horizontal="center" wrapText="1"/>
    </xf>
    <xf numFmtId="0" fontId="9" fillId="8" borderId="71" xfId="28" applyFont="1" applyFill="1" applyBorder="1" applyAlignment="1" applyProtection="1">
      <alignment horizontal="center" wrapText="1"/>
    </xf>
    <xf numFmtId="0" fontId="9" fillId="8" borderId="78" xfId="28" applyFont="1" applyFill="1" applyBorder="1" applyAlignment="1" applyProtection="1">
      <alignment horizontal="center" wrapText="1"/>
    </xf>
    <xf numFmtId="0" fontId="9" fillId="8" borderId="81" xfId="28" applyFont="1" applyFill="1" applyBorder="1" applyAlignment="1" applyProtection="1">
      <alignment horizontal="centerContinuous" wrapText="1"/>
    </xf>
    <xf numFmtId="0" fontId="9" fillId="8" borderId="82" xfId="28" applyFont="1" applyFill="1" applyBorder="1" applyAlignment="1" applyProtection="1">
      <alignment horizontal="centerContinuous" wrapText="1"/>
    </xf>
    <xf numFmtId="0" fontId="9" fillId="8" borderId="28" xfId="28" applyFont="1" applyFill="1" applyBorder="1" applyAlignment="1" applyProtection="1">
      <alignment horizontal="centerContinuous" wrapText="1"/>
    </xf>
    <xf numFmtId="0" fontId="35" fillId="8" borderId="0" xfId="28" applyFont="1" applyFill="1"/>
    <xf numFmtId="0" fontId="25" fillId="8" borderId="0" xfId="28" applyFont="1" applyFill="1" applyAlignment="1"/>
    <xf numFmtId="0" fontId="9" fillId="8" borderId="83" xfId="28" applyFont="1" applyFill="1" applyBorder="1" applyAlignment="1" applyProtection="1">
      <alignment horizontal="center" wrapText="1"/>
    </xf>
    <xf numFmtId="0" fontId="9" fillId="8" borderId="84" xfId="28" applyFont="1" applyFill="1" applyBorder="1" applyAlignment="1" applyProtection="1">
      <alignment horizontal="center" wrapText="1"/>
    </xf>
    <xf numFmtId="0" fontId="9" fillId="8" borderId="85" xfId="28" applyFont="1" applyFill="1" applyBorder="1" applyAlignment="1" applyProtection="1">
      <alignment horizontal="centerContinuous" wrapText="1"/>
    </xf>
    <xf numFmtId="0" fontId="9" fillId="8" borderId="85" xfId="28" applyFont="1" applyFill="1" applyBorder="1" applyAlignment="1" applyProtection="1">
      <alignment horizontal="center" wrapText="1"/>
    </xf>
    <xf numFmtId="0" fontId="9" fillId="8" borderId="0" xfId="28" applyFont="1" applyFill="1" applyBorder="1" applyAlignment="1" applyProtection="1">
      <alignment horizontal="center" wrapText="1"/>
    </xf>
    <xf numFmtId="0" fontId="9" fillId="8" borderId="75" xfId="28" applyFont="1" applyFill="1" applyBorder="1" applyAlignment="1" applyProtection="1">
      <alignment horizontal="center" wrapText="1"/>
    </xf>
    <xf numFmtId="0" fontId="9" fillId="8" borderId="74" xfId="28" applyFont="1" applyFill="1" applyBorder="1" applyAlignment="1" applyProtection="1">
      <alignment horizontal="center" wrapText="1"/>
    </xf>
    <xf numFmtId="0" fontId="9" fillId="8" borderId="86" xfId="28" applyFont="1" applyFill="1" applyBorder="1" applyAlignment="1" applyProtection="1">
      <alignment horizontal="centerContinuous" wrapText="1"/>
    </xf>
    <xf numFmtId="0" fontId="9" fillId="8" borderId="87" xfId="28" applyFont="1" applyFill="1" applyBorder="1" applyAlignment="1" applyProtection="1">
      <alignment horizontal="centerContinuous" wrapText="1"/>
    </xf>
    <xf numFmtId="0" fontId="9" fillId="8" borderId="25" xfId="28" applyFont="1" applyFill="1" applyBorder="1" applyAlignment="1" applyProtection="1">
      <alignment horizontal="centerContinuous" wrapText="1"/>
    </xf>
    <xf numFmtId="0" fontId="9" fillId="8" borderId="83" xfId="28" applyFont="1" applyFill="1" applyBorder="1" applyAlignment="1" applyProtection="1">
      <alignment horizontal="center" vertical="center" wrapText="1"/>
    </xf>
    <xf numFmtId="0" fontId="9" fillId="8" borderId="84" xfId="28" applyFont="1" applyFill="1" applyBorder="1" applyAlignment="1" applyProtection="1">
      <alignment horizontal="center" vertical="center" wrapText="1"/>
    </xf>
    <xf numFmtId="0" fontId="9" fillId="8" borderId="85" xfId="28" applyFont="1" applyFill="1" applyBorder="1" applyAlignment="1" applyProtection="1">
      <alignment horizontal="center" vertical="center" wrapText="1"/>
    </xf>
    <xf numFmtId="0" fontId="9" fillId="8" borderId="0" xfId="28" applyFont="1" applyFill="1" applyBorder="1" applyAlignment="1" applyProtection="1">
      <alignment horizontal="center" vertical="center" wrapText="1"/>
    </xf>
    <xf numFmtId="0" fontId="9" fillId="8" borderId="88" xfId="28" applyFont="1" applyFill="1" applyBorder="1" applyAlignment="1" applyProtection="1">
      <alignment horizontal="center" vertical="center" wrapText="1"/>
    </xf>
    <xf numFmtId="0" fontId="9" fillId="8" borderId="89" xfId="28" applyFont="1" applyFill="1" applyBorder="1" applyAlignment="1" applyProtection="1">
      <alignment horizontal="center" vertical="center" wrapText="1"/>
    </xf>
    <xf numFmtId="9" fontId="9" fillId="8" borderId="90" xfId="28" quotePrefix="1" applyNumberFormat="1" applyFont="1" applyFill="1" applyBorder="1" applyAlignment="1" applyProtection="1">
      <alignment horizontal="center" vertical="center" wrapText="1"/>
    </xf>
    <xf numFmtId="0" fontId="9" fillId="8" borderId="91" xfId="28" applyFont="1" applyFill="1" applyBorder="1" applyAlignment="1" applyProtection="1">
      <alignment horizontal="center" vertical="center" wrapText="1"/>
    </xf>
    <xf numFmtId="0" fontId="9" fillId="8" borderId="90" xfId="28" applyFont="1" applyFill="1" applyBorder="1" applyAlignment="1" applyProtection="1">
      <alignment horizontal="center" vertical="center" wrapText="1"/>
    </xf>
    <xf numFmtId="0" fontId="9" fillId="8" borderId="92" xfId="28" applyFont="1" applyFill="1" applyBorder="1" applyAlignment="1" applyProtection="1">
      <alignment horizontal="center" vertical="center" wrapText="1"/>
    </xf>
    <xf numFmtId="0" fontId="25" fillId="8" borderId="93" xfId="28" applyFont="1" applyFill="1" applyBorder="1" applyAlignment="1" applyProtection="1">
      <alignment horizontal="center"/>
    </xf>
    <xf numFmtId="0" fontId="4" fillId="8" borderId="94" xfId="28" applyFont="1" applyFill="1" applyBorder="1" applyAlignment="1" applyProtection="1">
      <alignment horizontal="center" wrapText="1"/>
    </xf>
    <xf numFmtId="178" fontId="25" fillId="8" borderId="95" xfId="28" applyNumberFormat="1" applyFont="1" applyFill="1" applyBorder="1" applyAlignment="1" applyProtection="1">
      <alignment horizontal="center"/>
    </xf>
    <xf numFmtId="174" fontId="25" fillId="8" borderId="95" xfId="28" applyNumberFormat="1" applyFont="1" applyFill="1" applyBorder="1" applyAlignment="1" applyProtection="1">
      <alignment horizontal="center"/>
    </xf>
    <xf numFmtId="1" fontId="25" fillId="8" borderId="95" xfId="28" applyNumberFormat="1" applyFont="1" applyFill="1" applyBorder="1" applyAlignment="1" applyProtection="1">
      <alignment horizontal="center"/>
    </xf>
    <xf numFmtId="11" fontId="25" fillId="8" borderId="95" xfId="28" applyNumberFormat="1" applyFont="1" applyFill="1" applyBorder="1" applyAlignment="1" applyProtection="1">
      <alignment horizontal="center"/>
    </xf>
    <xf numFmtId="2" fontId="25" fillId="8" borderId="96" xfId="28" applyNumberFormat="1" applyFont="1" applyFill="1" applyBorder="1" applyAlignment="1" applyProtection="1">
      <alignment horizontal="center"/>
    </xf>
    <xf numFmtId="165" fontId="25" fillId="8" borderId="96" xfId="28" applyNumberFormat="1" applyFont="1" applyFill="1" applyBorder="1" applyAlignment="1" applyProtection="1">
      <alignment horizontal="center"/>
    </xf>
    <xf numFmtId="2" fontId="25" fillId="8" borderId="97" xfId="28" applyNumberFormat="1" applyFont="1" applyFill="1" applyBorder="1" applyAlignment="1" applyProtection="1">
      <alignment horizontal="center"/>
    </xf>
    <xf numFmtId="0" fontId="25" fillId="8" borderId="83" xfId="28" applyFont="1" applyFill="1" applyBorder="1" applyProtection="1"/>
    <xf numFmtId="0" fontId="4" fillId="8" borderId="84" xfId="28" applyFont="1" applyFill="1" applyBorder="1" applyAlignment="1" applyProtection="1">
      <alignment horizontal="center" wrapText="1"/>
    </xf>
    <xf numFmtId="178" fontId="25" fillId="8" borderId="85" xfId="28" applyNumberFormat="1" applyFont="1" applyFill="1" applyBorder="1" applyAlignment="1" applyProtection="1">
      <alignment horizontal="center"/>
    </xf>
    <xf numFmtId="174" fontId="25" fillId="8" borderId="85" xfId="28" applyNumberFormat="1" applyFont="1" applyFill="1" applyBorder="1" applyAlignment="1" applyProtection="1">
      <alignment horizontal="center"/>
    </xf>
    <xf numFmtId="1" fontId="25" fillId="8" borderId="85" xfId="28" applyNumberFormat="1" applyFont="1" applyFill="1" applyBorder="1" applyAlignment="1" applyProtection="1">
      <alignment horizontal="center"/>
    </xf>
    <xf numFmtId="11" fontId="25" fillId="8" borderId="85" xfId="28" applyNumberFormat="1" applyFont="1" applyFill="1" applyBorder="1" applyAlignment="1" applyProtection="1">
      <alignment horizontal="center"/>
    </xf>
    <xf numFmtId="2" fontId="25" fillId="8" borderId="98" xfId="28" applyNumberFormat="1" applyFont="1" applyFill="1" applyBorder="1" applyAlignment="1" applyProtection="1">
      <alignment horizontal="center"/>
    </xf>
    <xf numFmtId="165" fontId="25" fillId="8" borderId="98" xfId="28" applyNumberFormat="1" applyFont="1" applyFill="1" applyBorder="1" applyAlignment="1" applyProtection="1">
      <alignment horizontal="center"/>
    </xf>
    <xf numFmtId="2" fontId="25" fillId="8" borderId="39" xfId="28" applyNumberFormat="1" applyFont="1" applyFill="1" applyBorder="1" applyAlignment="1" applyProtection="1">
      <alignment horizontal="center"/>
    </xf>
    <xf numFmtId="0" fontId="25" fillId="8" borderId="99" xfId="28" applyFont="1" applyFill="1" applyBorder="1" applyAlignment="1" applyProtection="1">
      <alignment horizontal="center"/>
    </xf>
    <xf numFmtId="0" fontId="4" fillId="8" borderId="100" xfId="28" applyFont="1" applyFill="1" applyBorder="1" applyAlignment="1" applyProtection="1">
      <alignment horizontal="center" wrapText="1"/>
    </xf>
    <xf numFmtId="178" fontId="25" fillId="8" borderId="101" xfId="28" applyNumberFormat="1" applyFont="1" applyFill="1" applyBorder="1" applyAlignment="1" applyProtection="1">
      <alignment horizontal="center"/>
    </xf>
    <xf numFmtId="174" fontId="25" fillId="8" borderId="101" xfId="28" applyNumberFormat="1" applyFont="1" applyFill="1" applyBorder="1" applyAlignment="1" applyProtection="1">
      <alignment horizontal="center"/>
    </xf>
    <xf numFmtId="1" fontId="25" fillId="8" borderId="101" xfId="28" applyNumberFormat="1" applyFont="1" applyFill="1" applyBorder="1" applyAlignment="1" applyProtection="1">
      <alignment horizontal="center"/>
    </xf>
    <xf numFmtId="11" fontId="25" fillId="8" borderId="101" xfId="28" applyNumberFormat="1" applyFont="1" applyFill="1" applyBorder="1" applyAlignment="1" applyProtection="1">
      <alignment horizontal="center"/>
    </xf>
    <xf numFmtId="2" fontId="25" fillId="8" borderId="102" xfId="28" applyNumberFormat="1" applyFont="1" applyFill="1" applyBorder="1" applyAlignment="1" applyProtection="1">
      <alignment horizontal="center"/>
    </xf>
    <xf numFmtId="165" fontId="25" fillId="8" borderId="102" xfId="28" applyNumberFormat="1" applyFont="1" applyFill="1" applyBorder="1" applyAlignment="1" applyProtection="1">
      <alignment horizontal="center"/>
    </xf>
    <xf numFmtId="2" fontId="25" fillId="8" borderId="103" xfId="28" applyNumberFormat="1" applyFont="1" applyFill="1" applyBorder="1" applyAlignment="1" applyProtection="1">
      <alignment horizontal="center"/>
    </xf>
    <xf numFmtId="174" fontId="25" fillId="8" borderId="104" xfId="28" applyNumberFormat="1" applyFont="1" applyFill="1" applyBorder="1" applyAlignment="1" applyProtection="1">
      <alignment horizontal="center"/>
    </xf>
    <xf numFmtId="0" fontId="25" fillId="8" borderId="105" xfId="28" applyFont="1" applyFill="1" applyBorder="1" applyProtection="1"/>
    <xf numFmtId="0" fontId="4" fillId="8" borderId="106" xfId="28" applyFont="1" applyFill="1" applyBorder="1" applyAlignment="1" applyProtection="1">
      <alignment horizontal="center" wrapText="1"/>
    </xf>
    <xf numFmtId="178" fontId="25" fillId="8" borderId="104" xfId="28" applyNumberFormat="1" applyFont="1" applyFill="1" applyBorder="1" applyAlignment="1" applyProtection="1">
      <alignment horizontal="center"/>
    </xf>
    <xf numFmtId="1" fontId="25" fillId="8" borderId="104" xfId="28" applyNumberFormat="1" applyFont="1" applyFill="1" applyBorder="1" applyAlignment="1" applyProtection="1">
      <alignment horizontal="center"/>
    </xf>
    <xf numFmtId="11" fontId="25" fillId="8" borderId="104" xfId="28" applyNumberFormat="1" applyFont="1" applyFill="1" applyBorder="1" applyAlignment="1" applyProtection="1">
      <alignment horizontal="center"/>
    </xf>
    <xf numFmtId="2" fontId="25" fillId="8" borderId="107" xfId="28" applyNumberFormat="1" applyFont="1" applyFill="1" applyBorder="1" applyAlignment="1" applyProtection="1">
      <alignment horizontal="center"/>
    </xf>
    <xf numFmtId="165" fontId="25" fillId="8" borderId="107" xfId="28" applyNumberFormat="1" applyFont="1" applyFill="1" applyBorder="1" applyAlignment="1" applyProtection="1">
      <alignment horizontal="center"/>
    </xf>
    <xf numFmtId="2" fontId="25" fillId="8" borderId="108" xfId="28" applyNumberFormat="1" applyFont="1" applyFill="1" applyBorder="1" applyAlignment="1" applyProtection="1">
      <alignment horizontal="center"/>
    </xf>
    <xf numFmtId="0" fontId="25" fillId="8" borderId="109" xfId="28" applyFont="1" applyFill="1" applyBorder="1" applyAlignment="1" applyProtection="1">
      <alignment horizontal="center"/>
    </xf>
    <xf numFmtId="0" fontId="4" fillId="8" borderId="110" xfId="28" applyFont="1" applyFill="1" applyBorder="1" applyAlignment="1" applyProtection="1">
      <alignment horizontal="center" wrapText="1"/>
    </xf>
    <xf numFmtId="178" fontId="25" fillId="8" borderId="111" xfId="28" applyNumberFormat="1" applyFont="1" applyFill="1" applyBorder="1" applyAlignment="1" applyProtection="1">
      <alignment horizontal="center"/>
    </xf>
    <xf numFmtId="174" fontId="25" fillId="8" borderId="111" xfId="28" applyNumberFormat="1" applyFont="1" applyFill="1" applyBorder="1" applyAlignment="1" applyProtection="1">
      <alignment horizontal="center"/>
    </xf>
    <xf numFmtId="1" fontId="25" fillId="8" borderId="111" xfId="28" applyNumberFormat="1" applyFont="1" applyFill="1" applyBorder="1" applyAlignment="1" applyProtection="1">
      <alignment horizontal="center"/>
    </xf>
    <xf numFmtId="11" fontId="25" fillId="8" borderId="111" xfId="28" applyNumberFormat="1" applyFont="1" applyFill="1" applyBorder="1" applyAlignment="1" applyProtection="1">
      <alignment horizontal="center"/>
    </xf>
    <xf numFmtId="2" fontId="25" fillId="8" borderId="112" xfId="28" applyNumberFormat="1" applyFont="1" applyFill="1" applyBorder="1" applyAlignment="1" applyProtection="1">
      <alignment horizontal="center"/>
    </xf>
    <xf numFmtId="165" fontId="25" fillId="8" borderId="112" xfId="28" applyNumberFormat="1" applyFont="1" applyFill="1" applyBorder="1" applyAlignment="1" applyProtection="1">
      <alignment horizontal="center"/>
    </xf>
    <xf numFmtId="2" fontId="25" fillId="8" borderId="113" xfId="28" applyNumberFormat="1" applyFont="1" applyFill="1" applyBorder="1" applyAlignment="1" applyProtection="1">
      <alignment horizontal="center"/>
    </xf>
    <xf numFmtId="0" fontId="25" fillId="8" borderId="114" xfId="28" applyFont="1" applyFill="1" applyBorder="1" applyAlignment="1" applyProtection="1">
      <alignment horizontal="center"/>
    </xf>
    <xf numFmtId="0" fontId="4" fillId="8" borderId="115" xfId="28" applyFont="1" applyFill="1" applyBorder="1" applyAlignment="1" applyProtection="1">
      <alignment horizontal="center" wrapText="1"/>
    </xf>
    <xf numFmtId="178" fontId="25" fillId="8" borderId="116" xfId="28" applyNumberFormat="1" applyFont="1" applyFill="1" applyBorder="1" applyAlignment="1" applyProtection="1">
      <alignment horizontal="center"/>
    </xf>
    <xf numFmtId="174" fontId="25" fillId="8" borderId="116" xfId="28" applyNumberFormat="1" applyFont="1" applyFill="1" applyBorder="1" applyAlignment="1" applyProtection="1">
      <alignment horizontal="center"/>
    </xf>
    <xf numFmtId="1" fontId="25" fillId="8" borderId="116" xfId="28" applyNumberFormat="1" applyFont="1" applyFill="1" applyBorder="1" applyAlignment="1" applyProtection="1">
      <alignment horizontal="center"/>
    </xf>
    <xf numFmtId="11" fontId="25" fillId="8" borderId="116" xfId="28" applyNumberFormat="1" applyFont="1" applyFill="1" applyBorder="1" applyAlignment="1" applyProtection="1">
      <alignment horizontal="center"/>
    </xf>
    <xf numFmtId="2" fontId="25" fillId="8" borderId="117" xfId="28" applyNumberFormat="1" applyFont="1" applyFill="1" applyBorder="1" applyAlignment="1" applyProtection="1">
      <alignment horizontal="center"/>
    </xf>
    <xf numFmtId="165" fontId="25" fillId="8" borderId="117" xfId="28" applyNumberFormat="1" applyFont="1" applyFill="1" applyBorder="1" applyAlignment="1" applyProtection="1">
      <alignment horizontal="center"/>
    </xf>
    <xf numFmtId="2" fontId="25" fillId="8" borderId="118" xfId="28" applyNumberFormat="1" applyFont="1" applyFill="1" applyBorder="1" applyAlignment="1" applyProtection="1">
      <alignment horizontal="center"/>
    </xf>
    <xf numFmtId="0" fontId="25" fillId="8" borderId="48" xfId="28" applyFont="1" applyFill="1" applyBorder="1" applyAlignment="1" applyProtection="1">
      <alignment horizontal="center"/>
    </xf>
    <xf numFmtId="0" fontId="4" fillId="8" borderId="4" xfId="28" applyFont="1" applyFill="1" applyBorder="1" applyAlignment="1" applyProtection="1">
      <alignment horizontal="center" wrapText="1"/>
    </xf>
    <xf numFmtId="178" fontId="25" fillId="8" borderId="4" xfId="28" applyNumberFormat="1" applyFont="1" applyFill="1" applyBorder="1" applyAlignment="1" applyProtection="1">
      <alignment horizontal="center"/>
    </xf>
    <xf numFmtId="174" fontId="25" fillId="8" borderId="4" xfId="28" applyNumberFormat="1" applyFont="1" applyFill="1" applyBorder="1" applyAlignment="1" applyProtection="1">
      <alignment horizontal="center"/>
    </xf>
    <xf numFmtId="1" fontId="33" fillId="8" borderId="119" xfId="28" applyNumberFormat="1" applyFont="1" applyFill="1" applyBorder="1" applyAlignment="1" applyProtection="1">
      <alignment horizontal="right"/>
    </xf>
    <xf numFmtId="11" fontId="25" fillId="8" borderId="119" xfId="28" applyNumberFormat="1" applyFont="1" applyFill="1" applyBorder="1" applyAlignment="1" applyProtection="1">
      <alignment horizontal="center"/>
    </xf>
    <xf numFmtId="2" fontId="25" fillId="8" borderId="120" xfId="28" applyNumberFormat="1" applyFont="1" applyFill="1" applyBorder="1" applyAlignment="1" applyProtection="1">
      <alignment horizontal="center"/>
    </xf>
    <xf numFmtId="165" fontId="25" fillId="8" borderId="121" xfId="28" applyNumberFormat="1" applyFont="1" applyFill="1" applyBorder="1" applyAlignment="1" applyProtection="1">
      <alignment horizontal="center"/>
    </xf>
    <xf numFmtId="2" fontId="25" fillId="8" borderId="122" xfId="28" applyNumberFormat="1" applyFont="1" applyFill="1" applyBorder="1" applyAlignment="1" applyProtection="1">
      <alignment horizontal="center"/>
    </xf>
    <xf numFmtId="0" fontId="37" fillId="8" borderId="0" xfId="28" applyFont="1" applyFill="1"/>
    <xf numFmtId="0" fontId="25" fillId="8" borderId="0" xfId="28" applyFont="1" applyFill="1" applyBorder="1"/>
    <xf numFmtId="0" fontId="25" fillId="8" borderId="0" xfId="28" applyFont="1" applyFill="1" applyBorder="1" applyAlignment="1" applyProtection="1">
      <alignment horizontal="center"/>
    </xf>
    <xf numFmtId="0" fontId="4" fillId="8" borderId="0" xfId="28" applyFont="1" applyFill="1" applyBorder="1" applyAlignment="1" applyProtection="1">
      <alignment horizontal="center" wrapText="1"/>
    </xf>
    <xf numFmtId="178" fontId="25" fillId="8" borderId="0" xfId="28" applyNumberFormat="1" applyFont="1" applyFill="1" applyBorder="1" applyAlignment="1" applyProtection="1">
      <alignment horizontal="center"/>
    </xf>
    <xf numFmtId="174" fontId="25" fillId="8" borderId="0" xfId="28" applyNumberFormat="1" applyFont="1" applyFill="1" applyBorder="1" applyAlignment="1" applyProtection="1">
      <alignment horizontal="center"/>
    </xf>
    <xf numFmtId="1" fontId="25" fillId="8" borderId="0" xfId="28" applyNumberFormat="1" applyFont="1" applyFill="1" applyBorder="1" applyAlignment="1" applyProtection="1">
      <alignment horizontal="center"/>
    </xf>
    <xf numFmtId="11" fontId="25" fillId="8" borderId="0" xfId="28" applyNumberFormat="1" applyFont="1" applyFill="1" applyBorder="1" applyAlignment="1" applyProtection="1">
      <alignment horizontal="center"/>
    </xf>
    <xf numFmtId="0" fontId="38" fillId="0" borderId="0" xfId="28" applyFont="1"/>
    <xf numFmtId="0" fontId="4" fillId="8" borderId="0" xfId="28" applyFont="1" applyFill="1" applyBorder="1" applyAlignment="1" applyProtection="1">
      <alignment horizontal="left"/>
    </xf>
    <xf numFmtId="0" fontId="39" fillId="8" borderId="0" xfId="28" applyFont="1" applyFill="1"/>
    <xf numFmtId="0" fontId="25" fillId="8" borderId="0" xfId="28" applyFont="1" applyFill="1" applyBorder="1" applyAlignment="1">
      <alignment vertical="top"/>
    </xf>
    <xf numFmtId="0" fontId="25" fillId="8" borderId="0" xfId="28" applyFont="1" applyFill="1" applyBorder="1" applyAlignment="1" applyProtection="1">
      <alignment horizontal="left" vertical="top"/>
    </xf>
    <xf numFmtId="0" fontId="38" fillId="8" borderId="0" xfId="28" applyFont="1" applyFill="1" applyBorder="1" applyAlignment="1" applyProtection="1">
      <alignment horizontal="left" vertical="top"/>
    </xf>
    <xf numFmtId="0" fontId="36" fillId="8" borderId="0" xfId="28" applyFont="1" applyFill="1" applyBorder="1" applyAlignment="1">
      <alignment vertical="top"/>
    </xf>
    <xf numFmtId="0" fontId="25" fillId="8" borderId="98" xfId="28" applyFont="1" applyFill="1" applyBorder="1" applyAlignment="1" applyProtection="1">
      <alignment horizontal="left" vertical="top"/>
    </xf>
    <xf numFmtId="0" fontId="4" fillId="8" borderId="0" xfId="28" applyFont="1" applyFill="1" applyAlignment="1">
      <alignment vertical="top"/>
    </xf>
    <xf numFmtId="0" fontId="36" fillId="8" borderId="0" xfId="28" applyFont="1" applyFill="1" applyAlignment="1">
      <alignment vertical="top"/>
    </xf>
    <xf numFmtId="0" fontId="25" fillId="8" borderId="0" xfId="28" applyFont="1" applyFill="1" applyAlignment="1">
      <alignment vertical="top"/>
    </xf>
    <xf numFmtId="0" fontId="40" fillId="8" borderId="0" xfId="28" applyFont="1" applyFill="1"/>
    <xf numFmtId="176" fontId="25" fillId="8" borderId="0" xfId="28" applyNumberFormat="1" applyFont="1" applyFill="1"/>
    <xf numFmtId="0" fontId="25" fillId="0" borderId="0" xfId="28"/>
    <xf numFmtId="0" fontId="25" fillId="0" borderId="8" xfId="28" applyBorder="1" applyAlignment="1">
      <alignment horizontal="center"/>
    </xf>
    <xf numFmtId="0" fontId="25" fillId="0" borderId="19" xfId="28" applyBorder="1"/>
    <xf numFmtId="0" fontId="25" fillId="0" borderId="20" xfId="28" applyBorder="1" applyAlignment="1">
      <alignment horizontal="center"/>
    </xf>
    <xf numFmtId="0" fontId="25" fillId="0" borderId="29" xfId="28" applyBorder="1" applyAlignment="1">
      <alignment horizontal="center"/>
    </xf>
    <xf numFmtId="0" fontId="25" fillId="0" borderId="138" xfId="28" applyBorder="1"/>
    <xf numFmtId="0" fontId="25" fillId="0" borderId="139" xfId="28" applyBorder="1" applyAlignment="1">
      <alignment horizontal="center"/>
    </xf>
    <xf numFmtId="0" fontId="25" fillId="0" borderId="140" xfId="28" applyBorder="1" applyAlignment="1">
      <alignment horizontal="center"/>
    </xf>
    <xf numFmtId="0" fontId="25" fillId="0" borderId="141" xfId="28" applyBorder="1"/>
    <xf numFmtId="0" fontId="25" fillId="0" borderId="142" xfId="28" applyBorder="1" applyAlignment="1">
      <alignment horizontal="center"/>
    </xf>
    <xf numFmtId="0" fontId="25" fillId="0" borderId="143" xfId="28" applyBorder="1" applyAlignment="1">
      <alignment horizontal="center"/>
    </xf>
    <xf numFmtId="0" fontId="25" fillId="0" borderId="62" xfId="28" applyBorder="1"/>
    <xf numFmtId="0" fontId="25" fillId="0" borderId="67" xfId="28" applyBorder="1" applyAlignment="1">
      <alignment horizontal="center"/>
    </xf>
    <xf numFmtId="0" fontId="25" fillId="0" borderId="63" xfId="28" applyBorder="1" applyAlignment="1">
      <alignment horizontal="center"/>
    </xf>
    <xf numFmtId="0" fontId="8" fillId="0" borderId="143" xfId="0" applyFont="1" applyBorder="1" applyAlignment="1">
      <alignment horizontal="left" vertical="center"/>
    </xf>
    <xf numFmtId="175" fontId="8" fillId="0" borderId="141" xfId="0" applyNumberFormat="1" applyFont="1" applyBorder="1" applyAlignment="1">
      <alignment vertical="center"/>
    </xf>
    <xf numFmtId="175" fontId="8" fillId="0" borderId="142" xfId="0" applyNumberFormat="1" applyFont="1" applyBorder="1" applyAlignment="1">
      <alignment vertical="center"/>
    </xf>
    <xf numFmtId="166" fontId="8" fillId="0" borderId="142" xfId="0" applyNumberFormat="1" applyFont="1" applyBorder="1" applyAlignment="1">
      <alignment vertical="center"/>
    </xf>
    <xf numFmtId="169" fontId="8" fillId="0" borderId="139" xfId="0" applyNumberFormat="1" applyFont="1" applyBorder="1" applyAlignment="1">
      <alignment vertical="center"/>
    </xf>
    <xf numFmtId="43" fontId="8" fillId="0" borderId="139" xfId="0" applyNumberFormat="1" applyFont="1" applyBorder="1" applyAlignment="1">
      <alignment vertical="center"/>
    </xf>
    <xf numFmtId="43" fontId="8" fillId="0" borderId="140" xfId="0" applyNumberFormat="1" applyFont="1" applyBorder="1" applyAlignment="1">
      <alignment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1" xfId="0" applyFont="1" applyBorder="1" applyAlignment="1">
      <alignment horizontal="left" vertical="center"/>
    </xf>
    <xf numFmtId="169" fontId="8" fillId="0" borderId="141" xfId="0" applyNumberFormat="1" applyFont="1" applyBorder="1" applyAlignment="1">
      <alignment vertical="center"/>
    </xf>
    <xf numFmtId="169" fontId="8" fillId="0" borderId="142" xfId="0" applyNumberFormat="1" applyFont="1" applyBorder="1" applyAlignment="1">
      <alignment vertical="center"/>
    </xf>
    <xf numFmtId="166" fontId="8" fillId="0" borderId="139" xfId="0" applyNumberFormat="1" applyFont="1" applyBorder="1" applyAlignment="1">
      <alignment vertical="center"/>
    </xf>
    <xf numFmtId="39" fontId="8" fillId="0" borderId="142" xfId="0" applyNumberFormat="1" applyFont="1" applyBorder="1" applyAlignment="1">
      <alignment vertical="center"/>
    </xf>
    <xf numFmtId="39" fontId="8" fillId="0" borderId="139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6" fontId="8" fillId="0" borderId="47" xfId="0" applyNumberFormat="1" applyFont="1" applyBorder="1" applyAlignment="1">
      <alignment vertical="center"/>
    </xf>
    <xf numFmtId="169" fontId="8" fillId="0" borderId="47" xfId="0" applyNumberFormat="1" applyFont="1" applyBorder="1" applyAlignment="1">
      <alignment vertical="center"/>
    </xf>
    <xf numFmtId="43" fontId="8" fillId="0" borderId="47" xfId="0" applyNumberFormat="1" applyFont="1" applyBorder="1" applyAlignment="1">
      <alignment vertical="center"/>
    </xf>
    <xf numFmtId="43" fontId="8" fillId="0" borderId="3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8" fillId="0" borderId="47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8" fillId="0" borderId="139" xfId="0" applyNumberFormat="1" applyFont="1" applyBorder="1" applyAlignment="1">
      <alignment vertical="center"/>
    </xf>
    <xf numFmtId="2" fontId="8" fillId="0" borderId="35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vertical="center"/>
    </xf>
    <xf numFmtId="2" fontId="8" fillId="0" borderId="55" xfId="0" applyNumberFormat="1" applyFont="1" applyFill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11" fontId="8" fillId="0" borderId="30" xfId="0" applyNumberFormat="1" applyFont="1" applyBorder="1" applyAlignment="1">
      <alignment vertical="center"/>
    </xf>
    <xf numFmtId="43" fontId="8" fillId="0" borderId="0" xfId="15900" applyFont="1" applyBorder="1" applyAlignment="1">
      <alignment vertical="center"/>
    </xf>
    <xf numFmtId="166" fontId="8" fillId="0" borderId="7" xfId="11" applyNumberFormat="1" applyFont="1" applyBorder="1" applyAlignment="1">
      <alignment horizontal="right" vertical="center"/>
    </xf>
    <xf numFmtId="11" fontId="8" fillId="0" borderId="35" xfId="11" applyNumberFormat="1" applyFont="1" applyBorder="1" applyAlignment="1">
      <alignment horizontal="center" vertical="center"/>
    </xf>
    <xf numFmtId="11" fontId="8" fillId="0" borderId="30" xfId="11" applyNumberFormat="1" applyFont="1" applyBorder="1" applyAlignment="1">
      <alignment horizontal="right" vertical="center"/>
    </xf>
    <xf numFmtId="2" fontId="8" fillId="0" borderId="22" xfId="11" applyNumberFormat="1" applyFont="1" applyBorder="1" applyAlignment="1">
      <alignment horizontal="right" vertical="center"/>
    </xf>
    <xf numFmtId="2" fontId="8" fillId="0" borderId="22" xfId="11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169" fontId="8" fillId="0" borderId="138" xfId="0" applyNumberFormat="1" applyFont="1" applyBorder="1" applyAlignment="1">
      <alignment horizontal="center" vertical="center"/>
    </xf>
    <xf numFmtId="0" fontId="8" fillId="0" borderId="140" xfId="0" applyFont="1" applyBorder="1" applyAlignment="1">
      <alignment vertical="center"/>
    </xf>
    <xf numFmtId="169" fontId="8" fillId="0" borderId="13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69" fontId="8" fillId="0" borderId="1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3" fontId="8" fillId="0" borderId="49" xfId="0" applyNumberFormat="1" applyFont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39" fontId="9" fillId="0" borderId="0" xfId="0" applyNumberFormat="1" applyFont="1" applyBorder="1" applyAlignment="1">
      <alignment vertical="center"/>
    </xf>
    <xf numFmtId="169" fontId="8" fillId="0" borderId="20" xfId="0" applyNumberFormat="1" applyFont="1" applyBorder="1" applyAlignment="1">
      <alignment horizontal="center" vertical="center"/>
    </xf>
    <xf numFmtId="169" fontId="8" fillId="0" borderId="68" xfId="0" applyNumberFormat="1" applyFont="1" applyBorder="1" applyAlignment="1">
      <alignment horizontal="center" vertical="center"/>
    </xf>
    <xf numFmtId="169" fontId="8" fillId="0" borderId="49" xfId="0" applyNumberFormat="1" applyFont="1" applyBorder="1" applyAlignment="1">
      <alignment horizontal="center" vertical="center"/>
    </xf>
    <xf numFmtId="43" fontId="8" fillId="0" borderId="139" xfId="0" applyNumberFormat="1" applyFont="1" applyBorder="1" applyAlignment="1">
      <alignment horizontal="center" vertical="center"/>
    </xf>
    <xf numFmtId="43" fontId="8" fillId="0" borderId="49" xfId="0" applyNumberFormat="1" applyFont="1" applyBorder="1" applyAlignment="1">
      <alignment horizontal="center" vertical="center"/>
    </xf>
    <xf numFmtId="169" fontId="4" fillId="0" borderId="138" xfId="0" applyNumberFormat="1" applyFont="1" applyBorder="1" applyAlignment="1">
      <alignment horizontal="center" vertical="center"/>
    </xf>
    <xf numFmtId="39" fontId="8" fillId="0" borderId="139" xfId="0" applyNumberFormat="1" applyFont="1" applyBorder="1" applyAlignment="1">
      <alignment horizontal="center" vertical="center"/>
    </xf>
    <xf numFmtId="2" fontId="8" fillId="0" borderId="139" xfId="0" applyNumberFormat="1" applyFont="1" applyBorder="1" applyAlignment="1">
      <alignment horizontal="center" vertical="center"/>
    </xf>
    <xf numFmtId="177" fontId="8" fillId="0" borderId="139" xfId="0" applyNumberFormat="1" applyFont="1" applyBorder="1" applyAlignment="1">
      <alignment horizontal="center" vertical="center"/>
    </xf>
    <xf numFmtId="177" fontId="8" fillId="0" borderId="49" xfId="0" applyNumberFormat="1" applyFont="1" applyBorder="1" applyAlignment="1">
      <alignment horizontal="center" vertical="center"/>
    </xf>
    <xf numFmtId="166" fontId="8" fillId="0" borderId="13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6" fontId="8" fillId="0" borderId="47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96" fontId="9" fillId="0" borderId="0" xfId="0" applyNumberFormat="1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39" fontId="9" fillId="0" borderId="0" xfId="0" applyNumberFormat="1" applyFont="1" applyBorder="1" applyAlignment="1">
      <alignment horizontal="center" vertical="center"/>
    </xf>
    <xf numFmtId="43" fontId="8" fillId="0" borderId="56" xfId="0" applyNumberFormat="1" applyFont="1" applyBorder="1" applyAlignment="1">
      <alignment vertical="center"/>
    </xf>
    <xf numFmtId="43" fontId="8" fillId="0" borderId="5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textRotation="90"/>
    </xf>
    <xf numFmtId="0" fontId="23" fillId="0" borderId="4" xfId="0" applyFont="1" applyFill="1" applyBorder="1" applyAlignment="1">
      <alignment horizontal="center" textRotation="9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169" fontId="23" fillId="0" borderId="0" xfId="0" applyNumberFormat="1" applyFont="1" applyFill="1" applyBorder="1" applyAlignment="1">
      <alignment horizontal="center" textRotation="90"/>
    </xf>
    <xf numFmtId="169" fontId="23" fillId="0" borderId="4" xfId="0" applyNumberFormat="1" applyFont="1" applyFill="1" applyBorder="1" applyAlignment="1">
      <alignment horizontal="center" textRotation="90"/>
    </xf>
    <xf numFmtId="0" fontId="4" fillId="0" borderId="0" xfId="23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64" xfId="1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65" xfId="11" applyFont="1" applyBorder="1" applyAlignment="1">
      <alignment horizontal="center" vertical="center"/>
    </xf>
    <xf numFmtId="0" fontId="4" fillId="0" borderId="21" xfId="11" applyFont="1" applyBorder="1" applyAlignment="1">
      <alignment horizontal="left" vertical="center"/>
    </xf>
    <xf numFmtId="0" fontId="4" fillId="0" borderId="36" xfId="11" applyFont="1" applyBorder="1" applyAlignment="1">
      <alignment horizontal="left" vertical="center"/>
    </xf>
    <xf numFmtId="0" fontId="4" fillId="0" borderId="56" xfId="11" applyFont="1" applyBorder="1" applyAlignment="1">
      <alignment horizontal="left" vertical="center"/>
    </xf>
    <xf numFmtId="0" fontId="4" fillId="0" borderId="31" xfId="11" applyFont="1" applyBorder="1" applyAlignment="1">
      <alignment horizontal="left" vertical="center"/>
    </xf>
    <xf numFmtId="0" fontId="4" fillId="0" borderId="32" xfId="11" applyFont="1" applyBorder="1" applyAlignment="1">
      <alignment horizontal="left" vertical="center"/>
    </xf>
    <xf numFmtId="0" fontId="4" fillId="0" borderId="27" xfId="11" applyFont="1" applyBorder="1" applyAlignment="1">
      <alignment horizontal="left" vertical="center"/>
    </xf>
    <xf numFmtId="0" fontId="4" fillId="0" borderId="25" xfId="11" applyFont="1" applyBorder="1" applyAlignment="1">
      <alignment horizontal="left" vertical="center"/>
    </xf>
    <xf numFmtId="0" fontId="4" fillId="0" borderId="49" xfId="11" applyFont="1" applyBorder="1" applyAlignment="1">
      <alignment horizontal="left" vertical="center"/>
    </xf>
    <xf numFmtId="0" fontId="4" fillId="0" borderId="24" xfId="11" applyFont="1" applyBorder="1" applyAlignment="1">
      <alignment horizontal="left" vertical="center"/>
    </xf>
    <xf numFmtId="0" fontId="9" fillId="0" borderId="37" xfId="23" applyFont="1" applyBorder="1" applyAlignment="1">
      <alignment horizontal="center" vertical="center"/>
    </xf>
    <xf numFmtId="0" fontId="9" fillId="0" borderId="22" xfId="23" applyFont="1" applyBorder="1" applyAlignment="1">
      <alignment horizontal="center" vertical="center"/>
    </xf>
    <xf numFmtId="0" fontId="4" fillId="0" borderId="48" xfId="11" applyFont="1" applyBorder="1" applyAlignment="1">
      <alignment horizontal="left" vertical="center"/>
    </xf>
    <xf numFmtId="0" fontId="4" fillId="0" borderId="59" xfId="11" applyFont="1" applyBorder="1" applyAlignment="1">
      <alignment horizontal="left" vertical="center"/>
    </xf>
    <xf numFmtId="0" fontId="4" fillId="0" borderId="51" xfId="11" applyFont="1" applyBorder="1" applyAlignment="1">
      <alignment horizontal="left" vertical="center"/>
    </xf>
    <xf numFmtId="0" fontId="4" fillId="0" borderId="17" xfId="11" applyFont="1" applyBorder="1" applyAlignment="1">
      <alignment horizontal="left" vertical="center"/>
    </xf>
    <xf numFmtId="0" fontId="9" fillId="0" borderId="37" xfId="11" applyFont="1" applyBorder="1" applyAlignment="1">
      <alignment horizontal="center" vertical="center"/>
    </xf>
    <xf numFmtId="0" fontId="9" fillId="0" borderId="22" xfId="11" applyFont="1" applyBorder="1" applyAlignment="1">
      <alignment horizontal="center" vertical="center"/>
    </xf>
    <xf numFmtId="0" fontId="9" fillId="0" borderId="28" xfId="11" applyFont="1" applyBorder="1" applyAlignment="1">
      <alignment horizontal="center" vertical="center" wrapText="1"/>
    </xf>
    <xf numFmtId="0" fontId="9" fillId="0" borderId="59" xfId="11" applyFont="1" applyBorder="1" applyAlignment="1">
      <alignment horizontal="center" vertical="center" wrapText="1"/>
    </xf>
    <xf numFmtId="0" fontId="9" fillId="0" borderId="5" xfId="23" applyFont="1" applyBorder="1" applyAlignment="1">
      <alignment horizontal="center" vertical="center"/>
    </xf>
    <xf numFmtId="0" fontId="9" fillId="0" borderId="48" xfId="23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3" xfId="11" applyFont="1" applyBorder="1" applyAlignment="1">
      <alignment horizontal="center" vertical="center"/>
    </xf>
    <xf numFmtId="0" fontId="9" fillId="0" borderId="37" xfId="11" applyFont="1" applyBorder="1" applyAlignment="1">
      <alignment horizontal="center" vertical="center" wrapText="1"/>
    </xf>
    <xf numFmtId="0" fontId="9" fillId="0" borderId="43" xfId="11" applyFont="1" applyBorder="1" applyAlignment="1">
      <alignment horizontal="center" vertical="center" wrapText="1"/>
    </xf>
    <xf numFmtId="0" fontId="8" fillId="0" borderId="26" xfId="11" applyFont="1" applyBorder="1" applyAlignment="1">
      <alignment horizontal="left" vertical="center"/>
    </xf>
    <xf numFmtId="0" fontId="8" fillId="0" borderId="24" xfId="11" applyFont="1" applyBorder="1" applyAlignment="1">
      <alignment horizontal="left" vertical="center"/>
    </xf>
    <xf numFmtId="0" fontId="8" fillId="0" borderId="31" xfId="11" applyFont="1" applyBorder="1" applyAlignment="1">
      <alignment horizontal="left" vertical="center"/>
    </xf>
    <xf numFmtId="0" fontId="8" fillId="0" borderId="32" xfId="11" applyFont="1" applyBorder="1" applyAlignment="1">
      <alignment horizontal="left" vertical="center"/>
    </xf>
    <xf numFmtId="0" fontId="8" fillId="0" borderId="48" xfId="11" applyFont="1" applyBorder="1" applyAlignment="1">
      <alignment horizontal="left" vertical="center"/>
    </xf>
    <xf numFmtId="0" fontId="8" fillId="0" borderId="59" xfId="11" applyFont="1" applyBorder="1" applyAlignment="1">
      <alignment horizontal="left" vertical="center"/>
    </xf>
    <xf numFmtId="0" fontId="8" fillId="0" borderId="21" xfId="11" applyFont="1" applyBorder="1" applyAlignment="1">
      <alignment horizontal="left" vertical="center"/>
    </xf>
    <xf numFmtId="0" fontId="8" fillId="0" borderId="36" xfId="11" applyFont="1" applyBorder="1" applyAlignment="1">
      <alignment horizontal="left" vertical="center"/>
    </xf>
    <xf numFmtId="0" fontId="8" fillId="0" borderId="2" xfId="11" applyFont="1" applyBorder="1" applyAlignment="1">
      <alignment horizontal="left" vertical="center"/>
    </xf>
    <xf numFmtId="0" fontId="8" fillId="0" borderId="38" xfId="11" applyFont="1" applyBorder="1" applyAlignment="1">
      <alignment horizontal="left" vertical="center"/>
    </xf>
    <xf numFmtId="0" fontId="8" fillId="0" borderId="66" xfId="11" applyFont="1" applyBorder="1" applyAlignment="1">
      <alignment horizontal="left" vertical="center"/>
    </xf>
    <xf numFmtId="0" fontId="8" fillId="0" borderId="0" xfId="11" applyFont="1" applyBorder="1" applyAlignment="1">
      <alignment horizontal="left" vertical="center"/>
    </xf>
    <xf numFmtId="0" fontId="8" fillId="0" borderId="4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2" xfId="11" applyFont="1" applyBorder="1" applyAlignment="1">
      <alignment horizontal="center" vertical="center" wrapText="1"/>
    </xf>
    <xf numFmtId="0" fontId="9" fillId="0" borderId="5" xfId="11" applyFont="1" applyBorder="1" applyAlignment="1">
      <alignment horizontal="center" vertical="center"/>
    </xf>
    <xf numFmtId="0" fontId="9" fillId="0" borderId="6" xfId="11" applyFont="1" applyBorder="1" applyAlignment="1">
      <alignment horizontal="center" vertical="center"/>
    </xf>
    <xf numFmtId="0" fontId="9" fillId="0" borderId="28" xfId="11" applyFont="1" applyBorder="1" applyAlignment="1">
      <alignment horizontal="center" vertical="center"/>
    </xf>
    <xf numFmtId="0" fontId="9" fillId="0" borderId="6" xfId="11" applyFont="1" applyBorder="1" applyAlignment="1">
      <alignment horizontal="center" vertical="center" wrapText="1"/>
    </xf>
    <xf numFmtId="0" fontId="9" fillId="0" borderId="0" xfId="11" applyFont="1" applyBorder="1" applyAlignment="1">
      <alignment horizontal="center" vertical="center" wrapText="1"/>
    </xf>
    <xf numFmtId="0" fontId="4" fillId="0" borderId="9" xfId="11" applyFont="1" applyBorder="1" applyAlignment="1">
      <alignment horizontal="left" vertical="center"/>
    </xf>
    <xf numFmtId="0" fontId="8" fillId="0" borderId="34" xfId="11" applyFont="1" applyBorder="1" applyAlignment="1">
      <alignment horizontal="left" vertical="center"/>
    </xf>
    <xf numFmtId="0" fontId="4" fillId="0" borderId="26" xfId="11" applyFont="1" applyBorder="1" applyAlignment="1">
      <alignment horizontal="left" vertical="center" wrapText="1"/>
    </xf>
    <xf numFmtId="0" fontId="8" fillId="0" borderId="24" xfId="11" applyFont="1" applyBorder="1" applyAlignment="1">
      <alignment horizontal="left" vertical="center" wrapText="1"/>
    </xf>
    <xf numFmtId="0" fontId="8" fillId="0" borderId="14" xfId="11" applyFont="1" applyBorder="1" applyAlignment="1">
      <alignment horizontal="left" vertical="center"/>
    </xf>
    <xf numFmtId="0" fontId="8" fillId="0" borderId="30" xfId="11" applyFont="1" applyBorder="1" applyAlignment="1">
      <alignment horizontal="left" vertical="center"/>
    </xf>
    <xf numFmtId="0" fontId="8" fillId="0" borderId="39" xfId="11" applyFont="1" applyBorder="1" applyAlignment="1">
      <alignment horizontal="left" vertical="center"/>
    </xf>
    <xf numFmtId="0" fontId="8" fillId="0" borderId="56" xfId="11" applyFont="1" applyBorder="1" applyAlignment="1">
      <alignment horizontal="left" vertical="center"/>
    </xf>
    <xf numFmtId="0" fontId="8" fillId="0" borderId="49" xfId="11" applyFont="1" applyBorder="1" applyAlignment="1">
      <alignment horizontal="left" vertical="center"/>
    </xf>
    <xf numFmtId="0" fontId="8" fillId="0" borderId="27" xfId="11" applyFont="1" applyBorder="1" applyAlignment="1">
      <alignment horizontal="left" vertical="center"/>
    </xf>
    <xf numFmtId="0" fontId="8" fillId="0" borderId="25" xfId="11" applyFont="1" applyBorder="1" applyAlignment="1">
      <alignment horizontal="left" vertical="center"/>
    </xf>
    <xf numFmtId="0" fontId="8" fillId="0" borderId="51" xfId="11" applyFont="1" applyBorder="1" applyAlignment="1">
      <alignment horizontal="left" vertical="center"/>
    </xf>
    <xf numFmtId="0" fontId="8" fillId="0" borderId="17" xfId="1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9" xfId="1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8" xfId="11" applyFont="1" applyBorder="1" applyAlignment="1">
      <alignment horizontal="center" vertical="center"/>
    </xf>
    <xf numFmtId="0" fontId="4" fillId="0" borderId="26" xfId="1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66" xfId="1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11" applyFont="1" applyBorder="1" applyAlignment="1">
      <alignment horizontal="left" vertical="center"/>
    </xf>
    <xf numFmtId="0" fontId="8" fillId="0" borderId="35" xfId="11" applyFont="1" applyBorder="1" applyAlignment="1">
      <alignment horizontal="left" vertical="center"/>
    </xf>
    <xf numFmtId="0" fontId="12" fillId="0" borderId="9" xfId="10" applyFont="1" applyBorder="1" applyAlignment="1" applyProtection="1">
      <alignment horizontal="left"/>
    </xf>
    <xf numFmtId="0" fontId="12" fillId="0" borderId="34" xfId="10" applyFont="1" applyBorder="1" applyAlignment="1" applyProtection="1">
      <alignment horizontal="left"/>
    </xf>
    <xf numFmtId="0" fontId="12" fillId="0" borderId="12" xfId="10" applyFont="1" applyBorder="1" applyAlignment="1" applyProtection="1">
      <alignment horizontal="left"/>
    </xf>
    <xf numFmtId="0" fontId="12" fillId="0" borderId="35" xfId="10" applyFont="1" applyBorder="1" applyAlignment="1" applyProtection="1">
      <alignment horizontal="left"/>
    </xf>
    <xf numFmtId="0" fontId="4" fillId="0" borderId="36" xfId="0" applyFont="1" applyBorder="1" applyAlignment="1">
      <alignment horizontal="left" vertical="center"/>
    </xf>
    <xf numFmtId="0" fontId="8" fillId="0" borderId="31" xfId="11" applyFont="1" applyBorder="1" applyAlignment="1">
      <alignment vertical="center"/>
    </xf>
    <xf numFmtId="0" fontId="8" fillId="0" borderId="32" xfId="11" applyFont="1" applyBorder="1" applyAlignment="1">
      <alignment vertical="center"/>
    </xf>
    <xf numFmtId="0" fontId="8" fillId="0" borderId="27" xfId="11" applyFont="1" applyBorder="1" applyAlignment="1">
      <alignment vertical="center"/>
    </xf>
    <xf numFmtId="0" fontId="8" fillId="0" borderId="25" xfId="1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11" applyFont="1" applyFill="1" applyBorder="1" applyAlignment="1">
      <alignment horizontal="left" vertical="center" wrapText="1"/>
    </xf>
    <xf numFmtId="0" fontId="8" fillId="0" borderId="38" xfId="11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5" fillId="0" borderId="8" xfId="28" applyBorder="1" applyAlignment="1">
      <alignment horizontal="center" vertical="center"/>
    </xf>
    <xf numFmtId="0" fontId="25" fillId="0" borderId="8" xfId="28" applyBorder="1" applyAlignment="1">
      <alignment horizontal="center"/>
    </xf>
    <xf numFmtId="0" fontId="9" fillId="0" borderId="6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8" fillId="0" borderId="19" xfId="11" applyFont="1" applyBorder="1" applyAlignment="1">
      <alignment horizontal="left" vertical="center"/>
    </xf>
    <xf numFmtId="0" fontId="8" fillId="0" borderId="20" xfId="11" applyFont="1" applyBorder="1" applyAlignment="1">
      <alignment horizontal="left" vertical="center"/>
    </xf>
    <xf numFmtId="0" fontId="8" fillId="0" borderId="47" xfId="11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3" fillId="0" borderId="12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4" fillId="0" borderId="5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5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" xfId="0" applyFont="1" applyBorder="1" applyAlignment="1">
      <alignment horizontal="left"/>
    </xf>
    <xf numFmtId="0" fontId="9" fillId="0" borderId="1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166" fontId="13" fillId="0" borderId="49" xfId="0" applyNumberFormat="1" applyFont="1" applyBorder="1" applyAlignment="1">
      <alignment horizontal="right" vertical="center"/>
    </xf>
    <xf numFmtId="166" fontId="13" fillId="0" borderId="44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68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166" fontId="13" fillId="0" borderId="68" xfId="0" applyNumberFormat="1" applyFont="1" applyBorder="1" applyAlignment="1">
      <alignment horizontal="right" vertical="center"/>
    </xf>
    <xf numFmtId="166" fontId="13" fillId="0" borderId="5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166" fontId="13" fillId="0" borderId="51" xfId="0" applyNumberFormat="1" applyFont="1" applyBorder="1" applyAlignment="1">
      <alignment horizontal="right" vertical="center"/>
    </xf>
    <xf numFmtId="166" fontId="13" fillId="0" borderId="45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9" fillId="0" borderId="5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165" fontId="8" fillId="0" borderId="49" xfId="0" applyNumberFormat="1" applyFont="1" applyBorder="1" applyAlignment="1">
      <alignment horizontal="right" vertical="center"/>
    </xf>
    <xf numFmtId="165" fontId="8" fillId="0" borderId="44" xfId="0" applyNumberFormat="1" applyFont="1" applyBorder="1" applyAlignment="1">
      <alignment horizontal="right" vertical="center"/>
    </xf>
    <xf numFmtId="164" fontId="8" fillId="0" borderId="76" xfId="0" applyNumberFormat="1" applyFont="1" applyBorder="1" applyAlignment="1">
      <alignment horizontal="right"/>
    </xf>
    <xf numFmtId="164" fontId="8" fillId="0" borderId="58" xfId="0" applyNumberFormat="1" applyFont="1" applyBorder="1" applyAlignment="1">
      <alignment horizontal="right"/>
    </xf>
    <xf numFmtId="0" fontId="9" fillId="0" borderId="4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9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23" fillId="0" borderId="49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1" fontId="13" fillId="0" borderId="26" xfId="0" applyNumberFormat="1" applyFont="1" applyFill="1" applyBorder="1" applyAlignment="1">
      <alignment horizontal="center"/>
    </xf>
    <xf numFmtId="11" fontId="13" fillId="0" borderId="24" xfId="0" applyNumberFormat="1" applyFont="1" applyFill="1" applyBorder="1" applyAlignment="1">
      <alignment horizontal="center"/>
    </xf>
    <xf numFmtId="11" fontId="20" fillId="0" borderId="26" xfId="0" applyNumberFormat="1" applyFont="1" applyFill="1" applyBorder="1" applyAlignment="1">
      <alignment horizontal="center"/>
    </xf>
    <xf numFmtId="11" fontId="20" fillId="0" borderId="24" xfId="0" applyNumberFormat="1" applyFont="1" applyFill="1" applyBorder="1" applyAlignment="1">
      <alignment horizontal="center"/>
    </xf>
    <xf numFmtId="11" fontId="20" fillId="0" borderId="21" xfId="0" applyNumberFormat="1" applyFont="1" applyFill="1" applyBorder="1" applyAlignment="1">
      <alignment horizontal="center"/>
    </xf>
    <xf numFmtId="11" fontId="20" fillId="0" borderId="36" xfId="0" applyNumberFormat="1" applyFont="1" applyFill="1" applyBorder="1" applyAlignment="1">
      <alignment horizontal="center"/>
    </xf>
    <xf numFmtId="11" fontId="13" fillId="0" borderId="7" xfId="0" applyNumberFormat="1" applyFont="1" applyBorder="1" applyAlignment="1">
      <alignment horizontal="center" vertical="center"/>
    </xf>
    <xf numFmtId="11" fontId="13" fillId="0" borderId="17" xfId="0" applyNumberFormat="1" applyFont="1" applyBorder="1" applyAlignment="1">
      <alignment horizontal="center" vertical="center"/>
    </xf>
  </cellXfs>
  <cellStyles count="15901">
    <cellStyle name=" 1" xfId="29"/>
    <cellStyle name="_35015 Roxul Emissions Calcs 2010 (New Stack Data)" xfId="30"/>
    <cellStyle name="_90016 Master Spreadsheet Example" xfId="31"/>
    <cellStyle name="_Modelling" xfId="32"/>
    <cellStyle name="_NEW Tor 3 Line Emerg" xfId="33"/>
    <cellStyle name="0%" xfId="34"/>
    <cellStyle name="0.0%" xfId="35"/>
    <cellStyle name="0.00%" xfId="36"/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20% - Akzent1" xfId="43"/>
    <cellStyle name="20% - Akzent2" xfId="44"/>
    <cellStyle name="20% - Akzent3" xfId="45"/>
    <cellStyle name="20% - Akzent4" xfId="46"/>
    <cellStyle name="20% - Akzent5" xfId="47"/>
    <cellStyle name="20% - Akzent6" xfId="48"/>
    <cellStyle name="³f¹ô[0]_pldt" xfId="49"/>
    <cellStyle name="³f¹ô_pldt" xfId="50"/>
    <cellStyle name="40% - Accent1 2" xfId="51"/>
    <cellStyle name="40% - Accent2 2" xfId="52"/>
    <cellStyle name="40% - Accent3 2" xfId="53"/>
    <cellStyle name="40% - Accent4 2" xfId="54"/>
    <cellStyle name="40% - Accent5 2" xfId="55"/>
    <cellStyle name="40% - Accent6 2" xfId="56"/>
    <cellStyle name="40% - Akzent1" xfId="57"/>
    <cellStyle name="40% - Akzent2" xfId="58"/>
    <cellStyle name="40% - Akzent3" xfId="59"/>
    <cellStyle name="40% - Akzent4" xfId="60"/>
    <cellStyle name="40% - Akzent5" xfId="61"/>
    <cellStyle name="40% - Akzent6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60% - Akzent1" xfId="69"/>
    <cellStyle name="60% - Akzent2" xfId="70"/>
    <cellStyle name="60% - Akzent3" xfId="71"/>
    <cellStyle name="60% - Akzent4" xfId="72"/>
    <cellStyle name="60% - Akzent5" xfId="73"/>
    <cellStyle name="60% - Akzent6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ctual" xfId="81"/>
    <cellStyle name="Actual Date" xfId="82"/>
    <cellStyle name="Akzent1" xfId="83"/>
    <cellStyle name="Akzent2" xfId="84"/>
    <cellStyle name="Akzent3" xfId="85"/>
    <cellStyle name="Akzent4" xfId="86"/>
    <cellStyle name="Akzent5" xfId="87"/>
    <cellStyle name="Akzent6" xfId="88"/>
    <cellStyle name="ALLINE - Style6" xfId="89"/>
    <cellStyle name="ALLINE - Style6 2" xfId="90"/>
    <cellStyle name="ALLINE - Style6 2 2" xfId="91"/>
    <cellStyle name="ALLINE - Style6 3" xfId="92"/>
    <cellStyle name="ALLINES" xfId="93"/>
    <cellStyle name="ALLINES 10" xfId="94"/>
    <cellStyle name="ALLINES 10 2" xfId="95"/>
    <cellStyle name="ALLINES 10 2 2" xfId="96"/>
    <cellStyle name="ALLINES 10 2 2 2" xfId="97"/>
    <cellStyle name="ALLINES 10 2 3" xfId="98"/>
    <cellStyle name="ALLINES 10 3" xfId="99"/>
    <cellStyle name="ALLINES 10 3 2" xfId="100"/>
    <cellStyle name="ALLINES 10 3 2 2" xfId="101"/>
    <cellStyle name="ALLINES 10 3 3" xfId="102"/>
    <cellStyle name="ALLINES 10 4" xfId="103"/>
    <cellStyle name="ALLINES 10 4 2" xfId="104"/>
    <cellStyle name="ALLINES 10 4 2 2" xfId="105"/>
    <cellStyle name="ALLINES 10 4 3" xfId="106"/>
    <cellStyle name="ALLINES 10 5" xfId="107"/>
    <cellStyle name="ALLINES 10 5 2" xfId="108"/>
    <cellStyle name="ALLINES 10 5 2 2" xfId="109"/>
    <cellStyle name="ALLINES 10 5 3" xfId="110"/>
    <cellStyle name="ALLINES 10 6" xfId="111"/>
    <cellStyle name="ALLINES 10 6 2" xfId="112"/>
    <cellStyle name="ALLINES 10 6 2 2" xfId="113"/>
    <cellStyle name="ALLINES 10 6 3" xfId="114"/>
    <cellStyle name="ALLINES 10 7" xfId="115"/>
    <cellStyle name="ALLINES 10 7 2" xfId="116"/>
    <cellStyle name="ALLINES 10 8" xfId="117"/>
    <cellStyle name="ALLINES 11" xfId="118"/>
    <cellStyle name="ALLINES 11 2" xfId="119"/>
    <cellStyle name="ALLINES 11 2 2" xfId="120"/>
    <cellStyle name="ALLINES 11 2 2 2" xfId="121"/>
    <cellStyle name="ALLINES 11 2 3" xfId="122"/>
    <cellStyle name="ALLINES 11 3" xfId="123"/>
    <cellStyle name="ALLINES 11 3 2" xfId="124"/>
    <cellStyle name="ALLINES 11 3 2 2" xfId="125"/>
    <cellStyle name="ALLINES 11 3 3" xfId="126"/>
    <cellStyle name="ALLINES 11 4" xfId="127"/>
    <cellStyle name="ALLINES 11 4 2" xfId="128"/>
    <cellStyle name="ALLINES 11 4 2 2" xfId="129"/>
    <cellStyle name="ALLINES 11 4 3" xfId="130"/>
    <cellStyle name="ALLINES 11 5" xfId="131"/>
    <cellStyle name="ALLINES 11 5 2" xfId="132"/>
    <cellStyle name="ALLINES 11 5 2 2" xfId="133"/>
    <cellStyle name="ALLINES 11 5 3" xfId="134"/>
    <cellStyle name="ALLINES 11 6" xfId="135"/>
    <cellStyle name="ALLINES 11 6 2" xfId="136"/>
    <cellStyle name="ALLINES 11 6 2 2" xfId="137"/>
    <cellStyle name="ALLINES 11 6 3" xfId="138"/>
    <cellStyle name="ALLINES 11 7" xfId="139"/>
    <cellStyle name="ALLINES 11 7 2" xfId="140"/>
    <cellStyle name="ALLINES 11 8" xfId="141"/>
    <cellStyle name="ALLINES 12" xfId="142"/>
    <cellStyle name="ALLINES 12 2" xfId="143"/>
    <cellStyle name="ALLINES 12 2 2" xfId="144"/>
    <cellStyle name="ALLINES 12 2 2 2" xfId="145"/>
    <cellStyle name="ALLINES 12 2 3" xfId="146"/>
    <cellStyle name="ALLINES 12 3" xfId="147"/>
    <cellStyle name="ALLINES 12 3 2" xfId="148"/>
    <cellStyle name="ALLINES 12 3 2 2" xfId="149"/>
    <cellStyle name="ALLINES 12 3 3" xfId="150"/>
    <cellStyle name="ALLINES 12 4" xfId="151"/>
    <cellStyle name="ALLINES 12 4 2" xfId="152"/>
    <cellStyle name="ALLINES 12 4 2 2" xfId="153"/>
    <cellStyle name="ALLINES 12 4 3" xfId="154"/>
    <cellStyle name="ALLINES 12 5" xfId="155"/>
    <cellStyle name="ALLINES 12 5 2" xfId="156"/>
    <cellStyle name="ALLINES 12 5 2 2" xfId="157"/>
    <cellStyle name="ALLINES 12 5 3" xfId="158"/>
    <cellStyle name="ALLINES 12 6" xfId="159"/>
    <cellStyle name="ALLINES 12 6 2" xfId="160"/>
    <cellStyle name="ALLINES 12 6 2 2" xfId="161"/>
    <cellStyle name="ALLINES 12 6 3" xfId="162"/>
    <cellStyle name="ALLINES 12 7" xfId="163"/>
    <cellStyle name="ALLINES 12 7 2" xfId="164"/>
    <cellStyle name="ALLINES 12 8" xfId="165"/>
    <cellStyle name="ALLINES 13" xfId="166"/>
    <cellStyle name="ALLINES 13 2" xfId="167"/>
    <cellStyle name="ALLINES 13 2 2" xfId="168"/>
    <cellStyle name="ALLINES 13 3" xfId="169"/>
    <cellStyle name="ALLINES 14" xfId="170"/>
    <cellStyle name="ALLINES 14 2" xfId="171"/>
    <cellStyle name="ALLINES 14 2 2" xfId="172"/>
    <cellStyle name="ALLINES 14 3" xfId="173"/>
    <cellStyle name="ALLINES 15" xfId="174"/>
    <cellStyle name="ALLINES 15 2" xfId="175"/>
    <cellStyle name="ALLINES 15 2 2" xfId="176"/>
    <cellStyle name="ALLINES 15 3" xfId="177"/>
    <cellStyle name="ALLINES 16" xfId="178"/>
    <cellStyle name="ALLINES 16 2" xfId="179"/>
    <cellStyle name="ALLINES 16 2 2" xfId="180"/>
    <cellStyle name="ALLINES 16 3" xfId="181"/>
    <cellStyle name="ALLINES 17" xfId="182"/>
    <cellStyle name="ALLINES 17 2" xfId="183"/>
    <cellStyle name="ALLINES 17 2 2" xfId="184"/>
    <cellStyle name="ALLINES 17 3" xfId="185"/>
    <cellStyle name="ALLINES 18" xfId="186"/>
    <cellStyle name="ALLINES 18 2" xfId="187"/>
    <cellStyle name="ALLINES 19" xfId="188"/>
    <cellStyle name="ALLINES 2" xfId="189"/>
    <cellStyle name="ALLINES 2 10" xfId="190"/>
    <cellStyle name="ALLINES 2 10 2" xfId="191"/>
    <cellStyle name="ALLINES 2 10 2 2" xfId="192"/>
    <cellStyle name="ALLINES 2 10 2 2 2" xfId="193"/>
    <cellStyle name="ALLINES 2 10 2 3" xfId="194"/>
    <cellStyle name="ALLINES 2 10 3" xfId="195"/>
    <cellStyle name="ALLINES 2 10 3 2" xfId="196"/>
    <cellStyle name="ALLINES 2 10 3 2 2" xfId="197"/>
    <cellStyle name="ALLINES 2 10 3 3" xfId="198"/>
    <cellStyle name="ALLINES 2 10 4" xfId="199"/>
    <cellStyle name="ALLINES 2 10 4 2" xfId="200"/>
    <cellStyle name="ALLINES 2 10 4 2 2" xfId="201"/>
    <cellStyle name="ALLINES 2 10 4 3" xfId="202"/>
    <cellStyle name="ALLINES 2 10 5" xfId="203"/>
    <cellStyle name="ALLINES 2 10 5 2" xfId="204"/>
    <cellStyle name="ALLINES 2 10 5 2 2" xfId="205"/>
    <cellStyle name="ALLINES 2 10 5 3" xfId="206"/>
    <cellStyle name="ALLINES 2 10 6" xfId="207"/>
    <cellStyle name="ALLINES 2 10 6 2" xfId="208"/>
    <cellStyle name="ALLINES 2 10 6 2 2" xfId="209"/>
    <cellStyle name="ALLINES 2 10 6 3" xfId="210"/>
    <cellStyle name="ALLINES 2 10 7" xfId="211"/>
    <cellStyle name="ALLINES 2 10 7 2" xfId="212"/>
    <cellStyle name="ALLINES 2 10 8" xfId="213"/>
    <cellStyle name="ALLINES 2 11" xfId="214"/>
    <cellStyle name="ALLINES 2 11 2" xfId="215"/>
    <cellStyle name="ALLINES 2 11 2 2" xfId="216"/>
    <cellStyle name="ALLINES 2 11 3" xfId="217"/>
    <cellStyle name="ALLINES 2 12" xfId="218"/>
    <cellStyle name="ALLINES 2 12 2" xfId="219"/>
    <cellStyle name="ALLINES 2 12 2 2" xfId="220"/>
    <cellStyle name="ALLINES 2 12 3" xfId="221"/>
    <cellStyle name="ALLINES 2 13" xfId="222"/>
    <cellStyle name="ALLINES 2 13 2" xfId="223"/>
    <cellStyle name="ALLINES 2 13 2 2" xfId="224"/>
    <cellStyle name="ALLINES 2 13 3" xfId="225"/>
    <cellStyle name="ALLINES 2 14" xfId="226"/>
    <cellStyle name="ALLINES 2 14 2" xfId="227"/>
    <cellStyle name="ALLINES 2 14 2 2" xfId="228"/>
    <cellStyle name="ALLINES 2 14 3" xfId="229"/>
    <cellStyle name="ALLINES 2 15" xfId="230"/>
    <cellStyle name="ALLINES 2 15 2" xfId="231"/>
    <cellStyle name="ALLINES 2 15 2 2" xfId="232"/>
    <cellStyle name="ALLINES 2 15 3" xfId="233"/>
    <cellStyle name="ALLINES 2 16" xfId="234"/>
    <cellStyle name="ALLINES 2 16 2" xfId="235"/>
    <cellStyle name="ALLINES 2 17" xfId="236"/>
    <cellStyle name="ALLINES 2 2" xfId="237"/>
    <cellStyle name="ALLINES 2 2 10" xfId="238"/>
    <cellStyle name="ALLINES 2 2 10 2" xfId="239"/>
    <cellStyle name="ALLINES 2 2 10 2 2" xfId="240"/>
    <cellStyle name="ALLINES 2 2 10 3" xfId="241"/>
    <cellStyle name="ALLINES 2 2 11" xfId="242"/>
    <cellStyle name="ALLINES 2 2 11 2" xfId="243"/>
    <cellStyle name="ALLINES 2 2 11 2 2" xfId="244"/>
    <cellStyle name="ALLINES 2 2 11 3" xfId="245"/>
    <cellStyle name="ALLINES 2 2 12" xfId="246"/>
    <cellStyle name="ALLINES 2 2 12 2" xfId="247"/>
    <cellStyle name="ALLINES 2 2 12 2 2" xfId="248"/>
    <cellStyle name="ALLINES 2 2 12 3" xfId="249"/>
    <cellStyle name="ALLINES 2 2 13" xfId="250"/>
    <cellStyle name="ALLINES 2 2 13 2" xfId="251"/>
    <cellStyle name="ALLINES 2 2 13 2 2" xfId="252"/>
    <cellStyle name="ALLINES 2 2 13 3" xfId="253"/>
    <cellStyle name="ALLINES 2 2 14" xfId="254"/>
    <cellStyle name="ALLINES 2 2 14 2" xfId="255"/>
    <cellStyle name="ALLINES 2 2 15" xfId="256"/>
    <cellStyle name="ALLINES 2 2 2" xfId="257"/>
    <cellStyle name="ALLINES 2 2 2 2" xfId="258"/>
    <cellStyle name="ALLINES 2 2 2 2 2" xfId="259"/>
    <cellStyle name="ALLINES 2 2 2 2 2 2" xfId="260"/>
    <cellStyle name="ALLINES 2 2 2 2 3" xfId="261"/>
    <cellStyle name="ALLINES 2 2 2 3" xfId="262"/>
    <cellStyle name="ALLINES 2 2 2 3 2" xfId="263"/>
    <cellStyle name="ALLINES 2 2 2 3 2 2" xfId="264"/>
    <cellStyle name="ALLINES 2 2 2 3 3" xfId="265"/>
    <cellStyle name="ALLINES 2 2 2 4" xfId="266"/>
    <cellStyle name="ALLINES 2 2 2 4 2" xfId="267"/>
    <cellStyle name="ALLINES 2 2 2 4 2 2" xfId="268"/>
    <cellStyle name="ALLINES 2 2 2 4 3" xfId="269"/>
    <cellStyle name="ALLINES 2 2 2 5" xfId="270"/>
    <cellStyle name="ALLINES 2 2 2 5 2" xfId="271"/>
    <cellStyle name="ALLINES 2 2 2 5 2 2" xfId="272"/>
    <cellStyle name="ALLINES 2 2 2 5 3" xfId="273"/>
    <cellStyle name="ALLINES 2 2 2 6" xfId="274"/>
    <cellStyle name="ALLINES 2 2 2 6 2" xfId="275"/>
    <cellStyle name="ALLINES 2 2 2 6 2 2" xfId="276"/>
    <cellStyle name="ALLINES 2 2 2 6 3" xfId="277"/>
    <cellStyle name="ALLINES 2 2 2 7" xfId="278"/>
    <cellStyle name="ALLINES 2 2 2 7 2" xfId="279"/>
    <cellStyle name="ALLINES 2 2 2 8" xfId="280"/>
    <cellStyle name="ALLINES 2 2 3" xfId="281"/>
    <cellStyle name="ALLINES 2 2 3 2" xfId="282"/>
    <cellStyle name="ALLINES 2 2 3 2 2" xfId="283"/>
    <cellStyle name="ALLINES 2 2 3 2 2 2" xfId="284"/>
    <cellStyle name="ALLINES 2 2 3 2 3" xfId="285"/>
    <cellStyle name="ALLINES 2 2 3 3" xfId="286"/>
    <cellStyle name="ALLINES 2 2 3 3 2" xfId="287"/>
    <cellStyle name="ALLINES 2 2 3 3 2 2" xfId="288"/>
    <cellStyle name="ALLINES 2 2 3 3 3" xfId="289"/>
    <cellStyle name="ALLINES 2 2 3 4" xfId="290"/>
    <cellStyle name="ALLINES 2 2 3 4 2" xfId="291"/>
    <cellStyle name="ALLINES 2 2 3 4 2 2" xfId="292"/>
    <cellStyle name="ALLINES 2 2 3 4 3" xfId="293"/>
    <cellStyle name="ALLINES 2 2 3 5" xfId="294"/>
    <cellStyle name="ALLINES 2 2 3 5 2" xfId="295"/>
    <cellStyle name="ALLINES 2 2 3 5 2 2" xfId="296"/>
    <cellStyle name="ALLINES 2 2 3 5 3" xfId="297"/>
    <cellStyle name="ALLINES 2 2 3 6" xfId="298"/>
    <cellStyle name="ALLINES 2 2 3 6 2" xfId="299"/>
    <cellStyle name="ALLINES 2 2 3 6 2 2" xfId="300"/>
    <cellStyle name="ALLINES 2 2 3 6 3" xfId="301"/>
    <cellStyle name="ALLINES 2 2 3 7" xfId="302"/>
    <cellStyle name="ALLINES 2 2 3 7 2" xfId="303"/>
    <cellStyle name="ALLINES 2 2 3 8" xfId="304"/>
    <cellStyle name="ALLINES 2 2 4" xfId="305"/>
    <cellStyle name="ALLINES 2 2 4 2" xfId="306"/>
    <cellStyle name="ALLINES 2 2 4 2 2" xfId="307"/>
    <cellStyle name="ALLINES 2 2 4 2 2 2" xfId="308"/>
    <cellStyle name="ALLINES 2 2 4 2 3" xfId="309"/>
    <cellStyle name="ALLINES 2 2 4 3" xfId="310"/>
    <cellStyle name="ALLINES 2 2 4 3 2" xfId="311"/>
    <cellStyle name="ALLINES 2 2 4 3 2 2" xfId="312"/>
    <cellStyle name="ALLINES 2 2 4 3 3" xfId="313"/>
    <cellStyle name="ALLINES 2 2 4 4" xfId="314"/>
    <cellStyle name="ALLINES 2 2 4 4 2" xfId="315"/>
    <cellStyle name="ALLINES 2 2 4 4 2 2" xfId="316"/>
    <cellStyle name="ALLINES 2 2 4 4 3" xfId="317"/>
    <cellStyle name="ALLINES 2 2 4 5" xfId="318"/>
    <cellStyle name="ALLINES 2 2 4 5 2" xfId="319"/>
    <cellStyle name="ALLINES 2 2 4 5 2 2" xfId="320"/>
    <cellStyle name="ALLINES 2 2 4 5 3" xfId="321"/>
    <cellStyle name="ALLINES 2 2 4 6" xfId="322"/>
    <cellStyle name="ALLINES 2 2 4 6 2" xfId="323"/>
    <cellStyle name="ALLINES 2 2 4 6 2 2" xfId="324"/>
    <cellStyle name="ALLINES 2 2 4 6 3" xfId="325"/>
    <cellStyle name="ALLINES 2 2 4 7" xfId="326"/>
    <cellStyle name="ALLINES 2 2 4 7 2" xfId="327"/>
    <cellStyle name="ALLINES 2 2 4 8" xfId="328"/>
    <cellStyle name="ALLINES 2 2 5" xfId="329"/>
    <cellStyle name="ALLINES 2 2 5 2" xfId="330"/>
    <cellStyle name="ALLINES 2 2 5 2 2" xfId="331"/>
    <cellStyle name="ALLINES 2 2 5 2 2 2" xfId="332"/>
    <cellStyle name="ALLINES 2 2 5 2 3" xfId="333"/>
    <cellStyle name="ALLINES 2 2 5 3" xfId="334"/>
    <cellStyle name="ALLINES 2 2 5 3 2" xfId="335"/>
    <cellStyle name="ALLINES 2 2 5 3 2 2" xfId="336"/>
    <cellStyle name="ALLINES 2 2 5 3 3" xfId="337"/>
    <cellStyle name="ALLINES 2 2 5 4" xfId="338"/>
    <cellStyle name="ALLINES 2 2 5 4 2" xfId="339"/>
    <cellStyle name="ALLINES 2 2 5 4 2 2" xfId="340"/>
    <cellStyle name="ALLINES 2 2 5 4 3" xfId="341"/>
    <cellStyle name="ALLINES 2 2 5 5" xfId="342"/>
    <cellStyle name="ALLINES 2 2 5 5 2" xfId="343"/>
    <cellStyle name="ALLINES 2 2 5 5 2 2" xfId="344"/>
    <cellStyle name="ALLINES 2 2 5 5 3" xfId="345"/>
    <cellStyle name="ALLINES 2 2 5 6" xfId="346"/>
    <cellStyle name="ALLINES 2 2 5 6 2" xfId="347"/>
    <cellStyle name="ALLINES 2 2 5 6 2 2" xfId="348"/>
    <cellStyle name="ALLINES 2 2 5 6 3" xfId="349"/>
    <cellStyle name="ALLINES 2 2 5 7" xfId="350"/>
    <cellStyle name="ALLINES 2 2 5 7 2" xfId="351"/>
    <cellStyle name="ALLINES 2 2 5 8" xfId="352"/>
    <cellStyle name="ALLINES 2 2 6" xfId="353"/>
    <cellStyle name="ALLINES 2 2 6 2" xfId="354"/>
    <cellStyle name="ALLINES 2 2 6 2 2" xfId="355"/>
    <cellStyle name="ALLINES 2 2 6 2 2 2" xfId="356"/>
    <cellStyle name="ALLINES 2 2 6 2 3" xfId="357"/>
    <cellStyle name="ALLINES 2 2 6 3" xfId="358"/>
    <cellStyle name="ALLINES 2 2 6 3 2" xfId="359"/>
    <cellStyle name="ALLINES 2 2 6 3 2 2" xfId="360"/>
    <cellStyle name="ALLINES 2 2 6 3 3" xfId="361"/>
    <cellStyle name="ALLINES 2 2 6 4" xfId="362"/>
    <cellStyle name="ALLINES 2 2 6 4 2" xfId="363"/>
    <cellStyle name="ALLINES 2 2 6 4 2 2" xfId="364"/>
    <cellStyle name="ALLINES 2 2 6 4 3" xfId="365"/>
    <cellStyle name="ALLINES 2 2 6 5" xfId="366"/>
    <cellStyle name="ALLINES 2 2 6 5 2" xfId="367"/>
    <cellStyle name="ALLINES 2 2 6 5 2 2" xfId="368"/>
    <cellStyle name="ALLINES 2 2 6 5 3" xfId="369"/>
    <cellStyle name="ALLINES 2 2 6 6" xfId="370"/>
    <cellStyle name="ALLINES 2 2 6 6 2" xfId="371"/>
    <cellStyle name="ALLINES 2 2 6 6 2 2" xfId="372"/>
    <cellStyle name="ALLINES 2 2 6 6 3" xfId="373"/>
    <cellStyle name="ALLINES 2 2 6 7" xfId="374"/>
    <cellStyle name="ALLINES 2 2 6 7 2" xfId="375"/>
    <cellStyle name="ALLINES 2 2 6 8" xfId="376"/>
    <cellStyle name="ALLINES 2 2 7" xfId="377"/>
    <cellStyle name="ALLINES 2 2 7 2" xfId="378"/>
    <cellStyle name="ALLINES 2 2 7 2 2" xfId="379"/>
    <cellStyle name="ALLINES 2 2 7 2 2 2" xfId="380"/>
    <cellStyle name="ALLINES 2 2 7 2 3" xfId="381"/>
    <cellStyle name="ALLINES 2 2 7 3" xfId="382"/>
    <cellStyle name="ALLINES 2 2 7 3 2" xfId="383"/>
    <cellStyle name="ALLINES 2 2 7 3 2 2" xfId="384"/>
    <cellStyle name="ALLINES 2 2 7 3 3" xfId="385"/>
    <cellStyle name="ALLINES 2 2 7 4" xfId="386"/>
    <cellStyle name="ALLINES 2 2 7 4 2" xfId="387"/>
    <cellStyle name="ALLINES 2 2 7 4 2 2" xfId="388"/>
    <cellStyle name="ALLINES 2 2 7 4 3" xfId="389"/>
    <cellStyle name="ALLINES 2 2 7 5" xfId="390"/>
    <cellStyle name="ALLINES 2 2 7 5 2" xfId="391"/>
    <cellStyle name="ALLINES 2 2 7 5 2 2" xfId="392"/>
    <cellStyle name="ALLINES 2 2 7 5 3" xfId="393"/>
    <cellStyle name="ALLINES 2 2 7 6" xfId="394"/>
    <cellStyle name="ALLINES 2 2 7 6 2" xfId="395"/>
    <cellStyle name="ALLINES 2 2 7 6 2 2" xfId="396"/>
    <cellStyle name="ALLINES 2 2 7 6 3" xfId="397"/>
    <cellStyle name="ALLINES 2 2 7 7" xfId="398"/>
    <cellStyle name="ALLINES 2 2 7 7 2" xfId="399"/>
    <cellStyle name="ALLINES 2 2 7 8" xfId="400"/>
    <cellStyle name="ALLINES 2 2 8" xfId="401"/>
    <cellStyle name="ALLINES 2 2 8 2" xfId="402"/>
    <cellStyle name="ALLINES 2 2 8 2 2" xfId="403"/>
    <cellStyle name="ALLINES 2 2 8 2 2 2" xfId="404"/>
    <cellStyle name="ALLINES 2 2 8 2 3" xfId="405"/>
    <cellStyle name="ALLINES 2 2 8 3" xfId="406"/>
    <cellStyle name="ALLINES 2 2 8 3 2" xfId="407"/>
    <cellStyle name="ALLINES 2 2 8 3 2 2" xfId="408"/>
    <cellStyle name="ALLINES 2 2 8 3 3" xfId="409"/>
    <cellStyle name="ALLINES 2 2 8 4" xfId="410"/>
    <cellStyle name="ALLINES 2 2 8 4 2" xfId="411"/>
    <cellStyle name="ALLINES 2 2 8 4 2 2" xfId="412"/>
    <cellStyle name="ALLINES 2 2 8 4 3" xfId="413"/>
    <cellStyle name="ALLINES 2 2 8 5" xfId="414"/>
    <cellStyle name="ALLINES 2 2 8 5 2" xfId="415"/>
    <cellStyle name="ALLINES 2 2 8 5 2 2" xfId="416"/>
    <cellStyle name="ALLINES 2 2 8 5 3" xfId="417"/>
    <cellStyle name="ALLINES 2 2 8 6" xfId="418"/>
    <cellStyle name="ALLINES 2 2 8 6 2" xfId="419"/>
    <cellStyle name="ALLINES 2 2 8 6 2 2" xfId="420"/>
    <cellStyle name="ALLINES 2 2 8 6 3" xfId="421"/>
    <cellStyle name="ALLINES 2 2 8 7" xfId="422"/>
    <cellStyle name="ALLINES 2 2 8 7 2" xfId="423"/>
    <cellStyle name="ALLINES 2 2 8 8" xfId="424"/>
    <cellStyle name="ALLINES 2 2 9" xfId="425"/>
    <cellStyle name="ALLINES 2 2 9 2" xfId="426"/>
    <cellStyle name="ALLINES 2 2 9 2 2" xfId="427"/>
    <cellStyle name="ALLINES 2 2 9 3" xfId="428"/>
    <cellStyle name="ALLINES 2 3" xfId="429"/>
    <cellStyle name="ALLINES 2 3 2" xfId="430"/>
    <cellStyle name="ALLINES 2 3 2 2" xfId="431"/>
    <cellStyle name="ALLINES 2 3 2 2 2" xfId="432"/>
    <cellStyle name="ALLINES 2 3 2 3" xfId="433"/>
    <cellStyle name="ALLINES 2 3 3" xfId="434"/>
    <cellStyle name="ALLINES 2 3 3 2" xfId="435"/>
    <cellStyle name="ALLINES 2 3 3 2 2" xfId="436"/>
    <cellStyle name="ALLINES 2 3 3 3" xfId="437"/>
    <cellStyle name="ALLINES 2 3 4" xfId="438"/>
    <cellStyle name="ALLINES 2 3 4 2" xfId="439"/>
    <cellStyle name="ALLINES 2 3 4 2 2" xfId="440"/>
    <cellStyle name="ALLINES 2 3 4 3" xfId="441"/>
    <cellStyle name="ALLINES 2 3 5" xfId="442"/>
    <cellStyle name="ALLINES 2 3 5 2" xfId="443"/>
    <cellStyle name="ALLINES 2 3 5 2 2" xfId="444"/>
    <cellStyle name="ALLINES 2 3 5 3" xfId="445"/>
    <cellStyle name="ALLINES 2 3 6" xfId="446"/>
    <cellStyle name="ALLINES 2 3 6 2" xfId="447"/>
    <cellStyle name="ALLINES 2 3 6 2 2" xfId="448"/>
    <cellStyle name="ALLINES 2 3 6 3" xfId="449"/>
    <cellStyle name="ALLINES 2 3 7" xfId="450"/>
    <cellStyle name="ALLINES 2 3 7 2" xfId="451"/>
    <cellStyle name="ALLINES 2 3 8" xfId="452"/>
    <cellStyle name="ALLINES 2 4" xfId="453"/>
    <cellStyle name="ALLINES 2 4 2" xfId="454"/>
    <cellStyle name="ALLINES 2 4 2 2" xfId="455"/>
    <cellStyle name="ALLINES 2 4 2 2 2" xfId="456"/>
    <cellStyle name="ALLINES 2 4 2 3" xfId="457"/>
    <cellStyle name="ALLINES 2 4 3" xfId="458"/>
    <cellStyle name="ALLINES 2 4 3 2" xfId="459"/>
    <cellStyle name="ALLINES 2 4 3 2 2" xfId="460"/>
    <cellStyle name="ALLINES 2 4 3 3" xfId="461"/>
    <cellStyle name="ALLINES 2 4 4" xfId="462"/>
    <cellStyle name="ALLINES 2 4 4 2" xfId="463"/>
    <cellStyle name="ALLINES 2 4 4 2 2" xfId="464"/>
    <cellStyle name="ALLINES 2 4 4 3" xfId="465"/>
    <cellStyle name="ALLINES 2 4 5" xfId="466"/>
    <cellStyle name="ALLINES 2 4 5 2" xfId="467"/>
    <cellStyle name="ALLINES 2 4 5 2 2" xfId="468"/>
    <cellStyle name="ALLINES 2 4 5 3" xfId="469"/>
    <cellStyle name="ALLINES 2 4 6" xfId="470"/>
    <cellStyle name="ALLINES 2 4 6 2" xfId="471"/>
    <cellStyle name="ALLINES 2 4 6 2 2" xfId="472"/>
    <cellStyle name="ALLINES 2 4 6 3" xfId="473"/>
    <cellStyle name="ALLINES 2 4 7" xfId="474"/>
    <cellStyle name="ALLINES 2 4 7 2" xfId="475"/>
    <cellStyle name="ALLINES 2 4 8" xfId="476"/>
    <cellStyle name="ALLINES 2 5" xfId="477"/>
    <cellStyle name="ALLINES 2 5 2" xfId="478"/>
    <cellStyle name="ALLINES 2 5 2 2" xfId="479"/>
    <cellStyle name="ALLINES 2 5 2 2 2" xfId="480"/>
    <cellStyle name="ALLINES 2 5 2 3" xfId="481"/>
    <cellStyle name="ALLINES 2 5 3" xfId="482"/>
    <cellStyle name="ALLINES 2 5 3 2" xfId="483"/>
    <cellStyle name="ALLINES 2 5 3 2 2" xfId="484"/>
    <cellStyle name="ALLINES 2 5 3 3" xfId="485"/>
    <cellStyle name="ALLINES 2 5 4" xfId="486"/>
    <cellStyle name="ALLINES 2 5 4 2" xfId="487"/>
    <cellStyle name="ALLINES 2 5 4 2 2" xfId="488"/>
    <cellStyle name="ALLINES 2 5 4 3" xfId="489"/>
    <cellStyle name="ALLINES 2 5 5" xfId="490"/>
    <cellStyle name="ALLINES 2 5 5 2" xfId="491"/>
    <cellStyle name="ALLINES 2 5 5 2 2" xfId="492"/>
    <cellStyle name="ALLINES 2 5 5 3" xfId="493"/>
    <cellStyle name="ALLINES 2 5 6" xfId="494"/>
    <cellStyle name="ALLINES 2 5 6 2" xfId="495"/>
    <cellStyle name="ALLINES 2 5 6 2 2" xfId="496"/>
    <cellStyle name="ALLINES 2 5 6 3" xfId="497"/>
    <cellStyle name="ALLINES 2 5 7" xfId="498"/>
    <cellStyle name="ALLINES 2 5 7 2" xfId="499"/>
    <cellStyle name="ALLINES 2 5 8" xfId="500"/>
    <cellStyle name="ALLINES 2 6" xfId="501"/>
    <cellStyle name="ALLINES 2 6 2" xfId="502"/>
    <cellStyle name="ALLINES 2 6 2 2" xfId="503"/>
    <cellStyle name="ALLINES 2 6 2 2 2" xfId="504"/>
    <cellStyle name="ALLINES 2 6 2 3" xfId="505"/>
    <cellStyle name="ALLINES 2 6 3" xfId="506"/>
    <cellStyle name="ALLINES 2 6 3 2" xfId="507"/>
    <cellStyle name="ALLINES 2 6 3 2 2" xfId="508"/>
    <cellStyle name="ALLINES 2 6 3 3" xfId="509"/>
    <cellStyle name="ALLINES 2 6 4" xfId="510"/>
    <cellStyle name="ALLINES 2 6 4 2" xfId="511"/>
    <cellStyle name="ALLINES 2 6 4 2 2" xfId="512"/>
    <cellStyle name="ALLINES 2 6 4 3" xfId="513"/>
    <cellStyle name="ALLINES 2 6 5" xfId="514"/>
    <cellStyle name="ALLINES 2 6 5 2" xfId="515"/>
    <cellStyle name="ALLINES 2 6 5 2 2" xfId="516"/>
    <cellStyle name="ALLINES 2 6 5 3" xfId="517"/>
    <cellStyle name="ALLINES 2 6 6" xfId="518"/>
    <cellStyle name="ALLINES 2 6 6 2" xfId="519"/>
    <cellStyle name="ALLINES 2 6 6 2 2" xfId="520"/>
    <cellStyle name="ALLINES 2 6 6 3" xfId="521"/>
    <cellStyle name="ALLINES 2 6 7" xfId="522"/>
    <cellStyle name="ALLINES 2 6 7 2" xfId="523"/>
    <cellStyle name="ALLINES 2 6 8" xfId="524"/>
    <cellStyle name="ALLINES 2 7" xfId="525"/>
    <cellStyle name="ALLINES 2 7 2" xfId="526"/>
    <cellStyle name="ALLINES 2 7 2 2" xfId="527"/>
    <cellStyle name="ALLINES 2 7 2 2 2" xfId="528"/>
    <cellStyle name="ALLINES 2 7 2 3" xfId="529"/>
    <cellStyle name="ALLINES 2 7 3" xfId="530"/>
    <cellStyle name="ALLINES 2 7 3 2" xfId="531"/>
    <cellStyle name="ALLINES 2 7 3 2 2" xfId="532"/>
    <cellStyle name="ALLINES 2 7 3 3" xfId="533"/>
    <cellStyle name="ALLINES 2 7 4" xfId="534"/>
    <cellStyle name="ALLINES 2 7 4 2" xfId="535"/>
    <cellStyle name="ALLINES 2 7 4 2 2" xfId="536"/>
    <cellStyle name="ALLINES 2 7 4 3" xfId="537"/>
    <cellStyle name="ALLINES 2 7 5" xfId="538"/>
    <cellStyle name="ALLINES 2 7 5 2" xfId="539"/>
    <cellStyle name="ALLINES 2 7 5 2 2" xfId="540"/>
    <cellStyle name="ALLINES 2 7 5 3" xfId="541"/>
    <cellStyle name="ALLINES 2 7 6" xfId="542"/>
    <cellStyle name="ALLINES 2 7 6 2" xfId="543"/>
    <cellStyle name="ALLINES 2 7 6 2 2" xfId="544"/>
    <cellStyle name="ALLINES 2 7 6 3" xfId="545"/>
    <cellStyle name="ALLINES 2 7 7" xfId="546"/>
    <cellStyle name="ALLINES 2 7 7 2" xfId="547"/>
    <cellStyle name="ALLINES 2 7 8" xfId="548"/>
    <cellStyle name="ALLINES 2 8" xfId="549"/>
    <cellStyle name="ALLINES 2 8 2" xfId="550"/>
    <cellStyle name="ALLINES 2 8 2 2" xfId="551"/>
    <cellStyle name="ALLINES 2 8 2 2 2" xfId="552"/>
    <cellStyle name="ALLINES 2 8 2 3" xfId="553"/>
    <cellStyle name="ALLINES 2 8 3" xfId="554"/>
    <cellStyle name="ALLINES 2 8 3 2" xfId="555"/>
    <cellStyle name="ALLINES 2 8 3 2 2" xfId="556"/>
    <cellStyle name="ALLINES 2 8 3 3" xfId="557"/>
    <cellStyle name="ALLINES 2 8 4" xfId="558"/>
    <cellStyle name="ALLINES 2 8 4 2" xfId="559"/>
    <cellStyle name="ALLINES 2 8 4 2 2" xfId="560"/>
    <cellStyle name="ALLINES 2 8 4 3" xfId="561"/>
    <cellStyle name="ALLINES 2 8 5" xfId="562"/>
    <cellStyle name="ALLINES 2 8 5 2" xfId="563"/>
    <cellStyle name="ALLINES 2 8 5 2 2" xfId="564"/>
    <cellStyle name="ALLINES 2 8 5 3" xfId="565"/>
    <cellStyle name="ALLINES 2 8 6" xfId="566"/>
    <cellStyle name="ALLINES 2 8 6 2" xfId="567"/>
    <cellStyle name="ALLINES 2 8 6 2 2" xfId="568"/>
    <cellStyle name="ALLINES 2 8 6 3" xfId="569"/>
    <cellStyle name="ALLINES 2 8 7" xfId="570"/>
    <cellStyle name="ALLINES 2 8 7 2" xfId="571"/>
    <cellStyle name="ALLINES 2 8 8" xfId="572"/>
    <cellStyle name="ALLINES 2 9" xfId="573"/>
    <cellStyle name="ALLINES 2 9 2" xfId="574"/>
    <cellStyle name="ALLINES 2 9 2 2" xfId="575"/>
    <cellStyle name="ALLINES 2 9 2 2 2" xfId="576"/>
    <cellStyle name="ALLINES 2 9 2 3" xfId="577"/>
    <cellStyle name="ALLINES 2 9 3" xfId="578"/>
    <cellStyle name="ALLINES 2 9 3 2" xfId="579"/>
    <cellStyle name="ALLINES 2 9 3 2 2" xfId="580"/>
    <cellStyle name="ALLINES 2 9 3 3" xfId="581"/>
    <cellStyle name="ALLINES 2 9 4" xfId="582"/>
    <cellStyle name="ALLINES 2 9 4 2" xfId="583"/>
    <cellStyle name="ALLINES 2 9 4 2 2" xfId="584"/>
    <cellStyle name="ALLINES 2 9 4 3" xfId="585"/>
    <cellStyle name="ALLINES 2 9 5" xfId="586"/>
    <cellStyle name="ALLINES 2 9 5 2" xfId="587"/>
    <cellStyle name="ALLINES 2 9 5 2 2" xfId="588"/>
    <cellStyle name="ALLINES 2 9 5 3" xfId="589"/>
    <cellStyle name="ALLINES 2 9 6" xfId="590"/>
    <cellStyle name="ALLINES 2 9 6 2" xfId="591"/>
    <cellStyle name="ALLINES 2 9 6 2 2" xfId="592"/>
    <cellStyle name="ALLINES 2 9 6 3" xfId="593"/>
    <cellStyle name="ALLINES 2 9 7" xfId="594"/>
    <cellStyle name="ALLINES 2 9 7 2" xfId="595"/>
    <cellStyle name="ALLINES 2 9 8" xfId="596"/>
    <cellStyle name="ALLINES 3" xfId="597"/>
    <cellStyle name="ALLINES 3 10" xfId="598"/>
    <cellStyle name="ALLINES 3 10 2" xfId="599"/>
    <cellStyle name="ALLINES 3 10 2 2" xfId="600"/>
    <cellStyle name="ALLINES 3 10 2 2 2" xfId="601"/>
    <cellStyle name="ALLINES 3 10 2 3" xfId="602"/>
    <cellStyle name="ALLINES 3 10 3" xfId="603"/>
    <cellStyle name="ALLINES 3 10 3 2" xfId="604"/>
    <cellStyle name="ALLINES 3 10 3 2 2" xfId="605"/>
    <cellStyle name="ALLINES 3 10 3 3" xfId="606"/>
    <cellStyle name="ALLINES 3 10 4" xfId="607"/>
    <cellStyle name="ALLINES 3 10 4 2" xfId="608"/>
    <cellStyle name="ALLINES 3 10 4 2 2" xfId="609"/>
    <cellStyle name="ALLINES 3 10 4 3" xfId="610"/>
    <cellStyle name="ALLINES 3 10 5" xfId="611"/>
    <cellStyle name="ALLINES 3 10 5 2" xfId="612"/>
    <cellStyle name="ALLINES 3 10 5 2 2" xfId="613"/>
    <cellStyle name="ALLINES 3 10 5 3" xfId="614"/>
    <cellStyle name="ALLINES 3 10 6" xfId="615"/>
    <cellStyle name="ALLINES 3 10 6 2" xfId="616"/>
    <cellStyle name="ALLINES 3 10 6 2 2" xfId="617"/>
    <cellStyle name="ALLINES 3 10 6 3" xfId="618"/>
    <cellStyle name="ALLINES 3 10 7" xfId="619"/>
    <cellStyle name="ALLINES 3 10 7 2" xfId="620"/>
    <cellStyle name="ALLINES 3 10 8" xfId="621"/>
    <cellStyle name="ALLINES 3 11" xfId="622"/>
    <cellStyle name="ALLINES 3 11 2" xfId="623"/>
    <cellStyle name="ALLINES 3 11 2 2" xfId="624"/>
    <cellStyle name="ALLINES 3 11 3" xfId="625"/>
    <cellStyle name="ALLINES 3 12" xfId="626"/>
    <cellStyle name="ALLINES 3 12 2" xfId="627"/>
    <cellStyle name="ALLINES 3 12 2 2" xfId="628"/>
    <cellStyle name="ALLINES 3 12 3" xfId="629"/>
    <cellStyle name="ALLINES 3 13" xfId="630"/>
    <cellStyle name="ALLINES 3 13 2" xfId="631"/>
    <cellStyle name="ALLINES 3 13 2 2" xfId="632"/>
    <cellStyle name="ALLINES 3 13 3" xfId="633"/>
    <cellStyle name="ALLINES 3 14" xfId="634"/>
    <cellStyle name="ALLINES 3 14 2" xfId="635"/>
    <cellStyle name="ALLINES 3 14 2 2" xfId="636"/>
    <cellStyle name="ALLINES 3 14 3" xfId="637"/>
    <cellStyle name="ALLINES 3 15" xfId="638"/>
    <cellStyle name="ALLINES 3 15 2" xfId="639"/>
    <cellStyle name="ALLINES 3 15 2 2" xfId="640"/>
    <cellStyle name="ALLINES 3 15 3" xfId="641"/>
    <cellStyle name="ALLINES 3 16" xfId="642"/>
    <cellStyle name="ALLINES 3 16 2" xfId="643"/>
    <cellStyle name="ALLINES 3 17" xfId="644"/>
    <cellStyle name="ALLINES 3 2" xfId="645"/>
    <cellStyle name="ALLINES 3 2 10" xfId="646"/>
    <cellStyle name="ALLINES 3 2 10 2" xfId="647"/>
    <cellStyle name="ALLINES 3 2 10 2 2" xfId="648"/>
    <cellStyle name="ALLINES 3 2 10 3" xfId="649"/>
    <cellStyle name="ALLINES 3 2 11" xfId="650"/>
    <cellStyle name="ALLINES 3 2 11 2" xfId="651"/>
    <cellStyle name="ALLINES 3 2 11 2 2" xfId="652"/>
    <cellStyle name="ALLINES 3 2 11 3" xfId="653"/>
    <cellStyle name="ALLINES 3 2 12" xfId="654"/>
    <cellStyle name="ALLINES 3 2 12 2" xfId="655"/>
    <cellStyle name="ALLINES 3 2 12 2 2" xfId="656"/>
    <cellStyle name="ALLINES 3 2 12 3" xfId="657"/>
    <cellStyle name="ALLINES 3 2 13" xfId="658"/>
    <cellStyle name="ALLINES 3 2 13 2" xfId="659"/>
    <cellStyle name="ALLINES 3 2 13 2 2" xfId="660"/>
    <cellStyle name="ALLINES 3 2 13 3" xfId="661"/>
    <cellStyle name="ALLINES 3 2 14" xfId="662"/>
    <cellStyle name="ALLINES 3 2 14 2" xfId="663"/>
    <cellStyle name="ALLINES 3 2 15" xfId="664"/>
    <cellStyle name="ALLINES 3 2 2" xfId="665"/>
    <cellStyle name="ALLINES 3 2 2 2" xfId="666"/>
    <cellStyle name="ALLINES 3 2 2 2 2" xfId="667"/>
    <cellStyle name="ALLINES 3 2 2 2 2 2" xfId="668"/>
    <cellStyle name="ALLINES 3 2 2 2 3" xfId="669"/>
    <cellStyle name="ALLINES 3 2 2 3" xfId="670"/>
    <cellStyle name="ALLINES 3 2 2 3 2" xfId="671"/>
    <cellStyle name="ALLINES 3 2 2 3 2 2" xfId="672"/>
    <cellStyle name="ALLINES 3 2 2 3 3" xfId="673"/>
    <cellStyle name="ALLINES 3 2 2 4" xfId="674"/>
    <cellStyle name="ALLINES 3 2 2 4 2" xfId="675"/>
    <cellStyle name="ALLINES 3 2 2 4 2 2" xfId="676"/>
    <cellStyle name="ALLINES 3 2 2 4 3" xfId="677"/>
    <cellStyle name="ALLINES 3 2 2 5" xfId="678"/>
    <cellStyle name="ALLINES 3 2 2 5 2" xfId="679"/>
    <cellStyle name="ALLINES 3 2 2 5 2 2" xfId="680"/>
    <cellStyle name="ALLINES 3 2 2 5 3" xfId="681"/>
    <cellStyle name="ALLINES 3 2 2 6" xfId="682"/>
    <cellStyle name="ALLINES 3 2 2 6 2" xfId="683"/>
    <cellStyle name="ALLINES 3 2 2 6 2 2" xfId="684"/>
    <cellStyle name="ALLINES 3 2 2 6 3" xfId="685"/>
    <cellStyle name="ALLINES 3 2 2 7" xfId="686"/>
    <cellStyle name="ALLINES 3 2 2 7 2" xfId="687"/>
    <cellStyle name="ALLINES 3 2 2 8" xfId="688"/>
    <cellStyle name="ALLINES 3 2 3" xfId="689"/>
    <cellStyle name="ALLINES 3 2 3 2" xfId="690"/>
    <cellStyle name="ALLINES 3 2 3 2 2" xfId="691"/>
    <cellStyle name="ALLINES 3 2 3 2 2 2" xfId="692"/>
    <cellStyle name="ALLINES 3 2 3 2 3" xfId="693"/>
    <cellStyle name="ALLINES 3 2 3 3" xfId="694"/>
    <cellStyle name="ALLINES 3 2 3 3 2" xfId="695"/>
    <cellStyle name="ALLINES 3 2 3 3 2 2" xfId="696"/>
    <cellStyle name="ALLINES 3 2 3 3 3" xfId="697"/>
    <cellStyle name="ALLINES 3 2 3 4" xfId="698"/>
    <cellStyle name="ALLINES 3 2 3 4 2" xfId="699"/>
    <cellStyle name="ALLINES 3 2 3 4 2 2" xfId="700"/>
    <cellStyle name="ALLINES 3 2 3 4 3" xfId="701"/>
    <cellStyle name="ALLINES 3 2 3 5" xfId="702"/>
    <cellStyle name="ALLINES 3 2 3 5 2" xfId="703"/>
    <cellStyle name="ALLINES 3 2 3 5 2 2" xfId="704"/>
    <cellStyle name="ALLINES 3 2 3 5 3" xfId="705"/>
    <cellStyle name="ALLINES 3 2 3 6" xfId="706"/>
    <cellStyle name="ALLINES 3 2 3 6 2" xfId="707"/>
    <cellStyle name="ALLINES 3 2 3 6 2 2" xfId="708"/>
    <cellStyle name="ALLINES 3 2 3 6 3" xfId="709"/>
    <cellStyle name="ALLINES 3 2 3 7" xfId="710"/>
    <cellStyle name="ALLINES 3 2 3 7 2" xfId="711"/>
    <cellStyle name="ALLINES 3 2 3 8" xfId="712"/>
    <cellStyle name="ALLINES 3 2 4" xfId="713"/>
    <cellStyle name="ALLINES 3 2 4 2" xfId="714"/>
    <cellStyle name="ALLINES 3 2 4 2 2" xfId="715"/>
    <cellStyle name="ALLINES 3 2 4 2 2 2" xfId="716"/>
    <cellStyle name="ALLINES 3 2 4 2 3" xfId="717"/>
    <cellStyle name="ALLINES 3 2 4 3" xfId="718"/>
    <cellStyle name="ALLINES 3 2 4 3 2" xfId="719"/>
    <cellStyle name="ALLINES 3 2 4 3 2 2" xfId="720"/>
    <cellStyle name="ALLINES 3 2 4 3 3" xfId="721"/>
    <cellStyle name="ALLINES 3 2 4 4" xfId="722"/>
    <cellStyle name="ALLINES 3 2 4 4 2" xfId="723"/>
    <cellStyle name="ALLINES 3 2 4 4 2 2" xfId="724"/>
    <cellStyle name="ALLINES 3 2 4 4 3" xfId="725"/>
    <cellStyle name="ALLINES 3 2 4 5" xfId="726"/>
    <cellStyle name="ALLINES 3 2 4 5 2" xfId="727"/>
    <cellStyle name="ALLINES 3 2 4 5 2 2" xfId="728"/>
    <cellStyle name="ALLINES 3 2 4 5 3" xfId="729"/>
    <cellStyle name="ALLINES 3 2 4 6" xfId="730"/>
    <cellStyle name="ALLINES 3 2 4 6 2" xfId="731"/>
    <cellStyle name="ALLINES 3 2 4 6 2 2" xfId="732"/>
    <cellStyle name="ALLINES 3 2 4 6 3" xfId="733"/>
    <cellStyle name="ALLINES 3 2 4 7" xfId="734"/>
    <cellStyle name="ALLINES 3 2 4 7 2" xfId="735"/>
    <cellStyle name="ALLINES 3 2 4 8" xfId="736"/>
    <cellStyle name="ALLINES 3 2 5" xfId="737"/>
    <cellStyle name="ALLINES 3 2 5 2" xfId="738"/>
    <cellStyle name="ALLINES 3 2 5 2 2" xfId="739"/>
    <cellStyle name="ALLINES 3 2 5 2 2 2" xfId="740"/>
    <cellStyle name="ALLINES 3 2 5 2 3" xfId="741"/>
    <cellStyle name="ALLINES 3 2 5 3" xfId="742"/>
    <cellStyle name="ALLINES 3 2 5 3 2" xfId="743"/>
    <cellStyle name="ALLINES 3 2 5 3 2 2" xfId="744"/>
    <cellStyle name="ALLINES 3 2 5 3 3" xfId="745"/>
    <cellStyle name="ALLINES 3 2 5 4" xfId="746"/>
    <cellStyle name="ALLINES 3 2 5 4 2" xfId="747"/>
    <cellStyle name="ALLINES 3 2 5 4 2 2" xfId="748"/>
    <cellStyle name="ALLINES 3 2 5 4 3" xfId="749"/>
    <cellStyle name="ALLINES 3 2 5 5" xfId="750"/>
    <cellStyle name="ALLINES 3 2 5 5 2" xfId="751"/>
    <cellStyle name="ALLINES 3 2 5 5 2 2" xfId="752"/>
    <cellStyle name="ALLINES 3 2 5 5 3" xfId="753"/>
    <cellStyle name="ALLINES 3 2 5 6" xfId="754"/>
    <cellStyle name="ALLINES 3 2 5 6 2" xfId="755"/>
    <cellStyle name="ALLINES 3 2 5 6 2 2" xfId="756"/>
    <cellStyle name="ALLINES 3 2 5 6 3" xfId="757"/>
    <cellStyle name="ALLINES 3 2 5 7" xfId="758"/>
    <cellStyle name="ALLINES 3 2 5 7 2" xfId="759"/>
    <cellStyle name="ALLINES 3 2 5 8" xfId="760"/>
    <cellStyle name="ALLINES 3 2 6" xfId="761"/>
    <cellStyle name="ALLINES 3 2 6 2" xfId="762"/>
    <cellStyle name="ALLINES 3 2 6 2 2" xfId="763"/>
    <cellStyle name="ALLINES 3 2 6 2 2 2" xfId="764"/>
    <cellStyle name="ALLINES 3 2 6 2 3" xfId="765"/>
    <cellStyle name="ALLINES 3 2 6 3" xfId="766"/>
    <cellStyle name="ALLINES 3 2 6 3 2" xfId="767"/>
    <cellStyle name="ALLINES 3 2 6 3 2 2" xfId="768"/>
    <cellStyle name="ALLINES 3 2 6 3 3" xfId="769"/>
    <cellStyle name="ALLINES 3 2 6 4" xfId="770"/>
    <cellStyle name="ALLINES 3 2 6 4 2" xfId="771"/>
    <cellStyle name="ALLINES 3 2 6 4 2 2" xfId="772"/>
    <cellStyle name="ALLINES 3 2 6 4 3" xfId="773"/>
    <cellStyle name="ALLINES 3 2 6 5" xfId="774"/>
    <cellStyle name="ALLINES 3 2 6 5 2" xfId="775"/>
    <cellStyle name="ALLINES 3 2 6 5 2 2" xfId="776"/>
    <cellStyle name="ALLINES 3 2 6 5 3" xfId="777"/>
    <cellStyle name="ALLINES 3 2 6 6" xfId="778"/>
    <cellStyle name="ALLINES 3 2 6 6 2" xfId="779"/>
    <cellStyle name="ALLINES 3 2 6 6 2 2" xfId="780"/>
    <cellStyle name="ALLINES 3 2 6 6 3" xfId="781"/>
    <cellStyle name="ALLINES 3 2 6 7" xfId="782"/>
    <cellStyle name="ALLINES 3 2 6 7 2" xfId="783"/>
    <cellStyle name="ALLINES 3 2 6 8" xfId="784"/>
    <cellStyle name="ALLINES 3 2 7" xfId="785"/>
    <cellStyle name="ALLINES 3 2 7 2" xfId="786"/>
    <cellStyle name="ALLINES 3 2 7 2 2" xfId="787"/>
    <cellStyle name="ALLINES 3 2 7 2 2 2" xfId="788"/>
    <cellStyle name="ALLINES 3 2 7 2 3" xfId="789"/>
    <cellStyle name="ALLINES 3 2 7 3" xfId="790"/>
    <cellStyle name="ALLINES 3 2 7 3 2" xfId="791"/>
    <cellStyle name="ALLINES 3 2 7 3 2 2" xfId="792"/>
    <cellStyle name="ALLINES 3 2 7 3 3" xfId="793"/>
    <cellStyle name="ALLINES 3 2 7 4" xfId="794"/>
    <cellStyle name="ALLINES 3 2 7 4 2" xfId="795"/>
    <cellStyle name="ALLINES 3 2 7 4 2 2" xfId="796"/>
    <cellStyle name="ALLINES 3 2 7 4 3" xfId="797"/>
    <cellStyle name="ALLINES 3 2 7 5" xfId="798"/>
    <cellStyle name="ALLINES 3 2 7 5 2" xfId="799"/>
    <cellStyle name="ALLINES 3 2 7 5 2 2" xfId="800"/>
    <cellStyle name="ALLINES 3 2 7 5 3" xfId="801"/>
    <cellStyle name="ALLINES 3 2 7 6" xfId="802"/>
    <cellStyle name="ALLINES 3 2 7 6 2" xfId="803"/>
    <cellStyle name="ALLINES 3 2 7 6 2 2" xfId="804"/>
    <cellStyle name="ALLINES 3 2 7 6 3" xfId="805"/>
    <cellStyle name="ALLINES 3 2 7 7" xfId="806"/>
    <cellStyle name="ALLINES 3 2 7 7 2" xfId="807"/>
    <cellStyle name="ALLINES 3 2 7 8" xfId="808"/>
    <cellStyle name="ALLINES 3 2 8" xfId="809"/>
    <cellStyle name="ALLINES 3 2 8 2" xfId="810"/>
    <cellStyle name="ALLINES 3 2 8 2 2" xfId="811"/>
    <cellStyle name="ALLINES 3 2 8 2 2 2" xfId="812"/>
    <cellStyle name="ALLINES 3 2 8 2 3" xfId="813"/>
    <cellStyle name="ALLINES 3 2 8 3" xfId="814"/>
    <cellStyle name="ALLINES 3 2 8 3 2" xfId="815"/>
    <cellStyle name="ALLINES 3 2 8 3 2 2" xfId="816"/>
    <cellStyle name="ALLINES 3 2 8 3 3" xfId="817"/>
    <cellStyle name="ALLINES 3 2 8 4" xfId="818"/>
    <cellStyle name="ALLINES 3 2 8 4 2" xfId="819"/>
    <cellStyle name="ALLINES 3 2 8 4 2 2" xfId="820"/>
    <cellStyle name="ALLINES 3 2 8 4 3" xfId="821"/>
    <cellStyle name="ALLINES 3 2 8 5" xfId="822"/>
    <cellStyle name="ALLINES 3 2 8 5 2" xfId="823"/>
    <cellStyle name="ALLINES 3 2 8 5 2 2" xfId="824"/>
    <cellStyle name="ALLINES 3 2 8 5 3" xfId="825"/>
    <cellStyle name="ALLINES 3 2 8 6" xfId="826"/>
    <cellStyle name="ALLINES 3 2 8 6 2" xfId="827"/>
    <cellStyle name="ALLINES 3 2 8 6 2 2" xfId="828"/>
    <cellStyle name="ALLINES 3 2 8 6 3" xfId="829"/>
    <cellStyle name="ALLINES 3 2 8 7" xfId="830"/>
    <cellStyle name="ALLINES 3 2 8 7 2" xfId="831"/>
    <cellStyle name="ALLINES 3 2 8 8" xfId="832"/>
    <cellStyle name="ALLINES 3 2 9" xfId="833"/>
    <cellStyle name="ALLINES 3 2 9 2" xfId="834"/>
    <cellStyle name="ALLINES 3 2 9 2 2" xfId="835"/>
    <cellStyle name="ALLINES 3 2 9 3" xfId="836"/>
    <cellStyle name="ALLINES 3 3" xfId="837"/>
    <cellStyle name="ALLINES 3 3 2" xfId="838"/>
    <cellStyle name="ALLINES 3 3 2 2" xfId="839"/>
    <cellStyle name="ALLINES 3 3 2 2 2" xfId="840"/>
    <cellStyle name="ALLINES 3 3 2 3" xfId="841"/>
    <cellStyle name="ALLINES 3 3 3" xfId="842"/>
    <cellStyle name="ALLINES 3 3 3 2" xfId="843"/>
    <cellStyle name="ALLINES 3 3 3 2 2" xfId="844"/>
    <cellStyle name="ALLINES 3 3 3 3" xfId="845"/>
    <cellStyle name="ALLINES 3 3 4" xfId="846"/>
    <cellStyle name="ALLINES 3 3 4 2" xfId="847"/>
    <cellStyle name="ALLINES 3 3 4 2 2" xfId="848"/>
    <cellStyle name="ALLINES 3 3 4 3" xfId="849"/>
    <cellStyle name="ALLINES 3 3 5" xfId="850"/>
    <cellStyle name="ALLINES 3 3 5 2" xfId="851"/>
    <cellStyle name="ALLINES 3 3 5 2 2" xfId="852"/>
    <cellStyle name="ALLINES 3 3 5 3" xfId="853"/>
    <cellStyle name="ALLINES 3 3 6" xfId="854"/>
    <cellStyle name="ALLINES 3 3 6 2" xfId="855"/>
    <cellStyle name="ALLINES 3 3 6 2 2" xfId="856"/>
    <cellStyle name="ALLINES 3 3 6 3" xfId="857"/>
    <cellStyle name="ALLINES 3 3 7" xfId="858"/>
    <cellStyle name="ALLINES 3 3 7 2" xfId="859"/>
    <cellStyle name="ALLINES 3 3 8" xfId="860"/>
    <cellStyle name="ALLINES 3 4" xfId="861"/>
    <cellStyle name="ALLINES 3 4 2" xfId="862"/>
    <cellStyle name="ALLINES 3 4 2 2" xfId="863"/>
    <cellStyle name="ALLINES 3 4 2 2 2" xfId="864"/>
    <cellStyle name="ALLINES 3 4 2 3" xfId="865"/>
    <cellStyle name="ALLINES 3 4 3" xfId="866"/>
    <cellStyle name="ALLINES 3 4 3 2" xfId="867"/>
    <cellStyle name="ALLINES 3 4 3 2 2" xfId="868"/>
    <cellStyle name="ALLINES 3 4 3 3" xfId="869"/>
    <cellStyle name="ALLINES 3 4 4" xfId="870"/>
    <cellStyle name="ALLINES 3 4 4 2" xfId="871"/>
    <cellStyle name="ALLINES 3 4 4 2 2" xfId="872"/>
    <cellStyle name="ALLINES 3 4 4 3" xfId="873"/>
    <cellStyle name="ALLINES 3 4 5" xfId="874"/>
    <cellStyle name="ALLINES 3 4 5 2" xfId="875"/>
    <cellStyle name="ALLINES 3 4 5 2 2" xfId="876"/>
    <cellStyle name="ALLINES 3 4 5 3" xfId="877"/>
    <cellStyle name="ALLINES 3 4 6" xfId="878"/>
    <cellStyle name="ALLINES 3 4 6 2" xfId="879"/>
    <cellStyle name="ALLINES 3 4 6 2 2" xfId="880"/>
    <cellStyle name="ALLINES 3 4 6 3" xfId="881"/>
    <cellStyle name="ALLINES 3 4 7" xfId="882"/>
    <cellStyle name="ALLINES 3 4 7 2" xfId="883"/>
    <cellStyle name="ALLINES 3 4 8" xfId="884"/>
    <cellStyle name="ALLINES 3 5" xfId="885"/>
    <cellStyle name="ALLINES 3 5 2" xfId="886"/>
    <cellStyle name="ALLINES 3 5 2 2" xfId="887"/>
    <cellStyle name="ALLINES 3 5 2 2 2" xfId="888"/>
    <cellStyle name="ALLINES 3 5 2 3" xfId="889"/>
    <cellStyle name="ALLINES 3 5 3" xfId="890"/>
    <cellStyle name="ALLINES 3 5 3 2" xfId="891"/>
    <cellStyle name="ALLINES 3 5 3 2 2" xfId="892"/>
    <cellStyle name="ALLINES 3 5 3 3" xfId="893"/>
    <cellStyle name="ALLINES 3 5 4" xfId="894"/>
    <cellStyle name="ALLINES 3 5 4 2" xfId="895"/>
    <cellStyle name="ALLINES 3 5 4 2 2" xfId="896"/>
    <cellStyle name="ALLINES 3 5 4 3" xfId="897"/>
    <cellStyle name="ALLINES 3 5 5" xfId="898"/>
    <cellStyle name="ALLINES 3 5 5 2" xfId="899"/>
    <cellStyle name="ALLINES 3 5 5 2 2" xfId="900"/>
    <cellStyle name="ALLINES 3 5 5 3" xfId="901"/>
    <cellStyle name="ALLINES 3 5 6" xfId="902"/>
    <cellStyle name="ALLINES 3 5 6 2" xfId="903"/>
    <cellStyle name="ALLINES 3 5 6 2 2" xfId="904"/>
    <cellStyle name="ALLINES 3 5 6 3" xfId="905"/>
    <cellStyle name="ALLINES 3 5 7" xfId="906"/>
    <cellStyle name="ALLINES 3 5 7 2" xfId="907"/>
    <cellStyle name="ALLINES 3 5 8" xfId="908"/>
    <cellStyle name="ALLINES 3 6" xfId="909"/>
    <cellStyle name="ALLINES 3 6 2" xfId="910"/>
    <cellStyle name="ALLINES 3 6 2 2" xfId="911"/>
    <cellStyle name="ALLINES 3 6 2 2 2" xfId="912"/>
    <cellStyle name="ALLINES 3 6 2 3" xfId="913"/>
    <cellStyle name="ALLINES 3 6 3" xfId="914"/>
    <cellStyle name="ALLINES 3 6 3 2" xfId="915"/>
    <cellStyle name="ALLINES 3 6 3 2 2" xfId="916"/>
    <cellStyle name="ALLINES 3 6 3 3" xfId="917"/>
    <cellStyle name="ALLINES 3 6 4" xfId="918"/>
    <cellStyle name="ALLINES 3 6 4 2" xfId="919"/>
    <cellStyle name="ALLINES 3 6 4 2 2" xfId="920"/>
    <cellStyle name="ALLINES 3 6 4 3" xfId="921"/>
    <cellStyle name="ALLINES 3 6 5" xfId="922"/>
    <cellStyle name="ALLINES 3 6 5 2" xfId="923"/>
    <cellStyle name="ALLINES 3 6 5 2 2" xfId="924"/>
    <cellStyle name="ALLINES 3 6 5 3" xfId="925"/>
    <cellStyle name="ALLINES 3 6 6" xfId="926"/>
    <cellStyle name="ALLINES 3 6 6 2" xfId="927"/>
    <cellStyle name="ALLINES 3 6 6 2 2" xfId="928"/>
    <cellStyle name="ALLINES 3 6 6 3" xfId="929"/>
    <cellStyle name="ALLINES 3 6 7" xfId="930"/>
    <cellStyle name="ALLINES 3 6 7 2" xfId="931"/>
    <cellStyle name="ALLINES 3 6 8" xfId="932"/>
    <cellStyle name="ALLINES 3 7" xfId="933"/>
    <cellStyle name="ALLINES 3 7 2" xfId="934"/>
    <cellStyle name="ALLINES 3 7 2 2" xfId="935"/>
    <cellStyle name="ALLINES 3 7 2 2 2" xfId="936"/>
    <cellStyle name="ALLINES 3 7 2 3" xfId="937"/>
    <cellStyle name="ALLINES 3 7 3" xfId="938"/>
    <cellStyle name="ALLINES 3 7 3 2" xfId="939"/>
    <cellStyle name="ALLINES 3 7 3 2 2" xfId="940"/>
    <cellStyle name="ALLINES 3 7 3 3" xfId="941"/>
    <cellStyle name="ALLINES 3 7 4" xfId="942"/>
    <cellStyle name="ALLINES 3 7 4 2" xfId="943"/>
    <cellStyle name="ALLINES 3 7 4 2 2" xfId="944"/>
    <cellStyle name="ALLINES 3 7 4 3" xfId="945"/>
    <cellStyle name="ALLINES 3 7 5" xfId="946"/>
    <cellStyle name="ALLINES 3 7 5 2" xfId="947"/>
    <cellStyle name="ALLINES 3 7 5 2 2" xfId="948"/>
    <cellStyle name="ALLINES 3 7 5 3" xfId="949"/>
    <cellStyle name="ALLINES 3 7 6" xfId="950"/>
    <cellStyle name="ALLINES 3 7 6 2" xfId="951"/>
    <cellStyle name="ALLINES 3 7 6 2 2" xfId="952"/>
    <cellStyle name="ALLINES 3 7 6 3" xfId="953"/>
    <cellStyle name="ALLINES 3 7 7" xfId="954"/>
    <cellStyle name="ALLINES 3 7 7 2" xfId="955"/>
    <cellStyle name="ALLINES 3 7 8" xfId="956"/>
    <cellStyle name="ALLINES 3 8" xfId="957"/>
    <cellStyle name="ALLINES 3 8 2" xfId="958"/>
    <cellStyle name="ALLINES 3 8 2 2" xfId="959"/>
    <cellStyle name="ALLINES 3 8 2 2 2" xfId="960"/>
    <cellStyle name="ALLINES 3 8 2 3" xfId="961"/>
    <cellStyle name="ALLINES 3 8 3" xfId="962"/>
    <cellStyle name="ALLINES 3 8 3 2" xfId="963"/>
    <cellStyle name="ALLINES 3 8 3 2 2" xfId="964"/>
    <cellStyle name="ALLINES 3 8 3 3" xfId="965"/>
    <cellStyle name="ALLINES 3 8 4" xfId="966"/>
    <cellStyle name="ALLINES 3 8 4 2" xfId="967"/>
    <cellStyle name="ALLINES 3 8 4 2 2" xfId="968"/>
    <cellStyle name="ALLINES 3 8 4 3" xfId="969"/>
    <cellStyle name="ALLINES 3 8 5" xfId="970"/>
    <cellStyle name="ALLINES 3 8 5 2" xfId="971"/>
    <cellStyle name="ALLINES 3 8 5 2 2" xfId="972"/>
    <cellStyle name="ALLINES 3 8 5 3" xfId="973"/>
    <cellStyle name="ALLINES 3 8 6" xfId="974"/>
    <cellStyle name="ALLINES 3 8 6 2" xfId="975"/>
    <cellStyle name="ALLINES 3 8 6 2 2" xfId="976"/>
    <cellStyle name="ALLINES 3 8 6 3" xfId="977"/>
    <cellStyle name="ALLINES 3 8 7" xfId="978"/>
    <cellStyle name="ALLINES 3 8 7 2" xfId="979"/>
    <cellStyle name="ALLINES 3 8 8" xfId="980"/>
    <cellStyle name="ALLINES 3 9" xfId="981"/>
    <cellStyle name="ALLINES 3 9 2" xfId="982"/>
    <cellStyle name="ALLINES 3 9 2 2" xfId="983"/>
    <cellStyle name="ALLINES 3 9 2 2 2" xfId="984"/>
    <cellStyle name="ALLINES 3 9 2 3" xfId="985"/>
    <cellStyle name="ALLINES 3 9 3" xfId="986"/>
    <cellStyle name="ALLINES 3 9 3 2" xfId="987"/>
    <cellStyle name="ALLINES 3 9 3 2 2" xfId="988"/>
    <cellStyle name="ALLINES 3 9 3 3" xfId="989"/>
    <cellStyle name="ALLINES 3 9 4" xfId="990"/>
    <cellStyle name="ALLINES 3 9 4 2" xfId="991"/>
    <cellStyle name="ALLINES 3 9 4 2 2" xfId="992"/>
    <cellStyle name="ALLINES 3 9 4 3" xfId="993"/>
    <cellStyle name="ALLINES 3 9 5" xfId="994"/>
    <cellStyle name="ALLINES 3 9 5 2" xfId="995"/>
    <cellStyle name="ALLINES 3 9 5 2 2" xfId="996"/>
    <cellStyle name="ALLINES 3 9 5 3" xfId="997"/>
    <cellStyle name="ALLINES 3 9 6" xfId="998"/>
    <cellStyle name="ALLINES 3 9 6 2" xfId="999"/>
    <cellStyle name="ALLINES 3 9 6 2 2" xfId="1000"/>
    <cellStyle name="ALLINES 3 9 6 3" xfId="1001"/>
    <cellStyle name="ALLINES 3 9 7" xfId="1002"/>
    <cellStyle name="ALLINES 3 9 7 2" xfId="1003"/>
    <cellStyle name="ALLINES 3 9 8" xfId="1004"/>
    <cellStyle name="ALLINES 4" xfId="1005"/>
    <cellStyle name="ALLINES 4 10" xfId="1006"/>
    <cellStyle name="ALLINES 4 10 2" xfId="1007"/>
    <cellStyle name="ALLINES 4 10 2 2" xfId="1008"/>
    <cellStyle name="ALLINES 4 10 3" xfId="1009"/>
    <cellStyle name="ALLINES 4 11" xfId="1010"/>
    <cellStyle name="ALLINES 4 11 2" xfId="1011"/>
    <cellStyle name="ALLINES 4 11 2 2" xfId="1012"/>
    <cellStyle name="ALLINES 4 11 3" xfId="1013"/>
    <cellStyle name="ALLINES 4 12" xfId="1014"/>
    <cellStyle name="ALLINES 4 12 2" xfId="1015"/>
    <cellStyle name="ALLINES 4 12 2 2" xfId="1016"/>
    <cellStyle name="ALLINES 4 12 3" xfId="1017"/>
    <cellStyle name="ALLINES 4 13" xfId="1018"/>
    <cellStyle name="ALLINES 4 13 2" xfId="1019"/>
    <cellStyle name="ALLINES 4 13 2 2" xfId="1020"/>
    <cellStyle name="ALLINES 4 13 3" xfId="1021"/>
    <cellStyle name="ALLINES 4 14" xfId="1022"/>
    <cellStyle name="ALLINES 4 14 2" xfId="1023"/>
    <cellStyle name="ALLINES 4 15" xfId="1024"/>
    <cellStyle name="ALLINES 4 2" xfId="1025"/>
    <cellStyle name="ALLINES 4 2 2" xfId="1026"/>
    <cellStyle name="ALLINES 4 2 2 2" xfId="1027"/>
    <cellStyle name="ALLINES 4 2 2 2 2" xfId="1028"/>
    <cellStyle name="ALLINES 4 2 2 3" xfId="1029"/>
    <cellStyle name="ALLINES 4 2 3" xfId="1030"/>
    <cellStyle name="ALLINES 4 2 3 2" xfId="1031"/>
    <cellStyle name="ALLINES 4 2 3 2 2" xfId="1032"/>
    <cellStyle name="ALLINES 4 2 3 3" xfId="1033"/>
    <cellStyle name="ALLINES 4 2 4" xfId="1034"/>
    <cellStyle name="ALLINES 4 2 4 2" xfId="1035"/>
    <cellStyle name="ALLINES 4 2 4 2 2" xfId="1036"/>
    <cellStyle name="ALLINES 4 2 4 3" xfId="1037"/>
    <cellStyle name="ALLINES 4 2 5" xfId="1038"/>
    <cellStyle name="ALLINES 4 2 5 2" xfId="1039"/>
    <cellStyle name="ALLINES 4 2 5 2 2" xfId="1040"/>
    <cellStyle name="ALLINES 4 2 5 3" xfId="1041"/>
    <cellStyle name="ALLINES 4 2 6" xfId="1042"/>
    <cellStyle name="ALLINES 4 2 6 2" xfId="1043"/>
    <cellStyle name="ALLINES 4 2 6 2 2" xfId="1044"/>
    <cellStyle name="ALLINES 4 2 6 3" xfId="1045"/>
    <cellStyle name="ALLINES 4 2 7" xfId="1046"/>
    <cellStyle name="ALLINES 4 2 7 2" xfId="1047"/>
    <cellStyle name="ALLINES 4 2 8" xfId="1048"/>
    <cellStyle name="ALLINES 4 3" xfId="1049"/>
    <cellStyle name="ALLINES 4 3 2" xfId="1050"/>
    <cellStyle name="ALLINES 4 3 2 2" xfId="1051"/>
    <cellStyle name="ALLINES 4 3 2 2 2" xfId="1052"/>
    <cellStyle name="ALLINES 4 3 2 3" xfId="1053"/>
    <cellStyle name="ALLINES 4 3 3" xfId="1054"/>
    <cellStyle name="ALLINES 4 3 3 2" xfId="1055"/>
    <cellStyle name="ALLINES 4 3 3 2 2" xfId="1056"/>
    <cellStyle name="ALLINES 4 3 3 3" xfId="1057"/>
    <cellStyle name="ALLINES 4 3 4" xfId="1058"/>
    <cellStyle name="ALLINES 4 3 4 2" xfId="1059"/>
    <cellStyle name="ALLINES 4 3 4 2 2" xfId="1060"/>
    <cellStyle name="ALLINES 4 3 4 3" xfId="1061"/>
    <cellStyle name="ALLINES 4 3 5" xfId="1062"/>
    <cellStyle name="ALLINES 4 3 5 2" xfId="1063"/>
    <cellStyle name="ALLINES 4 3 5 2 2" xfId="1064"/>
    <cellStyle name="ALLINES 4 3 5 3" xfId="1065"/>
    <cellStyle name="ALLINES 4 3 6" xfId="1066"/>
    <cellStyle name="ALLINES 4 3 6 2" xfId="1067"/>
    <cellStyle name="ALLINES 4 3 6 2 2" xfId="1068"/>
    <cellStyle name="ALLINES 4 3 6 3" xfId="1069"/>
    <cellStyle name="ALLINES 4 3 7" xfId="1070"/>
    <cellStyle name="ALLINES 4 3 7 2" xfId="1071"/>
    <cellStyle name="ALLINES 4 3 8" xfId="1072"/>
    <cellStyle name="ALLINES 4 4" xfId="1073"/>
    <cellStyle name="ALLINES 4 4 2" xfId="1074"/>
    <cellStyle name="ALLINES 4 4 2 2" xfId="1075"/>
    <cellStyle name="ALLINES 4 4 2 2 2" xfId="1076"/>
    <cellStyle name="ALLINES 4 4 2 3" xfId="1077"/>
    <cellStyle name="ALLINES 4 4 3" xfId="1078"/>
    <cellStyle name="ALLINES 4 4 3 2" xfId="1079"/>
    <cellStyle name="ALLINES 4 4 3 2 2" xfId="1080"/>
    <cellStyle name="ALLINES 4 4 3 3" xfId="1081"/>
    <cellStyle name="ALLINES 4 4 4" xfId="1082"/>
    <cellStyle name="ALLINES 4 4 4 2" xfId="1083"/>
    <cellStyle name="ALLINES 4 4 4 2 2" xfId="1084"/>
    <cellStyle name="ALLINES 4 4 4 3" xfId="1085"/>
    <cellStyle name="ALLINES 4 4 5" xfId="1086"/>
    <cellStyle name="ALLINES 4 4 5 2" xfId="1087"/>
    <cellStyle name="ALLINES 4 4 5 2 2" xfId="1088"/>
    <cellStyle name="ALLINES 4 4 5 3" xfId="1089"/>
    <cellStyle name="ALLINES 4 4 6" xfId="1090"/>
    <cellStyle name="ALLINES 4 4 6 2" xfId="1091"/>
    <cellStyle name="ALLINES 4 4 6 2 2" xfId="1092"/>
    <cellStyle name="ALLINES 4 4 6 3" xfId="1093"/>
    <cellStyle name="ALLINES 4 4 7" xfId="1094"/>
    <cellStyle name="ALLINES 4 4 7 2" xfId="1095"/>
    <cellStyle name="ALLINES 4 4 8" xfId="1096"/>
    <cellStyle name="ALLINES 4 5" xfId="1097"/>
    <cellStyle name="ALLINES 4 5 2" xfId="1098"/>
    <cellStyle name="ALLINES 4 5 2 2" xfId="1099"/>
    <cellStyle name="ALLINES 4 5 2 2 2" xfId="1100"/>
    <cellStyle name="ALLINES 4 5 2 3" xfId="1101"/>
    <cellStyle name="ALLINES 4 5 3" xfId="1102"/>
    <cellStyle name="ALLINES 4 5 3 2" xfId="1103"/>
    <cellStyle name="ALLINES 4 5 3 2 2" xfId="1104"/>
    <cellStyle name="ALLINES 4 5 3 3" xfId="1105"/>
    <cellStyle name="ALLINES 4 5 4" xfId="1106"/>
    <cellStyle name="ALLINES 4 5 4 2" xfId="1107"/>
    <cellStyle name="ALLINES 4 5 4 2 2" xfId="1108"/>
    <cellStyle name="ALLINES 4 5 4 3" xfId="1109"/>
    <cellStyle name="ALLINES 4 5 5" xfId="1110"/>
    <cellStyle name="ALLINES 4 5 5 2" xfId="1111"/>
    <cellStyle name="ALLINES 4 5 5 2 2" xfId="1112"/>
    <cellStyle name="ALLINES 4 5 5 3" xfId="1113"/>
    <cellStyle name="ALLINES 4 5 6" xfId="1114"/>
    <cellStyle name="ALLINES 4 5 6 2" xfId="1115"/>
    <cellStyle name="ALLINES 4 5 6 2 2" xfId="1116"/>
    <cellStyle name="ALLINES 4 5 6 3" xfId="1117"/>
    <cellStyle name="ALLINES 4 5 7" xfId="1118"/>
    <cellStyle name="ALLINES 4 5 7 2" xfId="1119"/>
    <cellStyle name="ALLINES 4 5 8" xfId="1120"/>
    <cellStyle name="ALLINES 4 6" xfId="1121"/>
    <cellStyle name="ALLINES 4 6 2" xfId="1122"/>
    <cellStyle name="ALLINES 4 6 2 2" xfId="1123"/>
    <cellStyle name="ALLINES 4 6 2 2 2" xfId="1124"/>
    <cellStyle name="ALLINES 4 6 2 3" xfId="1125"/>
    <cellStyle name="ALLINES 4 6 3" xfId="1126"/>
    <cellStyle name="ALLINES 4 6 3 2" xfId="1127"/>
    <cellStyle name="ALLINES 4 6 3 2 2" xfId="1128"/>
    <cellStyle name="ALLINES 4 6 3 3" xfId="1129"/>
    <cellStyle name="ALLINES 4 6 4" xfId="1130"/>
    <cellStyle name="ALLINES 4 6 4 2" xfId="1131"/>
    <cellStyle name="ALLINES 4 6 4 2 2" xfId="1132"/>
    <cellStyle name="ALLINES 4 6 4 3" xfId="1133"/>
    <cellStyle name="ALLINES 4 6 5" xfId="1134"/>
    <cellStyle name="ALLINES 4 6 5 2" xfId="1135"/>
    <cellStyle name="ALLINES 4 6 5 2 2" xfId="1136"/>
    <cellStyle name="ALLINES 4 6 5 3" xfId="1137"/>
    <cellStyle name="ALLINES 4 6 6" xfId="1138"/>
    <cellStyle name="ALLINES 4 6 6 2" xfId="1139"/>
    <cellStyle name="ALLINES 4 6 6 2 2" xfId="1140"/>
    <cellStyle name="ALLINES 4 6 6 3" xfId="1141"/>
    <cellStyle name="ALLINES 4 6 7" xfId="1142"/>
    <cellStyle name="ALLINES 4 6 7 2" xfId="1143"/>
    <cellStyle name="ALLINES 4 6 8" xfId="1144"/>
    <cellStyle name="ALLINES 4 7" xfId="1145"/>
    <cellStyle name="ALLINES 4 7 2" xfId="1146"/>
    <cellStyle name="ALLINES 4 7 2 2" xfId="1147"/>
    <cellStyle name="ALLINES 4 7 2 2 2" xfId="1148"/>
    <cellStyle name="ALLINES 4 7 2 3" xfId="1149"/>
    <cellStyle name="ALLINES 4 7 3" xfId="1150"/>
    <cellStyle name="ALLINES 4 7 3 2" xfId="1151"/>
    <cellStyle name="ALLINES 4 7 3 2 2" xfId="1152"/>
    <cellStyle name="ALLINES 4 7 3 3" xfId="1153"/>
    <cellStyle name="ALLINES 4 7 4" xfId="1154"/>
    <cellStyle name="ALLINES 4 7 4 2" xfId="1155"/>
    <cellStyle name="ALLINES 4 7 4 2 2" xfId="1156"/>
    <cellStyle name="ALLINES 4 7 4 3" xfId="1157"/>
    <cellStyle name="ALLINES 4 7 5" xfId="1158"/>
    <cellStyle name="ALLINES 4 7 5 2" xfId="1159"/>
    <cellStyle name="ALLINES 4 7 5 2 2" xfId="1160"/>
    <cellStyle name="ALLINES 4 7 5 3" xfId="1161"/>
    <cellStyle name="ALLINES 4 7 6" xfId="1162"/>
    <cellStyle name="ALLINES 4 7 6 2" xfId="1163"/>
    <cellStyle name="ALLINES 4 7 6 2 2" xfId="1164"/>
    <cellStyle name="ALLINES 4 7 6 3" xfId="1165"/>
    <cellStyle name="ALLINES 4 7 7" xfId="1166"/>
    <cellStyle name="ALLINES 4 7 7 2" xfId="1167"/>
    <cellStyle name="ALLINES 4 7 8" xfId="1168"/>
    <cellStyle name="ALLINES 4 8" xfId="1169"/>
    <cellStyle name="ALLINES 4 8 2" xfId="1170"/>
    <cellStyle name="ALLINES 4 8 2 2" xfId="1171"/>
    <cellStyle name="ALLINES 4 8 2 2 2" xfId="1172"/>
    <cellStyle name="ALLINES 4 8 2 3" xfId="1173"/>
    <cellStyle name="ALLINES 4 8 3" xfId="1174"/>
    <cellStyle name="ALLINES 4 8 3 2" xfId="1175"/>
    <cellStyle name="ALLINES 4 8 3 2 2" xfId="1176"/>
    <cellStyle name="ALLINES 4 8 3 3" xfId="1177"/>
    <cellStyle name="ALLINES 4 8 4" xfId="1178"/>
    <cellStyle name="ALLINES 4 8 4 2" xfId="1179"/>
    <cellStyle name="ALLINES 4 8 4 2 2" xfId="1180"/>
    <cellStyle name="ALLINES 4 8 4 3" xfId="1181"/>
    <cellStyle name="ALLINES 4 8 5" xfId="1182"/>
    <cellStyle name="ALLINES 4 8 5 2" xfId="1183"/>
    <cellStyle name="ALLINES 4 8 5 2 2" xfId="1184"/>
    <cellStyle name="ALLINES 4 8 5 3" xfId="1185"/>
    <cellStyle name="ALLINES 4 8 6" xfId="1186"/>
    <cellStyle name="ALLINES 4 8 6 2" xfId="1187"/>
    <cellStyle name="ALLINES 4 8 6 2 2" xfId="1188"/>
    <cellStyle name="ALLINES 4 8 6 3" xfId="1189"/>
    <cellStyle name="ALLINES 4 8 7" xfId="1190"/>
    <cellStyle name="ALLINES 4 8 7 2" xfId="1191"/>
    <cellStyle name="ALLINES 4 8 8" xfId="1192"/>
    <cellStyle name="ALLINES 4 9" xfId="1193"/>
    <cellStyle name="ALLINES 4 9 2" xfId="1194"/>
    <cellStyle name="ALLINES 4 9 2 2" xfId="1195"/>
    <cellStyle name="ALLINES 4 9 3" xfId="1196"/>
    <cellStyle name="ALLINES 5" xfId="1197"/>
    <cellStyle name="ALLINES 5 2" xfId="1198"/>
    <cellStyle name="ALLINES 5 2 2" xfId="1199"/>
    <cellStyle name="ALLINES 5 2 2 2" xfId="1200"/>
    <cellStyle name="ALLINES 5 2 3" xfId="1201"/>
    <cellStyle name="ALLINES 5 3" xfId="1202"/>
    <cellStyle name="ALLINES 5 3 2" xfId="1203"/>
    <cellStyle name="ALLINES 5 3 2 2" xfId="1204"/>
    <cellStyle name="ALLINES 5 3 3" xfId="1205"/>
    <cellStyle name="ALLINES 5 4" xfId="1206"/>
    <cellStyle name="ALLINES 5 4 2" xfId="1207"/>
    <cellStyle name="ALLINES 5 4 2 2" xfId="1208"/>
    <cellStyle name="ALLINES 5 4 3" xfId="1209"/>
    <cellStyle name="ALLINES 5 5" xfId="1210"/>
    <cellStyle name="ALLINES 5 5 2" xfId="1211"/>
    <cellStyle name="ALLINES 5 5 2 2" xfId="1212"/>
    <cellStyle name="ALLINES 5 5 3" xfId="1213"/>
    <cellStyle name="ALLINES 5 6" xfId="1214"/>
    <cellStyle name="ALLINES 5 6 2" xfId="1215"/>
    <cellStyle name="ALLINES 5 6 2 2" xfId="1216"/>
    <cellStyle name="ALLINES 5 6 3" xfId="1217"/>
    <cellStyle name="ALLINES 5 7" xfId="1218"/>
    <cellStyle name="ALLINES 5 7 2" xfId="1219"/>
    <cellStyle name="ALLINES 5 8" xfId="1220"/>
    <cellStyle name="ALLINES 6" xfId="1221"/>
    <cellStyle name="ALLINES 6 2" xfId="1222"/>
    <cellStyle name="ALLINES 6 2 2" xfId="1223"/>
    <cellStyle name="ALLINES 6 2 2 2" xfId="1224"/>
    <cellStyle name="ALLINES 6 2 3" xfId="1225"/>
    <cellStyle name="ALLINES 6 3" xfId="1226"/>
    <cellStyle name="ALLINES 6 3 2" xfId="1227"/>
    <cellStyle name="ALLINES 6 3 2 2" xfId="1228"/>
    <cellStyle name="ALLINES 6 3 3" xfId="1229"/>
    <cellStyle name="ALLINES 6 4" xfId="1230"/>
    <cellStyle name="ALLINES 6 4 2" xfId="1231"/>
    <cellStyle name="ALLINES 6 4 2 2" xfId="1232"/>
    <cellStyle name="ALLINES 6 4 3" xfId="1233"/>
    <cellStyle name="ALLINES 6 5" xfId="1234"/>
    <cellStyle name="ALLINES 6 5 2" xfId="1235"/>
    <cellStyle name="ALLINES 6 5 2 2" xfId="1236"/>
    <cellStyle name="ALLINES 6 5 3" xfId="1237"/>
    <cellStyle name="ALLINES 6 6" xfId="1238"/>
    <cellStyle name="ALLINES 6 6 2" xfId="1239"/>
    <cellStyle name="ALLINES 6 6 2 2" xfId="1240"/>
    <cellStyle name="ALLINES 6 6 3" xfId="1241"/>
    <cellStyle name="ALLINES 6 7" xfId="1242"/>
    <cellStyle name="ALLINES 6 7 2" xfId="1243"/>
    <cellStyle name="ALLINES 6 8" xfId="1244"/>
    <cellStyle name="ALLINES 7" xfId="1245"/>
    <cellStyle name="ALLINES 7 2" xfId="1246"/>
    <cellStyle name="ALLINES 7 2 2" xfId="1247"/>
    <cellStyle name="ALLINES 7 2 2 2" xfId="1248"/>
    <cellStyle name="ALLINES 7 2 3" xfId="1249"/>
    <cellStyle name="ALLINES 7 3" xfId="1250"/>
    <cellStyle name="ALLINES 7 3 2" xfId="1251"/>
    <cellStyle name="ALLINES 7 3 2 2" xfId="1252"/>
    <cellStyle name="ALLINES 7 3 3" xfId="1253"/>
    <cellStyle name="ALLINES 7 4" xfId="1254"/>
    <cellStyle name="ALLINES 7 4 2" xfId="1255"/>
    <cellStyle name="ALLINES 7 4 2 2" xfId="1256"/>
    <cellStyle name="ALLINES 7 4 3" xfId="1257"/>
    <cellStyle name="ALLINES 7 5" xfId="1258"/>
    <cellStyle name="ALLINES 7 5 2" xfId="1259"/>
    <cellStyle name="ALLINES 7 5 2 2" xfId="1260"/>
    <cellStyle name="ALLINES 7 5 3" xfId="1261"/>
    <cellStyle name="ALLINES 7 6" xfId="1262"/>
    <cellStyle name="ALLINES 7 6 2" xfId="1263"/>
    <cellStyle name="ALLINES 7 6 2 2" xfId="1264"/>
    <cellStyle name="ALLINES 7 6 3" xfId="1265"/>
    <cellStyle name="ALLINES 7 7" xfId="1266"/>
    <cellStyle name="ALLINES 7 7 2" xfId="1267"/>
    <cellStyle name="ALLINES 7 8" xfId="1268"/>
    <cellStyle name="ALLINES 8" xfId="1269"/>
    <cellStyle name="ALLINES 8 2" xfId="1270"/>
    <cellStyle name="ALLINES 8 2 2" xfId="1271"/>
    <cellStyle name="ALLINES 8 2 2 2" xfId="1272"/>
    <cellStyle name="ALLINES 8 2 3" xfId="1273"/>
    <cellStyle name="ALLINES 8 3" xfId="1274"/>
    <cellStyle name="ALLINES 8 3 2" xfId="1275"/>
    <cellStyle name="ALLINES 8 3 2 2" xfId="1276"/>
    <cellStyle name="ALLINES 8 3 3" xfId="1277"/>
    <cellStyle name="ALLINES 8 4" xfId="1278"/>
    <cellStyle name="ALLINES 8 4 2" xfId="1279"/>
    <cellStyle name="ALLINES 8 4 2 2" xfId="1280"/>
    <cellStyle name="ALLINES 8 4 3" xfId="1281"/>
    <cellStyle name="ALLINES 8 5" xfId="1282"/>
    <cellStyle name="ALLINES 8 5 2" xfId="1283"/>
    <cellStyle name="ALLINES 8 5 2 2" xfId="1284"/>
    <cellStyle name="ALLINES 8 5 3" xfId="1285"/>
    <cellStyle name="ALLINES 8 6" xfId="1286"/>
    <cellStyle name="ALLINES 8 6 2" xfId="1287"/>
    <cellStyle name="ALLINES 8 6 2 2" xfId="1288"/>
    <cellStyle name="ALLINES 8 6 3" xfId="1289"/>
    <cellStyle name="ALLINES 8 7" xfId="1290"/>
    <cellStyle name="ALLINES 8 7 2" xfId="1291"/>
    <cellStyle name="ALLINES 8 8" xfId="1292"/>
    <cellStyle name="ALLINES 9" xfId="1293"/>
    <cellStyle name="ALLINES 9 2" xfId="1294"/>
    <cellStyle name="ALLINES 9 2 2" xfId="1295"/>
    <cellStyle name="ALLINES 9 2 2 2" xfId="1296"/>
    <cellStyle name="ALLINES 9 2 3" xfId="1297"/>
    <cellStyle name="ALLINES 9 3" xfId="1298"/>
    <cellStyle name="ALLINES 9 3 2" xfId="1299"/>
    <cellStyle name="ALLINES 9 3 2 2" xfId="1300"/>
    <cellStyle name="ALLINES 9 3 3" xfId="1301"/>
    <cellStyle name="ALLINES 9 4" xfId="1302"/>
    <cellStyle name="ALLINES 9 4 2" xfId="1303"/>
    <cellStyle name="ALLINES 9 4 2 2" xfId="1304"/>
    <cellStyle name="ALLINES 9 4 3" xfId="1305"/>
    <cellStyle name="ALLINES 9 5" xfId="1306"/>
    <cellStyle name="ALLINES 9 5 2" xfId="1307"/>
    <cellStyle name="ALLINES 9 5 2 2" xfId="1308"/>
    <cellStyle name="ALLINES 9 5 3" xfId="1309"/>
    <cellStyle name="ALLINES 9 6" xfId="1310"/>
    <cellStyle name="ALLINES 9 6 2" xfId="1311"/>
    <cellStyle name="ALLINES 9 6 2 2" xfId="1312"/>
    <cellStyle name="ALLINES 9 6 3" xfId="1313"/>
    <cellStyle name="ALLINES 9 7" xfId="1314"/>
    <cellStyle name="ALLINES 9 7 2" xfId="1315"/>
    <cellStyle name="ALLINES 9 8" xfId="1316"/>
    <cellStyle name="AllLines" xfId="1317"/>
    <cellStyle name="AllLines 10" xfId="1318"/>
    <cellStyle name="AllLines 10 2" xfId="1319"/>
    <cellStyle name="AllLines 10 2 2" xfId="1320"/>
    <cellStyle name="AllLines 10 2 2 2" xfId="1321"/>
    <cellStyle name="AllLines 10 2 3" xfId="1322"/>
    <cellStyle name="AllLines 10 3" xfId="1323"/>
    <cellStyle name="AllLines 10 3 2" xfId="1324"/>
    <cellStyle name="AllLines 10 3 2 2" xfId="1325"/>
    <cellStyle name="AllLines 10 3 3" xfId="1326"/>
    <cellStyle name="AllLines 10 4" xfId="1327"/>
    <cellStyle name="AllLines 10 4 2" xfId="1328"/>
    <cellStyle name="AllLines 10 4 2 2" xfId="1329"/>
    <cellStyle name="AllLines 10 4 3" xfId="1330"/>
    <cellStyle name="AllLines 10 5" xfId="1331"/>
    <cellStyle name="AllLines 10 5 2" xfId="1332"/>
    <cellStyle name="AllLines 10 5 2 2" xfId="1333"/>
    <cellStyle name="AllLines 10 5 3" xfId="1334"/>
    <cellStyle name="AllLines 10 6" xfId="1335"/>
    <cellStyle name="AllLines 10 6 2" xfId="1336"/>
    <cellStyle name="AllLines 10 6 2 2" xfId="1337"/>
    <cellStyle name="AllLines 10 6 3" xfId="1338"/>
    <cellStyle name="AllLines 10 7" xfId="1339"/>
    <cellStyle name="AllLines 10 7 2" xfId="1340"/>
    <cellStyle name="AllLines 10 8" xfId="1341"/>
    <cellStyle name="AllLines 11" xfId="1342"/>
    <cellStyle name="AllLines 11 2" xfId="1343"/>
    <cellStyle name="AllLines 11 2 2" xfId="1344"/>
    <cellStyle name="AllLines 11 2 2 2" xfId="1345"/>
    <cellStyle name="AllLines 11 2 3" xfId="1346"/>
    <cellStyle name="AllLines 11 3" xfId="1347"/>
    <cellStyle name="AllLines 11 3 2" xfId="1348"/>
    <cellStyle name="AllLines 11 3 2 2" xfId="1349"/>
    <cellStyle name="AllLines 11 3 3" xfId="1350"/>
    <cellStyle name="AllLines 11 4" xfId="1351"/>
    <cellStyle name="AllLines 11 4 2" xfId="1352"/>
    <cellStyle name="AllLines 11 4 2 2" xfId="1353"/>
    <cellStyle name="AllLines 11 4 3" xfId="1354"/>
    <cellStyle name="AllLines 11 5" xfId="1355"/>
    <cellStyle name="AllLines 11 5 2" xfId="1356"/>
    <cellStyle name="AllLines 11 5 2 2" xfId="1357"/>
    <cellStyle name="AllLines 11 5 3" xfId="1358"/>
    <cellStyle name="AllLines 11 6" xfId="1359"/>
    <cellStyle name="AllLines 11 6 2" xfId="1360"/>
    <cellStyle name="AllLines 11 6 2 2" xfId="1361"/>
    <cellStyle name="AllLines 11 6 3" xfId="1362"/>
    <cellStyle name="AllLines 11 7" xfId="1363"/>
    <cellStyle name="AllLines 11 7 2" xfId="1364"/>
    <cellStyle name="AllLines 11 8" xfId="1365"/>
    <cellStyle name="AllLines 12" xfId="1366"/>
    <cellStyle name="AllLines 12 2" xfId="1367"/>
    <cellStyle name="AllLines 12 2 2" xfId="1368"/>
    <cellStyle name="AllLines 12 2 2 2" xfId="1369"/>
    <cellStyle name="AllLines 12 2 3" xfId="1370"/>
    <cellStyle name="AllLines 12 3" xfId="1371"/>
    <cellStyle name="AllLines 12 3 2" xfId="1372"/>
    <cellStyle name="AllLines 12 3 2 2" xfId="1373"/>
    <cellStyle name="AllLines 12 3 3" xfId="1374"/>
    <cellStyle name="AllLines 12 4" xfId="1375"/>
    <cellStyle name="AllLines 12 4 2" xfId="1376"/>
    <cellStyle name="AllLines 12 4 2 2" xfId="1377"/>
    <cellStyle name="AllLines 12 4 3" xfId="1378"/>
    <cellStyle name="AllLines 12 5" xfId="1379"/>
    <cellStyle name="AllLines 12 5 2" xfId="1380"/>
    <cellStyle name="AllLines 12 5 2 2" xfId="1381"/>
    <cellStyle name="AllLines 12 5 3" xfId="1382"/>
    <cellStyle name="AllLines 12 6" xfId="1383"/>
    <cellStyle name="AllLines 12 6 2" xfId="1384"/>
    <cellStyle name="AllLines 12 6 2 2" xfId="1385"/>
    <cellStyle name="AllLines 12 6 3" xfId="1386"/>
    <cellStyle name="AllLines 12 7" xfId="1387"/>
    <cellStyle name="AllLines 12 7 2" xfId="1388"/>
    <cellStyle name="AllLines 12 8" xfId="1389"/>
    <cellStyle name="AllLines 13" xfId="1390"/>
    <cellStyle name="AllLines 13 2" xfId="1391"/>
    <cellStyle name="AllLines 13 2 2" xfId="1392"/>
    <cellStyle name="AllLines 13 3" xfId="1393"/>
    <cellStyle name="AllLines 14" xfId="1394"/>
    <cellStyle name="AllLines 14 2" xfId="1395"/>
    <cellStyle name="AllLines 14 2 2" xfId="1396"/>
    <cellStyle name="AllLines 14 3" xfId="1397"/>
    <cellStyle name="AllLines 15" xfId="1398"/>
    <cellStyle name="AllLines 15 2" xfId="1399"/>
    <cellStyle name="AllLines 15 2 2" xfId="1400"/>
    <cellStyle name="AllLines 15 3" xfId="1401"/>
    <cellStyle name="AllLines 16" xfId="1402"/>
    <cellStyle name="AllLines 16 2" xfId="1403"/>
    <cellStyle name="AllLines 16 2 2" xfId="1404"/>
    <cellStyle name="AllLines 16 3" xfId="1405"/>
    <cellStyle name="AllLines 17" xfId="1406"/>
    <cellStyle name="AllLines 17 2" xfId="1407"/>
    <cellStyle name="AllLines 17 2 2" xfId="1408"/>
    <cellStyle name="AllLines 17 3" xfId="1409"/>
    <cellStyle name="AllLines 18" xfId="1410"/>
    <cellStyle name="AllLines 18 2" xfId="1411"/>
    <cellStyle name="AllLines 19" xfId="1412"/>
    <cellStyle name="AllLines 2" xfId="1413"/>
    <cellStyle name="AllLines 2 10" xfId="1414"/>
    <cellStyle name="AllLines 2 10 2" xfId="1415"/>
    <cellStyle name="AllLines 2 10 2 2" xfId="1416"/>
    <cellStyle name="AllLines 2 10 2 2 2" xfId="1417"/>
    <cellStyle name="AllLines 2 10 2 3" xfId="1418"/>
    <cellStyle name="AllLines 2 10 3" xfId="1419"/>
    <cellStyle name="AllLines 2 10 3 2" xfId="1420"/>
    <cellStyle name="AllLines 2 10 3 2 2" xfId="1421"/>
    <cellStyle name="AllLines 2 10 3 3" xfId="1422"/>
    <cellStyle name="AllLines 2 10 4" xfId="1423"/>
    <cellStyle name="AllLines 2 10 4 2" xfId="1424"/>
    <cellStyle name="AllLines 2 10 4 2 2" xfId="1425"/>
    <cellStyle name="AllLines 2 10 4 3" xfId="1426"/>
    <cellStyle name="AllLines 2 10 5" xfId="1427"/>
    <cellStyle name="AllLines 2 10 5 2" xfId="1428"/>
    <cellStyle name="AllLines 2 10 5 2 2" xfId="1429"/>
    <cellStyle name="AllLines 2 10 5 3" xfId="1430"/>
    <cellStyle name="AllLines 2 10 6" xfId="1431"/>
    <cellStyle name="AllLines 2 10 6 2" xfId="1432"/>
    <cellStyle name="AllLines 2 10 6 2 2" xfId="1433"/>
    <cellStyle name="AllLines 2 10 6 3" xfId="1434"/>
    <cellStyle name="AllLines 2 10 7" xfId="1435"/>
    <cellStyle name="AllLines 2 10 7 2" xfId="1436"/>
    <cellStyle name="AllLines 2 10 8" xfId="1437"/>
    <cellStyle name="AllLines 2 11" xfId="1438"/>
    <cellStyle name="AllLines 2 11 2" xfId="1439"/>
    <cellStyle name="AllLines 2 11 2 2" xfId="1440"/>
    <cellStyle name="AllLines 2 11 3" xfId="1441"/>
    <cellStyle name="AllLines 2 12" xfId="1442"/>
    <cellStyle name="AllLines 2 12 2" xfId="1443"/>
    <cellStyle name="AllLines 2 12 2 2" xfId="1444"/>
    <cellStyle name="AllLines 2 12 3" xfId="1445"/>
    <cellStyle name="AllLines 2 13" xfId="1446"/>
    <cellStyle name="AllLines 2 13 2" xfId="1447"/>
    <cellStyle name="AllLines 2 13 2 2" xfId="1448"/>
    <cellStyle name="AllLines 2 13 3" xfId="1449"/>
    <cellStyle name="AllLines 2 14" xfId="1450"/>
    <cellStyle name="AllLines 2 14 2" xfId="1451"/>
    <cellStyle name="AllLines 2 14 2 2" xfId="1452"/>
    <cellStyle name="AllLines 2 14 3" xfId="1453"/>
    <cellStyle name="AllLines 2 15" xfId="1454"/>
    <cellStyle name="AllLines 2 15 2" xfId="1455"/>
    <cellStyle name="AllLines 2 15 2 2" xfId="1456"/>
    <cellStyle name="AllLines 2 15 3" xfId="1457"/>
    <cellStyle name="AllLines 2 16" xfId="1458"/>
    <cellStyle name="AllLines 2 16 2" xfId="1459"/>
    <cellStyle name="AllLines 2 17" xfId="1460"/>
    <cellStyle name="AllLines 2 2" xfId="1461"/>
    <cellStyle name="AllLines 2 2 10" xfId="1462"/>
    <cellStyle name="AllLines 2 2 10 2" xfId="1463"/>
    <cellStyle name="AllLines 2 2 10 2 2" xfId="1464"/>
    <cellStyle name="AllLines 2 2 10 3" xfId="1465"/>
    <cellStyle name="AllLines 2 2 11" xfId="1466"/>
    <cellStyle name="AllLines 2 2 11 2" xfId="1467"/>
    <cellStyle name="AllLines 2 2 11 2 2" xfId="1468"/>
    <cellStyle name="AllLines 2 2 11 3" xfId="1469"/>
    <cellStyle name="AllLines 2 2 12" xfId="1470"/>
    <cellStyle name="AllLines 2 2 12 2" xfId="1471"/>
    <cellStyle name="AllLines 2 2 12 2 2" xfId="1472"/>
    <cellStyle name="AllLines 2 2 12 3" xfId="1473"/>
    <cellStyle name="AllLines 2 2 13" xfId="1474"/>
    <cellStyle name="AllLines 2 2 13 2" xfId="1475"/>
    <cellStyle name="AllLines 2 2 13 2 2" xfId="1476"/>
    <cellStyle name="AllLines 2 2 13 3" xfId="1477"/>
    <cellStyle name="AllLines 2 2 14" xfId="1478"/>
    <cellStyle name="AllLines 2 2 14 2" xfId="1479"/>
    <cellStyle name="AllLines 2 2 15" xfId="1480"/>
    <cellStyle name="AllLines 2 2 2" xfId="1481"/>
    <cellStyle name="AllLines 2 2 2 2" xfId="1482"/>
    <cellStyle name="AllLines 2 2 2 2 2" xfId="1483"/>
    <cellStyle name="AllLines 2 2 2 2 2 2" xfId="1484"/>
    <cellStyle name="AllLines 2 2 2 2 3" xfId="1485"/>
    <cellStyle name="AllLines 2 2 2 3" xfId="1486"/>
    <cellStyle name="AllLines 2 2 2 3 2" xfId="1487"/>
    <cellStyle name="AllLines 2 2 2 3 2 2" xfId="1488"/>
    <cellStyle name="AllLines 2 2 2 3 3" xfId="1489"/>
    <cellStyle name="AllLines 2 2 2 4" xfId="1490"/>
    <cellStyle name="AllLines 2 2 2 4 2" xfId="1491"/>
    <cellStyle name="AllLines 2 2 2 4 2 2" xfId="1492"/>
    <cellStyle name="AllLines 2 2 2 4 3" xfId="1493"/>
    <cellStyle name="AllLines 2 2 2 5" xfId="1494"/>
    <cellStyle name="AllLines 2 2 2 5 2" xfId="1495"/>
    <cellStyle name="AllLines 2 2 2 5 2 2" xfId="1496"/>
    <cellStyle name="AllLines 2 2 2 5 3" xfId="1497"/>
    <cellStyle name="AllLines 2 2 2 6" xfId="1498"/>
    <cellStyle name="AllLines 2 2 2 6 2" xfId="1499"/>
    <cellStyle name="AllLines 2 2 2 6 2 2" xfId="1500"/>
    <cellStyle name="AllLines 2 2 2 6 3" xfId="1501"/>
    <cellStyle name="AllLines 2 2 2 7" xfId="1502"/>
    <cellStyle name="AllLines 2 2 2 7 2" xfId="1503"/>
    <cellStyle name="AllLines 2 2 2 8" xfId="1504"/>
    <cellStyle name="AllLines 2 2 3" xfId="1505"/>
    <cellStyle name="AllLines 2 2 3 2" xfId="1506"/>
    <cellStyle name="AllLines 2 2 3 2 2" xfId="1507"/>
    <cellStyle name="AllLines 2 2 3 2 2 2" xfId="1508"/>
    <cellStyle name="AllLines 2 2 3 2 3" xfId="1509"/>
    <cellStyle name="AllLines 2 2 3 3" xfId="1510"/>
    <cellStyle name="AllLines 2 2 3 3 2" xfId="1511"/>
    <cellStyle name="AllLines 2 2 3 3 2 2" xfId="1512"/>
    <cellStyle name="AllLines 2 2 3 3 3" xfId="1513"/>
    <cellStyle name="AllLines 2 2 3 4" xfId="1514"/>
    <cellStyle name="AllLines 2 2 3 4 2" xfId="1515"/>
    <cellStyle name="AllLines 2 2 3 4 2 2" xfId="1516"/>
    <cellStyle name="AllLines 2 2 3 4 3" xfId="1517"/>
    <cellStyle name="AllLines 2 2 3 5" xfId="1518"/>
    <cellStyle name="AllLines 2 2 3 5 2" xfId="1519"/>
    <cellStyle name="AllLines 2 2 3 5 2 2" xfId="1520"/>
    <cellStyle name="AllLines 2 2 3 5 3" xfId="1521"/>
    <cellStyle name="AllLines 2 2 3 6" xfId="1522"/>
    <cellStyle name="AllLines 2 2 3 6 2" xfId="1523"/>
    <cellStyle name="AllLines 2 2 3 6 2 2" xfId="1524"/>
    <cellStyle name="AllLines 2 2 3 6 3" xfId="1525"/>
    <cellStyle name="AllLines 2 2 3 7" xfId="1526"/>
    <cellStyle name="AllLines 2 2 3 7 2" xfId="1527"/>
    <cellStyle name="AllLines 2 2 3 8" xfId="1528"/>
    <cellStyle name="AllLines 2 2 4" xfId="1529"/>
    <cellStyle name="AllLines 2 2 4 2" xfId="1530"/>
    <cellStyle name="AllLines 2 2 4 2 2" xfId="1531"/>
    <cellStyle name="AllLines 2 2 4 2 2 2" xfId="1532"/>
    <cellStyle name="AllLines 2 2 4 2 3" xfId="1533"/>
    <cellStyle name="AllLines 2 2 4 3" xfId="1534"/>
    <cellStyle name="AllLines 2 2 4 3 2" xfId="1535"/>
    <cellStyle name="AllLines 2 2 4 3 2 2" xfId="1536"/>
    <cellStyle name="AllLines 2 2 4 3 3" xfId="1537"/>
    <cellStyle name="AllLines 2 2 4 4" xfId="1538"/>
    <cellStyle name="AllLines 2 2 4 4 2" xfId="1539"/>
    <cellStyle name="AllLines 2 2 4 4 2 2" xfId="1540"/>
    <cellStyle name="AllLines 2 2 4 4 3" xfId="1541"/>
    <cellStyle name="AllLines 2 2 4 5" xfId="1542"/>
    <cellStyle name="AllLines 2 2 4 5 2" xfId="1543"/>
    <cellStyle name="AllLines 2 2 4 5 2 2" xfId="1544"/>
    <cellStyle name="AllLines 2 2 4 5 3" xfId="1545"/>
    <cellStyle name="AllLines 2 2 4 6" xfId="1546"/>
    <cellStyle name="AllLines 2 2 4 6 2" xfId="1547"/>
    <cellStyle name="AllLines 2 2 4 6 2 2" xfId="1548"/>
    <cellStyle name="AllLines 2 2 4 6 3" xfId="1549"/>
    <cellStyle name="AllLines 2 2 4 7" xfId="1550"/>
    <cellStyle name="AllLines 2 2 4 7 2" xfId="1551"/>
    <cellStyle name="AllLines 2 2 4 8" xfId="1552"/>
    <cellStyle name="AllLines 2 2 5" xfId="1553"/>
    <cellStyle name="AllLines 2 2 5 2" xfId="1554"/>
    <cellStyle name="AllLines 2 2 5 2 2" xfId="1555"/>
    <cellStyle name="AllLines 2 2 5 2 2 2" xfId="1556"/>
    <cellStyle name="AllLines 2 2 5 2 3" xfId="1557"/>
    <cellStyle name="AllLines 2 2 5 3" xfId="1558"/>
    <cellStyle name="AllLines 2 2 5 3 2" xfId="1559"/>
    <cellStyle name="AllLines 2 2 5 3 2 2" xfId="1560"/>
    <cellStyle name="AllLines 2 2 5 3 3" xfId="1561"/>
    <cellStyle name="AllLines 2 2 5 4" xfId="1562"/>
    <cellStyle name="AllLines 2 2 5 4 2" xfId="1563"/>
    <cellStyle name="AllLines 2 2 5 4 2 2" xfId="1564"/>
    <cellStyle name="AllLines 2 2 5 4 3" xfId="1565"/>
    <cellStyle name="AllLines 2 2 5 5" xfId="1566"/>
    <cellStyle name="AllLines 2 2 5 5 2" xfId="1567"/>
    <cellStyle name="AllLines 2 2 5 5 2 2" xfId="1568"/>
    <cellStyle name="AllLines 2 2 5 5 3" xfId="1569"/>
    <cellStyle name="AllLines 2 2 5 6" xfId="1570"/>
    <cellStyle name="AllLines 2 2 5 6 2" xfId="1571"/>
    <cellStyle name="AllLines 2 2 5 6 2 2" xfId="1572"/>
    <cellStyle name="AllLines 2 2 5 6 3" xfId="1573"/>
    <cellStyle name="AllLines 2 2 5 7" xfId="1574"/>
    <cellStyle name="AllLines 2 2 5 7 2" xfId="1575"/>
    <cellStyle name="AllLines 2 2 5 8" xfId="1576"/>
    <cellStyle name="AllLines 2 2 6" xfId="1577"/>
    <cellStyle name="AllLines 2 2 6 2" xfId="1578"/>
    <cellStyle name="AllLines 2 2 6 2 2" xfId="1579"/>
    <cellStyle name="AllLines 2 2 6 2 2 2" xfId="1580"/>
    <cellStyle name="AllLines 2 2 6 2 3" xfId="1581"/>
    <cellStyle name="AllLines 2 2 6 3" xfId="1582"/>
    <cellStyle name="AllLines 2 2 6 3 2" xfId="1583"/>
    <cellStyle name="AllLines 2 2 6 3 2 2" xfId="1584"/>
    <cellStyle name="AllLines 2 2 6 3 3" xfId="1585"/>
    <cellStyle name="AllLines 2 2 6 4" xfId="1586"/>
    <cellStyle name="AllLines 2 2 6 4 2" xfId="1587"/>
    <cellStyle name="AllLines 2 2 6 4 2 2" xfId="1588"/>
    <cellStyle name="AllLines 2 2 6 4 3" xfId="1589"/>
    <cellStyle name="AllLines 2 2 6 5" xfId="1590"/>
    <cellStyle name="AllLines 2 2 6 5 2" xfId="1591"/>
    <cellStyle name="AllLines 2 2 6 5 2 2" xfId="1592"/>
    <cellStyle name="AllLines 2 2 6 5 3" xfId="1593"/>
    <cellStyle name="AllLines 2 2 6 6" xfId="1594"/>
    <cellStyle name="AllLines 2 2 6 6 2" xfId="1595"/>
    <cellStyle name="AllLines 2 2 6 6 2 2" xfId="1596"/>
    <cellStyle name="AllLines 2 2 6 6 3" xfId="1597"/>
    <cellStyle name="AllLines 2 2 6 7" xfId="1598"/>
    <cellStyle name="AllLines 2 2 6 7 2" xfId="1599"/>
    <cellStyle name="AllLines 2 2 6 8" xfId="1600"/>
    <cellStyle name="AllLines 2 2 7" xfId="1601"/>
    <cellStyle name="AllLines 2 2 7 2" xfId="1602"/>
    <cellStyle name="AllLines 2 2 7 2 2" xfId="1603"/>
    <cellStyle name="AllLines 2 2 7 2 2 2" xfId="1604"/>
    <cellStyle name="AllLines 2 2 7 2 3" xfId="1605"/>
    <cellStyle name="AllLines 2 2 7 3" xfId="1606"/>
    <cellStyle name="AllLines 2 2 7 3 2" xfId="1607"/>
    <cellStyle name="AllLines 2 2 7 3 2 2" xfId="1608"/>
    <cellStyle name="AllLines 2 2 7 3 3" xfId="1609"/>
    <cellStyle name="AllLines 2 2 7 4" xfId="1610"/>
    <cellStyle name="AllLines 2 2 7 4 2" xfId="1611"/>
    <cellStyle name="AllLines 2 2 7 4 2 2" xfId="1612"/>
    <cellStyle name="AllLines 2 2 7 4 3" xfId="1613"/>
    <cellStyle name="AllLines 2 2 7 5" xfId="1614"/>
    <cellStyle name="AllLines 2 2 7 5 2" xfId="1615"/>
    <cellStyle name="AllLines 2 2 7 5 2 2" xfId="1616"/>
    <cellStyle name="AllLines 2 2 7 5 3" xfId="1617"/>
    <cellStyle name="AllLines 2 2 7 6" xfId="1618"/>
    <cellStyle name="AllLines 2 2 7 6 2" xfId="1619"/>
    <cellStyle name="AllLines 2 2 7 6 2 2" xfId="1620"/>
    <cellStyle name="AllLines 2 2 7 6 3" xfId="1621"/>
    <cellStyle name="AllLines 2 2 7 7" xfId="1622"/>
    <cellStyle name="AllLines 2 2 7 7 2" xfId="1623"/>
    <cellStyle name="AllLines 2 2 7 8" xfId="1624"/>
    <cellStyle name="AllLines 2 2 8" xfId="1625"/>
    <cellStyle name="AllLines 2 2 8 2" xfId="1626"/>
    <cellStyle name="AllLines 2 2 8 2 2" xfId="1627"/>
    <cellStyle name="AllLines 2 2 8 2 2 2" xfId="1628"/>
    <cellStyle name="AllLines 2 2 8 2 3" xfId="1629"/>
    <cellStyle name="AllLines 2 2 8 3" xfId="1630"/>
    <cellStyle name="AllLines 2 2 8 3 2" xfId="1631"/>
    <cellStyle name="AllLines 2 2 8 3 2 2" xfId="1632"/>
    <cellStyle name="AllLines 2 2 8 3 3" xfId="1633"/>
    <cellStyle name="AllLines 2 2 8 4" xfId="1634"/>
    <cellStyle name="AllLines 2 2 8 4 2" xfId="1635"/>
    <cellStyle name="AllLines 2 2 8 4 2 2" xfId="1636"/>
    <cellStyle name="AllLines 2 2 8 4 3" xfId="1637"/>
    <cellStyle name="AllLines 2 2 8 5" xfId="1638"/>
    <cellStyle name="AllLines 2 2 8 5 2" xfId="1639"/>
    <cellStyle name="AllLines 2 2 8 5 2 2" xfId="1640"/>
    <cellStyle name="AllLines 2 2 8 5 3" xfId="1641"/>
    <cellStyle name="AllLines 2 2 8 6" xfId="1642"/>
    <cellStyle name="AllLines 2 2 8 6 2" xfId="1643"/>
    <cellStyle name="AllLines 2 2 8 6 2 2" xfId="1644"/>
    <cellStyle name="AllLines 2 2 8 6 3" xfId="1645"/>
    <cellStyle name="AllLines 2 2 8 7" xfId="1646"/>
    <cellStyle name="AllLines 2 2 8 7 2" xfId="1647"/>
    <cellStyle name="AllLines 2 2 8 8" xfId="1648"/>
    <cellStyle name="AllLines 2 2 9" xfId="1649"/>
    <cellStyle name="AllLines 2 2 9 2" xfId="1650"/>
    <cellStyle name="AllLines 2 2 9 2 2" xfId="1651"/>
    <cellStyle name="AllLines 2 2 9 3" xfId="1652"/>
    <cellStyle name="AllLines 2 3" xfId="1653"/>
    <cellStyle name="AllLines 2 3 2" xfId="1654"/>
    <cellStyle name="AllLines 2 3 2 2" xfId="1655"/>
    <cellStyle name="AllLines 2 3 2 2 2" xfId="1656"/>
    <cellStyle name="AllLines 2 3 2 3" xfId="1657"/>
    <cellStyle name="AllLines 2 3 3" xfId="1658"/>
    <cellStyle name="AllLines 2 3 3 2" xfId="1659"/>
    <cellStyle name="AllLines 2 3 3 2 2" xfId="1660"/>
    <cellStyle name="AllLines 2 3 3 3" xfId="1661"/>
    <cellStyle name="AllLines 2 3 4" xfId="1662"/>
    <cellStyle name="AllLines 2 3 4 2" xfId="1663"/>
    <cellStyle name="AllLines 2 3 4 2 2" xfId="1664"/>
    <cellStyle name="AllLines 2 3 4 3" xfId="1665"/>
    <cellStyle name="AllLines 2 3 5" xfId="1666"/>
    <cellStyle name="AllLines 2 3 5 2" xfId="1667"/>
    <cellStyle name="AllLines 2 3 5 2 2" xfId="1668"/>
    <cellStyle name="AllLines 2 3 5 3" xfId="1669"/>
    <cellStyle name="AllLines 2 3 6" xfId="1670"/>
    <cellStyle name="AllLines 2 3 6 2" xfId="1671"/>
    <cellStyle name="AllLines 2 3 6 2 2" xfId="1672"/>
    <cellStyle name="AllLines 2 3 6 3" xfId="1673"/>
    <cellStyle name="AllLines 2 3 7" xfId="1674"/>
    <cellStyle name="AllLines 2 3 7 2" xfId="1675"/>
    <cellStyle name="AllLines 2 3 8" xfId="1676"/>
    <cellStyle name="AllLines 2 4" xfId="1677"/>
    <cellStyle name="AllLines 2 4 2" xfId="1678"/>
    <cellStyle name="AllLines 2 4 2 2" xfId="1679"/>
    <cellStyle name="AllLines 2 4 2 2 2" xfId="1680"/>
    <cellStyle name="AllLines 2 4 2 3" xfId="1681"/>
    <cellStyle name="AllLines 2 4 3" xfId="1682"/>
    <cellStyle name="AllLines 2 4 3 2" xfId="1683"/>
    <cellStyle name="AllLines 2 4 3 2 2" xfId="1684"/>
    <cellStyle name="AllLines 2 4 3 3" xfId="1685"/>
    <cellStyle name="AllLines 2 4 4" xfId="1686"/>
    <cellStyle name="AllLines 2 4 4 2" xfId="1687"/>
    <cellStyle name="AllLines 2 4 4 2 2" xfId="1688"/>
    <cellStyle name="AllLines 2 4 4 3" xfId="1689"/>
    <cellStyle name="AllLines 2 4 5" xfId="1690"/>
    <cellStyle name="AllLines 2 4 5 2" xfId="1691"/>
    <cellStyle name="AllLines 2 4 5 2 2" xfId="1692"/>
    <cellStyle name="AllLines 2 4 5 3" xfId="1693"/>
    <cellStyle name="AllLines 2 4 6" xfId="1694"/>
    <cellStyle name="AllLines 2 4 6 2" xfId="1695"/>
    <cellStyle name="AllLines 2 4 6 2 2" xfId="1696"/>
    <cellStyle name="AllLines 2 4 6 3" xfId="1697"/>
    <cellStyle name="AllLines 2 4 7" xfId="1698"/>
    <cellStyle name="AllLines 2 4 7 2" xfId="1699"/>
    <cellStyle name="AllLines 2 4 8" xfId="1700"/>
    <cellStyle name="AllLines 2 5" xfId="1701"/>
    <cellStyle name="AllLines 2 5 2" xfId="1702"/>
    <cellStyle name="AllLines 2 5 2 2" xfId="1703"/>
    <cellStyle name="AllLines 2 5 2 2 2" xfId="1704"/>
    <cellStyle name="AllLines 2 5 2 3" xfId="1705"/>
    <cellStyle name="AllLines 2 5 3" xfId="1706"/>
    <cellStyle name="AllLines 2 5 3 2" xfId="1707"/>
    <cellStyle name="AllLines 2 5 3 2 2" xfId="1708"/>
    <cellStyle name="AllLines 2 5 3 3" xfId="1709"/>
    <cellStyle name="AllLines 2 5 4" xfId="1710"/>
    <cellStyle name="AllLines 2 5 4 2" xfId="1711"/>
    <cellStyle name="AllLines 2 5 4 2 2" xfId="1712"/>
    <cellStyle name="AllLines 2 5 4 3" xfId="1713"/>
    <cellStyle name="AllLines 2 5 5" xfId="1714"/>
    <cellStyle name="AllLines 2 5 5 2" xfId="1715"/>
    <cellStyle name="AllLines 2 5 5 2 2" xfId="1716"/>
    <cellStyle name="AllLines 2 5 5 3" xfId="1717"/>
    <cellStyle name="AllLines 2 5 6" xfId="1718"/>
    <cellStyle name="AllLines 2 5 6 2" xfId="1719"/>
    <cellStyle name="AllLines 2 5 6 2 2" xfId="1720"/>
    <cellStyle name="AllLines 2 5 6 3" xfId="1721"/>
    <cellStyle name="AllLines 2 5 7" xfId="1722"/>
    <cellStyle name="AllLines 2 5 7 2" xfId="1723"/>
    <cellStyle name="AllLines 2 5 8" xfId="1724"/>
    <cellStyle name="AllLines 2 6" xfId="1725"/>
    <cellStyle name="AllLines 2 6 2" xfId="1726"/>
    <cellStyle name="AllLines 2 6 2 2" xfId="1727"/>
    <cellStyle name="AllLines 2 6 2 2 2" xfId="1728"/>
    <cellStyle name="AllLines 2 6 2 3" xfId="1729"/>
    <cellStyle name="AllLines 2 6 3" xfId="1730"/>
    <cellStyle name="AllLines 2 6 3 2" xfId="1731"/>
    <cellStyle name="AllLines 2 6 3 2 2" xfId="1732"/>
    <cellStyle name="AllLines 2 6 3 3" xfId="1733"/>
    <cellStyle name="AllLines 2 6 4" xfId="1734"/>
    <cellStyle name="AllLines 2 6 4 2" xfId="1735"/>
    <cellStyle name="AllLines 2 6 4 2 2" xfId="1736"/>
    <cellStyle name="AllLines 2 6 4 3" xfId="1737"/>
    <cellStyle name="AllLines 2 6 5" xfId="1738"/>
    <cellStyle name="AllLines 2 6 5 2" xfId="1739"/>
    <cellStyle name="AllLines 2 6 5 2 2" xfId="1740"/>
    <cellStyle name="AllLines 2 6 5 3" xfId="1741"/>
    <cellStyle name="AllLines 2 6 6" xfId="1742"/>
    <cellStyle name="AllLines 2 6 6 2" xfId="1743"/>
    <cellStyle name="AllLines 2 6 6 2 2" xfId="1744"/>
    <cellStyle name="AllLines 2 6 6 3" xfId="1745"/>
    <cellStyle name="AllLines 2 6 7" xfId="1746"/>
    <cellStyle name="AllLines 2 6 7 2" xfId="1747"/>
    <cellStyle name="AllLines 2 6 8" xfId="1748"/>
    <cellStyle name="AllLines 2 7" xfId="1749"/>
    <cellStyle name="AllLines 2 7 2" xfId="1750"/>
    <cellStyle name="AllLines 2 7 2 2" xfId="1751"/>
    <cellStyle name="AllLines 2 7 2 2 2" xfId="1752"/>
    <cellStyle name="AllLines 2 7 2 3" xfId="1753"/>
    <cellStyle name="AllLines 2 7 3" xfId="1754"/>
    <cellStyle name="AllLines 2 7 3 2" xfId="1755"/>
    <cellStyle name="AllLines 2 7 3 2 2" xfId="1756"/>
    <cellStyle name="AllLines 2 7 3 3" xfId="1757"/>
    <cellStyle name="AllLines 2 7 4" xfId="1758"/>
    <cellStyle name="AllLines 2 7 4 2" xfId="1759"/>
    <cellStyle name="AllLines 2 7 4 2 2" xfId="1760"/>
    <cellStyle name="AllLines 2 7 4 3" xfId="1761"/>
    <cellStyle name="AllLines 2 7 5" xfId="1762"/>
    <cellStyle name="AllLines 2 7 5 2" xfId="1763"/>
    <cellStyle name="AllLines 2 7 5 2 2" xfId="1764"/>
    <cellStyle name="AllLines 2 7 5 3" xfId="1765"/>
    <cellStyle name="AllLines 2 7 6" xfId="1766"/>
    <cellStyle name="AllLines 2 7 6 2" xfId="1767"/>
    <cellStyle name="AllLines 2 7 6 2 2" xfId="1768"/>
    <cellStyle name="AllLines 2 7 6 3" xfId="1769"/>
    <cellStyle name="AllLines 2 7 7" xfId="1770"/>
    <cellStyle name="AllLines 2 7 7 2" xfId="1771"/>
    <cellStyle name="AllLines 2 7 8" xfId="1772"/>
    <cellStyle name="AllLines 2 8" xfId="1773"/>
    <cellStyle name="AllLines 2 8 2" xfId="1774"/>
    <cellStyle name="AllLines 2 8 2 2" xfId="1775"/>
    <cellStyle name="AllLines 2 8 2 2 2" xfId="1776"/>
    <cellStyle name="AllLines 2 8 2 3" xfId="1777"/>
    <cellStyle name="AllLines 2 8 3" xfId="1778"/>
    <cellStyle name="AllLines 2 8 3 2" xfId="1779"/>
    <cellStyle name="AllLines 2 8 3 2 2" xfId="1780"/>
    <cellStyle name="AllLines 2 8 3 3" xfId="1781"/>
    <cellStyle name="AllLines 2 8 4" xfId="1782"/>
    <cellStyle name="AllLines 2 8 4 2" xfId="1783"/>
    <cellStyle name="AllLines 2 8 4 2 2" xfId="1784"/>
    <cellStyle name="AllLines 2 8 4 3" xfId="1785"/>
    <cellStyle name="AllLines 2 8 5" xfId="1786"/>
    <cellStyle name="AllLines 2 8 5 2" xfId="1787"/>
    <cellStyle name="AllLines 2 8 5 2 2" xfId="1788"/>
    <cellStyle name="AllLines 2 8 5 3" xfId="1789"/>
    <cellStyle name="AllLines 2 8 6" xfId="1790"/>
    <cellStyle name="AllLines 2 8 6 2" xfId="1791"/>
    <cellStyle name="AllLines 2 8 6 2 2" xfId="1792"/>
    <cellStyle name="AllLines 2 8 6 3" xfId="1793"/>
    <cellStyle name="AllLines 2 8 7" xfId="1794"/>
    <cellStyle name="AllLines 2 8 7 2" xfId="1795"/>
    <cellStyle name="AllLines 2 8 8" xfId="1796"/>
    <cellStyle name="AllLines 2 9" xfId="1797"/>
    <cellStyle name="AllLines 2 9 2" xfId="1798"/>
    <cellStyle name="AllLines 2 9 2 2" xfId="1799"/>
    <cellStyle name="AllLines 2 9 2 2 2" xfId="1800"/>
    <cellStyle name="AllLines 2 9 2 3" xfId="1801"/>
    <cellStyle name="AllLines 2 9 3" xfId="1802"/>
    <cellStyle name="AllLines 2 9 3 2" xfId="1803"/>
    <cellStyle name="AllLines 2 9 3 2 2" xfId="1804"/>
    <cellStyle name="AllLines 2 9 3 3" xfId="1805"/>
    <cellStyle name="AllLines 2 9 4" xfId="1806"/>
    <cellStyle name="AllLines 2 9 4 2" xfId="1807"/>
    <cellStyle name="AllLines 2 9 4 2 2" xfId="1808"/>
    <cellStyle name="AllLines 2 9 4 3" xfId="1809"/>
    <cellStyle name="AllLines 2 9 5" xfId="1810"/>
    <cellStyle name="AllLines 2 9 5 2" xfId="1811"/>
    <cellStyle name="AllLines 2 9 5 2 2" xfId="1812"/>
    <cellStyle name="AllLines 2 9 5 3" xfId="1813"/>
    <cellStyle name="AllLines 2 9 6" xfId="1814"/>
    <cellStyle name="AllLines 2 9 6 2" xfId="1815"/>
    <cellStyle name="AllLines 2 9 6 2 2" xfId="1816"/>
    <cellStyle name="AllLines 2 9 6 3" xfId="1817"/>
    <cellStyle name="AllLines 2 9 7" xfId="1818"/>
    <cellStyle name="AllLines 2 9 7 2" xfId="1819"/>
    <cellStyle name="AllLines 2 9 8" xfId="1820"/>
    <cellStyle name="AllLines 3" xfId="1821"/>
    <cellStyle name="AllLines 3 10" xfId="1822"/>
    <cellStyle name="AllLines 3 10 2" xfId="1823"/>
    <cellStyle name="AllLines 3 10 2 2" xfId="1824"/>
    <cellStyle name="AllLines 3 10 2 2 2" xfId="1825"/>
    <cellStyle name="AllLines 3 10 2 3" xfId="1826"/>
    <cellStyle name="AllLines 3 10 3" xfId="1827"/>
    <cellStyle name="AllLines 3 10 3 2" xfId="1828"/>
    <cellStyle name="AllLines 3 10 3 2 2" xfId="1829"/>
    <cellStyle name="AllLines 3 10 3 3" xfId="1830"/>
    <cellStyle name="AllLines 3 10 4" xfId="1831"/>
    <cellStyle name="AllLines 3 10 4 2" xfId="1832"/>
    <cellStyle name="AllLines 3 10 4 2 2" xfId="1833"/>
    <cellStyle name="AllLines 3 10 4 3" xfId="1834"/>
    <cellStyle name="AllLines 3 10 5" xfId="1835"/>
    <cellStyle name="AllLines 3 10 5 2" xfId="1836"/>
    <cellStyle name="AllLines 3 10 5 2 2" xfId="1837"/>
    <cellStyle name="AllLines 3 10 5 3" xfId="1838"/>
    <cellStyle name="AllLines 3 10 6" xfId="1839"/>
    <cellStyle name="AllLines 3 10 6 2" xfId="1840"/>
    <cellStyle name="AllLines 3 10 6 2 2" xfId="1841"/>
    <cellStyle name="AllLines 3 10 6 3" xfId="1842"/>
    <cellStyle name="AllLines 3 10 7" xfId="1843"/>
    <cellStyle name="AllLines 3 10 7 2" xfId="1844"/>
    <cellStyle name="AllLines 3 10 8" xfId="1845"/>
    <cellStyle name="AllLines 3 11" xfId="1846"/>
    <cellStyle name="AllLines 3 11 2" xfId="1847"/>
    <cellStyle name="AllLines 3 11 2 2" xfId="1848"/>
    <cellStyle name="AllLines 3 11 3" xfId="1849"/>
    <cellStyle name="AllLines 3 12" xfId="1850"/>
    <cellStyle name="AllLines 3 12 2" xfId="1851"/>
    <cellStyle name="AllLines 3 12 2 2" xfId="1852"/>
    <cellStyle name="AllLines 3 12 3" xfId="1853"/>
    <cellStyle name="AllLines 3 13" xfId="1854"/>
    <cellStyle name="AllLines 3 13 2" xfId="1855"/>
    <cellStyle name="AllLines 3 13 2 2" xfId="1856"/>
    <cellStyle name="AllLines 3 13 3" xfId="1857"/>
    <cellStyle name="AllLines 3 14" xfId="1858"/>
    <cellStyle name="AllLines 3 14 2" xfId="1859"/>
    <cellStyle name="AllLines 3 14 2 2" xfId="1860"/>
    <cellStyle name="AllLines 3 14 3" xfId="1861"/>
    <cellStyle name="AllLines 3 15" xfId="1862"/>
    <cellStyle name="AllLines 3 15 2" xfId="1863"/>
    <cellStyle name="AllLines 3 15 2 2" xfId="1864"/>
    <cellStyle name="AllLines 3 15 3" xfId="1865"/>
    <cellStyle name="AllLines 3 16" xfId="1866"/>
    <cellStyle name="AllLines 3 16 2" xfId="1867"/>
    <cellStyle name="AllLines 3 17" xfId="1868"/>
    <cellStyle name="AllLines 3 2" xfId="1869"/>
    <cellStyle name="AllLines 3 2 10" xfId="1870"/>
    <cellStyle name="AllLines 3 2 10 2" xfId="1871"/>
    <cellStyle name="AllLines 3 2 10 2 2" xfId="1872"/>
    <cellStyle name="AllLines 3 2 10 3" xfId="1873"/>
    <cellStyle name="AllLines 3 2 11" xfId="1874"/>
    <cellStyle name="AllLines 3 2 11 2" xfId="1875"/>
    <cellStyle name="AllLines 3 2 11 2 2" xfId="1876"/>
    <cellStyle name="AllLines 3 2 11 3" xfId="1877"/>
    <cellStyle name="AllLines 3 2 12" xfId="1878"/>
    <cellStyle name="AllLines 3 2 12 2" xfId="1879"/>
    <cellStyle name="AllLines 3 2 12 2 2" xfId="1880"/>
    <cellStyle name="AllLines 3 2 12 3" xfId="1881"/>
    <cellStyle name="AllLines 3 2 13" xfId="1882"/>
    <cellStyle name="AllLines 3 2 13 2" xfId="1883"/>
    <cellStyle name="AllLines 3 2 13 2 2" xfId="1884"/>
    <cellStyle name="AllLines 3 2 13 3" xfId="1885"/>
    <cellStyle name="AllLines 3 2 14" xfId="1886"/>
    <cellStyle name="AllLines 3 2 14 2" xfId="1887"/>
    <cellStyle name="AllLines 3 2 15" xfId="1888"/>
    <cellStyle name="AllLines 3 2 2" xfId="1889"/>
    <cellStyle name="AllLines 3 2 2 2" xfId="1890"/>
    <cellStyle name="AllLines 3 2 2 2 2" xfId="1891"/>
    <cellStyle name="AllLines 3 2 2 2 2 2" xfId="1892"/>
    <cellStyle name="AllLines 3 2 2 2 3" xfId="1893"/>
    <cellStyle name="AllLines 3 2 2 3" xfId="1894"/>
    <cellStyle name="AllLines 3 2 2 3 2" xfId="1895"/>
    <cellStyle name="AllLines 3 2 2 3 2 2" xfId="1896"/>
    <cellStyle name="AllLines 3 2 2 3 3" xfId="1897"/>
    <cellStyle name="AllLines 3 2 2 4" xfId="1898"/>
    <cellStyle name="AllLines 3 2 2 4 2" xfId="1899"/>
    <cellStyle name="AllLines 3 2 2 4 2 2" xfId="1900"/>
    <cellStyle name="AllLines 3 2 2 4 3" xfId="1901"/>
    <cellStyle name="AllLines 3 2 2 5" xfId="1902"/>
    <cellStyle name="AllLines 3 2 2 5 2" xfId="1903"/>
    <cellStyle name="AllLines 3 2 2 5 2 2" xfId="1904"/>
    <cellStyle name="AllLines 3 2 2 5 3" xfId="1905"/>
    <cellStyle name="AllLines 3 2 2 6" xfId="1906"/>
    <cellStyle name="AllLines 3 2 2 6 2" xfId="1907"/>
    <cellStyle name="AllLines 3 2 2 6 2 2" xfId="1908"/>
    <cellStyle name="AllLines 3 2 2 6 3" xfId="1909"/>
    <cellStyle name="AllLines 3 2 2 7" xfId="1910"/>
    <cellStyle name="AllLines 3 2 2 7 2" xfId="1911"/>
    <cellStyle name="AllLines 3 2 2 8" xfId="1912"/>
    <cellStyle name="AllLines 3 2 3" xfId="1913"/>
    <cellStyle name="AllLines 3 2 3 2" xfId="1914"/>
    <cellStyle name="AllLines 3 2 3 2 2" xfId="1915"/>
    <cellStyle name="AllLines 3 2 3 2 2 2" xfId="1916"/>
    <cellStyle name="AllLines 3 2 3 2 3" xfId="1917"/>
    <cellStyle name="AllLines 3 2 3 3" xfId="1918"/>
    <cellStyle name="AllLines 3 2 3 3 2" xfId="1919"/>
    <cellStyle name="AllLines 3 2 3 3 2 2" xfId="1920"/>
    <cellStyle name="AllLines 3 2 3 3 3" xfId="1921"/>
    <cellStyle name="AllLines 3 2 3 4" xfId="1922"/>
    <cellStyle name="AllLines 3 2 3 4 2" xfId="1923"/>
    <cellStyle name="AllLines 3 2 3 4 2 2" xfId="1924"/>
    <cellStyle name="AllLines 3 2 3 4 3" xfId="1925"/>
    <cellStyle name="AllLines 3 2 3 5" xfId="1926"/>
    <cellStyle name="AllLines 3 2 3 5 2" xfId="1927"/>
    <cellStyle name="AllLines 3 2 3 5 2 2" xfId="1928"/>
    <cellStyle name="AllLines 3 2 3 5 3" xfId="1929"/>
    <cellStyle name="AllLines 3 2 3 6" xfId="1930"/>
    <cellStyle name="AllLines 3 2 3 6 2" xfId="1931"/>
    <cellStyle name="AllLines 3 2 3 6 2 2" xfId="1932"/>
    <cellStyle name="AllLines 3 2 3 6 3" xfId="1933"/>
    <cellStyle name="AllLines 3 2 3 7" xfId="1934"/>
    <cellStyle name="AllLines 3 2 3 7 2" xfId="1935"/>
    <cellStyle name="AllLines 3 2 3 8" xfId="1936"/>
    <cellStyle name="AllLines 3 2 4" xfId="1937"/>
    <cellStyle name="AllLines 3 2 4 2" xfId="1938"/>
    <cellStyle name="AllLines 3 2 4 2 2" xfId="1939"/>
    <cellStyle name="AllLines 3 2 4 2 2 2" xfId="1940"/>
    <cellStyle name="AllLines 3 2 4 2 3" xfId="1941"/>
    <cellStyle name="AllLines 3 2 4 3" xfId="1942"/>
    <cellStyle name="AllLines 3 2 4 3 2" xfId="1943"/>
    <cellStyle name="AllLines 3 2 4 3 2 2" xfId="1944"/>
    <cellStyle name="AllLines 3 2 4 3 3" xfId="1945"/>
    <cellStyle name="AllLines 3 2 4 4" xfId="1946"/>
    <cellStyle name="AllLines 3 2 4 4 2" xfId="1947"/>
    <cellStyle name="AllLines 3 2 4 4 2 2" xfId="1948"/>
    <cellStyle name="AllLines 3 2 4 4 3" xfId="1949"/>
    <cellStyle name="AllLines 3 2 4 5" xfId="1950"/>
    <cellStyle name="AllLines 3 2 4 5 2" xfId="1951"/>
    <cellStyle name="AllLines 3 2 4 5 2 2" xfId="1952"/>
    <cellStyle name="AllLines 3 2 4 5 3" xfId="1953"/>
    <cellStyle name="AllLines 3 2 4 6" xfId="1954"/>
    <cellStyle name="AllLines 3 2 4 6 2" xfId="1955"/>
    <cellStyle name="AllLines 3 2 4 6 2 2" xfId="1956"/>
    <cellStyle name="AllLines 3 2 4 6 3" xfId="1957"/>
    <cellStyle name="AllLines 3 2 4 7" xfId="1958"/>
    <cellStyle name="AllLines 3 2 4 7 2" xfId="1959"/>
    <cellStyle name="AllLines 3 2 4 8" xfId="1960"/>
    <cellStyle name="AllLines 3 2 5" xfId="1961"/>
    <cellStyle name="AllLines 3 2 5 2" xfId="1962"/>
    <cellStyle name="AllLines 3 2 5 2 2" xfId="1963"/>
    <cellStyle name="AllLines 3 2 5 2 2 2" xfId="1964"/>
    <cellStyle name="AllLines 3 2 5 2 3" xfId="1965"/>
    <cellStyle name="AllLines 3 2 5 3" xfId="1966"/>
    <cellStyle name="AllLines 3 2 5 3 2" xfId="1967"/>
    <cellStyle name="AllLines 3 2 5 3 2 2" xfId="1968"/>
    <cellStyle name="AllLines 3 2 5 3 3" xfId="1969"/>
    <cellStyle name="AllLines 3 2 5 4" xfId="1970"/>
    <cellStyle name="AllLines 3 2 5 4 2" xfId="1971"/>
    <cellStyle name="AllLines 3 2 5 4 2 2" xfId="1972"/>
    <cellStyle name="AllLines 3 2 5 4 3" xfId="1973"/>
    <cellStyle name="AllLines 3 2 5 5" xfId="1974"/>
    <cellStyle name="AllLines 3 2 5 5 2" xfId="1975"/>
    <cellStyle name="AllLines 3 2 5 5 2 2" xfId="1976"/>
    <cellStyle name="AllLines 3 2 5 5 3" xfId="1977"/>
    <cellStyle name="AllLines 3 2 5 6" xfId="1978"/>
    <cellStyle name="AllLines 3 2 5 6 2" xfId="1979"/>
    <cellStyle name="AllLines 3 2 5 6 2 2" xfId="1980"/>
    <cellStyle name="AllLines 3 2 5 6 3" xfId="1981"/>
    <cellStyle name="AllLines 3 2 5 7" xfId="1982"/>
    <cellStyle name="AllLines 3 2 5 7 2" xfId="1983"/>
    <cellStyle name="AllLines 3 2 5 8" xfId="1984"/>
    <cellStyle name="AllLines 3 2 6" xfId="1985"/>
    <cellStyle name="AllLines 3 2 6 2" xfId="1986"/>
    <cellStyle name="AllLines 3 2 6 2 2" xfId="1987"/>
    <cellStyle name="AllLines 3 2 6 2 2 2" xfId="1988"/>
    <cellStyle name="AllLines 3 2 6 2 3" xfId="1989"/>
    <cellStyle name="AllLines 3 2 6 3" xfId="1990"/>
    <cellStyle name="AllLines 3 2 6 3 2" xfId="1991"/>
    <cellStyle name="AllLines 3 2 6 3 2 2" xfId="1992"/>
    <cellStyle name="AllLines 3 2 6 3 3" xfId="1993"/>
    <cellStyle name="AllLines 3 2 6 4" xfId="1994"/>
    <cellStyle name="AllLines 3 2 6 4 2" xfId="1995"/>
    <cellStyle name="AllLines 3 2 6 4 2 2" xfId="1996"/>
    <cellStyle name="AllLines 3 2 6 4 3" xfId="1997"/>
    <cellStyle name="AllLines 3 2 6 5" xfId="1998"/>
    <cellStyle name="AllLines 3 2 6 5 2" xfId="1999"/>
    <cellStyle name="AllLines 3 2 6 5 2 2" xfId="2000"/>
    <cellStyle name="AllLines 3 2 6 5 3" xfId="2001"/>
    <cellStyle name="AllLines 3 2 6 6" xfId="2002"/>
    <cellStyle name="AllLines 3 2 6 6 2" xfId="2003"/>
    <cellStyle name="AllLines 3 2 6 6 2 2" xfId="2004"/>
    <cellStyle name="AllLines 3 2 6 6 3" xfId="2005"/>
    <cellStyle name="AllLines 3 2 6 7" xfId="2006"/>
    <cellStyle name="AllLines 3 2 6 7 2" xfId="2007"/>
    <cellStyle name="AllLines 3 2 6 8" xfId="2008"/>
    <cellStyle name="AllLines 3 2 7" xfId="2009"/>
    <cellStyle name="AllLines 3 2 7 2" xfId="2010"/>
    <cellStyle name="AllLines 3 2 7 2 2" xfId="2011"/>
    <cellStyle name="AllLines 3 2 7 2 2 2" xfId="2012"/>
    <cellStyle name="AllLines 3 2 7 2 3" xfId="2013"/>
    <cellStyle name="AllLines 3 2 7 3" xfId="2014"/>
    <cellStyle name="AllLines 3 2 7 3 2" xfId="2015"/>
    <cellStyle name="AllLines 3 2 7 3 2 2" xfId="2016"/>
    <cellStyle name="AllLines 3 2 7 3 3" xfId="2017"/>
    <cellStyle name="AllLines 3 2 7 4" xfId="2018"/>
    <cellStyle name="AllLines 3 2 7 4 2" xfId="2019"/>
    <cellStyle name="AllLines 3 2 7 4 2 2" xfId="2020"/>
    <cellStyle name="AllLines 3 2 7 4 3" xfId="2021"/>
    <cellStyle name="AllLines 3 2 7 5" xfId="2022"/>
    <cellStyle name="AllLines 3 2 7 5 2" xfId="2023"/>
    <cellStyle name="AllLines 3 2 7 5 2 2" xfId="2024"/>
    <cellStyle name="AllLines 3 2 7 5 3" xfId="2025"/>
    <cellStyle name="AllLines 3 2 7 6" xfId="2026"/>
    <cellStyle name="AllLines 3 2 7 6 2" xfId="2027"/>
    <cellStyle name="AllLines 3 2 7 6 2 2" xfId="2028"/>
    <cellStyle name="AllLines 3 2 7 6 3" xfId="2029"/>
    <cellStyle name="AllLines 3 2 7 7" xfId="2030"/>
    <cellStyle name="AllLines 3 2 7 7 2" xfId="2031"/>
    <cellStyle name="AllLines 3 2 7 8" xfId="2032"/>
    <cellStyle name="AllLines 3 2 8" xfId="2033"/>
    <cellStyle name="AllLines 3 2 8 2" xfId="2034"/>
    <cellStyle name="AllLines 3 2 8 2 2" xfId="2035"/>
    <cellStyle name="AllLines 3 2 8 2 2 2" xfId="2036"/>
    <cellStyle name="AllLines 3 2 8 2 3" xfId="2037"/>
    <cellStyle name="AllLines 3 2 8 3" xfId="2038"/>
    <cellStyle name="AllLines 3 2 8 3 2" xfId="2039"/>
    <cellStyle name="AllLines 3 2 8 3 2 2" xfId="2040"/>
    <cellStyle name="AllLines 3 2 8 3 3" xfId="2041"/>
    <cellStyle name="AllLines 3 2 8 4" xfId="2042"/>
    <cellStyle name="AllLines 3 2 8 4 2" xfId="2043"/>
    <cellStyle name="AllLines 3 2 8 4 2 2" xfId="2044"/>
    <cellStyle name="AllLines 3 2 8 4 3" xfId="2045"/>
    <cellStyle name="AllLines 3 2 8 5" xfId="2046"/>
    <cellStyle name="AllLines 3 2 8 5 2" xfId="2047"/>
    <cellStyle name="AllLines 3 2 8 5 2 2" xfId="2048"/>
    <cellStyle name="AllLines 3 2 8 5 3" xfId="2049"/>
    <cellStyle name="AllLines 3 2 8 6" xfId="2050"/>
    <cellStyle name="AllLines 3 2 8 6 2" xfId="2051"/>
    <cellStyle name="AllLines 3 2 8 6 2 2" xfId="2052"/>
    <cellStyle name="AllLines 3 2 8 6 3" xfId="2053"/>
    <cellStyle name="AllLines 3 2 8 7" xfId="2054"/>
    <cellStyle name="AllLines 3 2 8 7 2" xfId="2055"/>
    <cellStyle name="AllLines 3 2 8 8" xfId="2056"/>
    <cellStyle name="AllLines 3 2 9" xfId="2057"/>
    <cellStyle name="AllLines 3 2 9 2" xfId="2058"/>
    <cellStyle name="AllLines 3 2 9 2 2" xfId="2059"/>
    <cellStyle name="AllLines 3 2 9 3" xfId="2060"/>
    <cellStyle name="AllLines 3 3" xfId="2061"/>
    <cellStyle name="AllLines 3 3 2" xfId="2062"/>
    <cellStyle name="AllLines 3 3 2 2" xfId="2063"/>
    <cellStyle name="AllLines 3 3 2 2 2" xfId="2064"/>
    <cellStyle name="AllLines 3 3 2 3" xfId="2065"/>
    <cellStyle name="AllLines 3 3 3" xfId="2066"/>
    <cellStyle name="AllLines 3 3 3 2" xfId="2067"/>
    <cellStyle name="AllLines 3 3 3 2 2" xfId="2068"/>
    <cellStyle name="AllLines 3 3 3 3" xfId="2069"/>
    <cellStyle name="AllLines 3 3 4" xfId="2070"/>
    <cellStyle name="AllLines 3 3 4 2" xfId="2071"/>
    <cellStyle name="AllLines 3 3 4 2 2" xfId="2072"/>
    <cellStyle name="AllLines 3 3 4 3" xfId="2073"/>
    <cellStyle name="AllLines 3 3 5" xfId="2074"/>
    <cellStyle name="AllLines 3 3 5 2" xfId="2075"/>
    <cellStyle name="AllLines 3 3 5 2 2" xfId="2076"/>
    <cellStyle name="AllLines 3 3 5 3" xfId="2077"/>
    <cellStyle name="AllLines 3 3 6" xfId="2078"/>
    <cellStyle name="AllLines 3 3 6 2" xfId="2079"/>
    <cellStyle name="AllLines 3 3 6 2 2" xfId="2080"/>
    <cellStyle name="AllLines 3 3 6 3" xfId="2081"/>
    <cellStyle name="AllLines 3 3 7" xfId="2082"/>
    <cellStyle name="AllLines 3 3 7 2" xfId="2083"/>
    <cellStyle name="AllLines 3 3 8" xfId="2084"/>
    <cellStyle name="AllLines 3 4" xfId="2085"/>
    <cellStyle name="AllLines 3 4 2" xfId="2086"/>
    <cellStyle name="AllLines 3 4 2 2" xfId="2087"/>
    <cellStyle name="AllLines 3 4 2 2 2" xfId="2088"/>
    <cellStyle name="AllLines 3 4 2 3" xfId="2089"/>
    <cellStyle name="AllLines 3 4 3" xfId="2090"/>
    <cellStyle name="AllLines 3 4 3 2" xfId="2091"/>
    <cellStyle name="AllLines 3 4 3 2 2" xfId="2092"/>
    <cellStyle name="AllLines 3 4 3 3" xfId="2093"/>
    <cellStyle name="AllLines 3 4 4" xfId="2094"/>
    <cellStyle name="AllLines 3 4 4 2" xfId="2095"/>
    <cellStyle name="AllLines 3 4 4 2 2" xfId="2096"/>
    <cellStyle name="AllLines 3 4 4 3" xfId="2097"/>
    <cellStyle name="AllLines 3 4 5" xfId="2098"/>
    <cellStyle name="AllLines 3 4 5 2" xfId="2099"/>
    <cellStyle name="AllLines 3 4 5 2 2" xfId="2100"/>
    <cellStyle name="AllLines 3 4 5 3" xfId="2101"/>
    <cellStyle name="AllLines 3 4 6" xfId="2102"/>
    <cellStyle name="AllLines 3 4 6 2" xfId="2103"/>
    <cellStyle name="AllLines 3 4 6 2 2" xfId="2104"/>
    <cellStyle name="AllLines 3 4 6 3" xfId="2105"/>
    <cellStyle name="AllLines 3 4 7" xfId="2106"/>
    <cellStyle name="AllLines 3 4 7 2" xfId="2107"/>
    <cellStyle name="AllLines 3 4 8" xfId="2108"/>
    <cellStyle name="AllLines 3 5" xfId="2109"/>
    <cellStyle name="AllLines 3 5 2" xfId="2110"/>
    <cellStyle name="AllLines 3 5 2 2" xfId="2111"/>
    <cellStyle name="AllLines 3 5 2 2 2" xfId="2112"/>
    <cellStyle name="AllLines 3 5 2 3" xfId="2113"/>
    <cellStyle name="AllLines 3 5 3" xfId="2114"/>
    <cellStyle name="AllLines 3 5 3 2" xfId="2115"/>
    <cellStyle name="AllLines 3 5 3 2 2" xfId="2116"/>
    <cellStyle name="AllLines 3 5 3 3" xfId="2117"/>
    <cellStyle name="AllLines 3 5 4" xfId="2118"/>
    <cellStyle name="AllLines 3 5 4 2" xfId="2119"/>
    <cellStyle name="AllLines 3 5 4 2 2" xfId="2120"/>
    <cellStyle name="AllLines 3 5 4 3" xfId="2121"/>
    <cellStyle name="AllLines 3 5 5" xfId="2122"/>
    <cellStyle name="AllLines 3 5 5 2" xfId="2123"/>
    <cellStyle name="AllLines 3 5 5 2 2" xfId="2124"/>
    <cellStyle name="AllLines 3 5 5 3" xfId="2125"/>
    <cellStyle name="AllLines 3 5 6" xfId="2126"/>
    <cellStyle name="AllLines 3 5 6 2" xfId="2127"/>
    <cellStyle name="AllLines 3 5 6 2 2" xfId="2128"/>
    <cellStyle name="AllLines 3 5 6 3" xfId="2129"/>
    <cellStyle name="AllLines 3 5 7" xfId="2130"/>
    <cellStyle name="AllLines 3 5 7 2" xfId="2131"/>
    <cellStyle name="AllLines 3 5 8" xfId="2132"/>
    <cellStyle name="AllLines 3 6" xfId="2133"/>
    <cellStyle name="AllLines 3 6 2" xfId="2134"/>
    <cellStyle name="AllLines 3 6 2 2" xfId="2135"/>
    <cellStyle name="AllLines 3 6 2 2 2" xfId="2136"/>
    <cellStyle name="AllLines 3 6 2 3" xfId="2137"/>
    <cellStyle name="AllLines 3 6 3" xfId="2138"/>
    <cellStyle name="AllLines 3 6 3 2" xfId="2139"/>
    <cellStyle name="AllLines 3 6 3 2 2" xfId="2140"/>
    <cellStyle name="AllLines 3 6 3 3" xfId="2141"/>
    <cellStyle name="AllLines 3 6 4" xfId="2142"/>
    <cellStyle name="AllLines 3 6 4 2" xfId="2143"/>
    <cellStyle name="AllLines 3 6 4 2 2" xfId="2144"/>
    <cellStyle name="AllLines 3 6 4 3" xfId="2145"/>
    <cellStyle name="AllLines 3 6 5" xfId="2146"/>
    <cellStyle name="AllLines 3 6 5 2" xfId="2147"/>
    <cellStyle name="AllLines 3 6 5 2 2" xfId="2148"/>
    <cellStyle name="AllLines 3 6 5 3" xfId="2149"/>
    <cellStyle name="AllLines 3 6 6" xfId="2150"/>
    <cellStyle name="AllLines 3 6 6 2" xfId="2151"/>
    <cellStyle name="AllLines 3 6 6 2 2" xfId="2152"/>
    <cellStyle name="AllLines 3 6 6 3" xfId="2153"/>
    <cellStyle name="AllLines 3 6 7" xfId="2154"/>
    <cellStyle name="AllLines 3 6 7 2" xfId="2155"/>
    <cellStyle name="AllLines 3 6 8" xfId="2156"/>
    <cellStyle name="AllLines 3 7" xfId="2157"/>
    <cellStyle name="AllLines 3 7 2" xfId="2158"/>
    <cellStyle name="AllLines 3 7 2 2" xfId="2159"/>
    <cellStyle name="AllLines 3 7 2 2 2" xfId="2160"/>
    <cellStyle name="AllLines 3 7 2 3" xfId="2161"/>
    <cellStyle name="AllLines 3 7 3" xfId="2162"/>
    <cellStyle name="AllLines 3 7 3 2" xfId="2163"/>
    <cellStyle name="AllLines 3 7 3 2 2" xfId="2164"/>
    <cellStyle name="AllLines 3 7 3 3" xfId="2165"/>
    <cellStyle name="AllLines 3 7 4" xfId="2166"/>
    <cellStyle name="AllLines 3 7 4 2" xfId="2167"/>
    <cellStyle name="AllLines 3 7 4 2 2" xfId="2168"/>
    <cellStyle name="AllLines 3 7 4 3" xfId="2169"/>
    <cellStyle name="AllLines 3 7 5" xfId="2170"/>
    <cellStyle name="AllLines 3 7 5 2" xfId="2171"/>
    <cellStyle name="AllLines 3 7 5 2 2" xfId="2172"/>
    <cellStyle name="AllLines 3 7 5 3" xfId="2173"/>
    <cellStyle name="AllLines 3 7 6" xfId="2174"/>
    <cellStyle name="AllLines 3 7 6 2" xfId="2175"/>
    <cellStyle name="AllLines 3 7 6 2 2" xfId="2176"/>
    <cellStyle name="AllLines 3 7 6 3" xfId="2177"/>
    <cellStyle name="AllLines 3 7 7" xfId="2178"/>
    <cellStyle name="AllLines 3 7 7 2" xfId="2179"/>
    <cellStyle name="AllLines 3 7 8" xfId="2180"/>
    <cellStyle name="AllLines 3 8" xfId="2181"/>
    <cellStyle name="AllLines 3 8 2" xfId="2182"/>
    <cellStyle name="AllLines 3 8 2 2" xfId="2183"/>
    <cellStyle name="AllLines 3 8 2 2 2" xfId="2184"/>
    <cellStyle name="AllLines 3 8 2 3" xfId="2185"/>
    <cellStyle name="AllLines 3 8 3" xfId="2186"/>
    <cellStyle name="AllLines 3 8 3 2" xfId="2187"/>
    <cellStyle name="AllLines 3 8 3 2 2" xfId="2188"/>
    <cellStyle name="AllLines 3 8 3 3" xfId="2189"/>
    <cellStyle name="AllLines 3 8 4" xfId="2190"/>
    <cellStyle name="AllLines 3 8 4 2" xfId="2191"/>
    <cellStyle name="AllLines 3 8 4 2 2" xfId="2192"/>
    <cellStyle name="AllLines 3 8 4 3" xfId="2193"/>
    <cellStyle name="AllLines 3 8 5" xfId="2194"/>
    <cellStyle name="AllLines 3 8 5 2" xfId="2195"/>
    <cellStyle name="AllLines 3 8 5 2 2" xfId="2196"/>
    <cellStyle name="AllLines 3 8 5 3" xfId="2197"/>
    <cellStyle name="AllLines 3 8 6" xfId="2198"/>
    <cellStyle name="AllLines 3 8 6 2" xfId="2199"/>
    <cellStyle name="AllLines 3 8 6 2 2" xfId="2200"/>
    <cellStyle name="AllLines 3 8 6 3" xfId="2201"/>
    <cellStyle name="AllLines 3 8 7" xfId="2202"/>
    <cellStyle name="AllLines 3 8 7 2" xfId="2203"/>
    <cellStyle name="AllLines 3 8 8" xfId="2204"/>
    <cellStyle name="AllLines 3 9" xfId="2205"/>
    <cellStyle name="AllLines 3 9 2" xfId="2206"/>
    <cellStyle name="AllLines 3 9 2 2" xfId="2207"/>
    <cellStyle name="AllLines 3 9 2 2 2" xfId="2208"/>
    <cellStyle name="AllLines 3 9 2 3" xfId="2209"/>
    <cellStyle name="AllLines 3 9 3" xfId="2210"/>
    <cellStyle name="AllLines 3 9 3 2" xfId="2211"/>
    <cellStyle name="AllLines 3 9 3 2 2" xfId="2212"/>
    <cellStyle name="AllLines 3 9 3 3" xfId="2213"/>
    <cellStyle name="AllLines 3 9 4" xfId="2214"/>
    <cellStyle name="AllLines 3 9 4 2" xfId="2215"/>
    <cellStyle name="AllLines 3 9 4 2 2" xfId="2216"/>
    <cellStyle name="AllLines 3 9 4 3" xfId="2217"/>
    <cellStyle name="AllLines 3 9 5" xfId="2218"/>
    <cellStyle name="AllLines 3 9 5 2" xfId="2219"/>
    <cellStyle name="AllLines 3 9 5 2 2" xfId="2220"/>
    <cellStyle name="AllLines 3 9 5 3" xfId="2221"/>
    <cellStyle name="AllLines 3 9 6" xfId="2222"/>
    <cellStyle name="AllLines 3 9 6 2" xfId="2223"/>
    <cellStyle name="AllLines 3 9 6 2 2" xfId="2224"/>
    <cellStyle name="AllLines 3 9 6 3" xfId="2225"/>
    <cellStyle name="AllLines 3 9 7" xfId="2226"/>
    <cellStyle name="AllLines 3 9 7 2" xfId="2227"/>
    <cellStyle name="AllLines 3 9 8" xfId="2228"/>
    <cellStyle name="AllLines 4" xfId="2229"/>
    <cellStyle name="AllLines 4 10" xfId="2230"/>
    <cellStyle name="AllLines 4 10 2" xfId="2231"/>
    <cellStyle name="AllLines 4 10 2 2" xfId="2232"/>
    <cellStyle name="AllLines 4 10 3" xfId="2233"/>
    <cellStyle name="AllLines 4 11" xfId="2234"/>
    <cellStyle name="AllLines 4 11 2" xfId="2235"/>
    <cellStyle name="AllLines 4 11 2 2" xfId="2236"/>
    <cellStyle name="AllLines 4 11 3" xfId="2237"/>
    <cellStyle name="AllLines 4 12" xfId="2238"/>
    <cellStyle name="AllLines 4 12 2" xfId="2239"/>
    <cellStyle name="AllLines 4 12 2 2" xfId="2240"/>
    <cellStyle name="AllLines 4 12 3" xfId="2241"/>
    <cellStyle name="AllLines 4 13" xfId="2242"/>
    <cellStyle name="AllLines 4 13 2" xfId="2243"/>
    <cellStyle name="AllLines 4 13 2 2" xfId="2244"/>
    <cellStyle name="AllLines 4 13 3" xfId="2245"/>
    <cellStyle name="AllLines 4 14" xfId="2246"/>
    <cellStyle name="AllLines 4 14 2" xfId="2247"/>
    <cellStyle name="AllLines 4 15" xfId="2248"/>
    <cellStyle name="AllLines 4 2" xfId="2249"/>
    <cellStyle name="AllLines 4 2 2" xfId="2250"/>
    <cellStyle name="AllLines 4 2 2 2" xfId="2251"/>
    <cellStyle name="AllLines 4 2 2 2 2" xfId="2252"/>
    <cellStyle name="AllLines 4 2 2 3" xfId="2253"/>
    <cellStyle name="AllLines 4 2 3" xfId="2254"/>
    <cellStyle name="AllLines 4 2 3 2" xfId="2255"/>
    <cellStyle name="AllLines 4 2 3 2 2" xfId="2256"/>
    <cellStyle name="AllLines 4 2 3 3" xfId="2257"/>
    <cellStyle name="AllLines 4 2 4" xfId="2258"/>
    <cellStyle name="AllLines 4 2 4 2" xfId="2259"/>
    <cellStyle name="AllLines 4 2 4 2 2" xfId="2260"/>
    <cellStyle name="AllLines 4 2 4 3" xfId="2261"/>
    <cellStyle name="AllLines 4 2 5" xfId="2262"/>
    <cellStyle name="AllLines 4 2 5 2" xfId="2263"/>
    <cellStyle name="AllLines 4 2 5 2 2" xfId="2264"/>
    <cellStyle name="AllLines 4 2 5 3" xfId="2265"/>
    <cellStyle name="AllLines 4 2 6" xfId="2266"/>
    <cellStyle name="AllLines 4 2 6 2" xfId="2267"/>
    <cellStyle name="AllLines 4 2 6 2 2" xfId="2268"/>
    <cellStyle name="AllLines 4 2 6 3" xfId="2269"/>
    <cellStyle name="AllLines 4 2 7" xfId="2270"/>
    <cellStyle name="AllLines 4 2 7 2" xfId="2271"/>
    <cellStyle name="AllLines 4 2 8" xfId="2272"/>
    <cellStyle name="AllLines 4 3" xfId="2273"/>
    <cellStyle name="AllLines 4 3 2" xfId="2274"/>
    <cellStyle name="AllLines 4 3 2 2" xfId="2275"/>
    <cellStyle name="AllLines 4 3 2 2 2" xfId="2276"/>
    <cellStyle name="AllLines 4 3 2 3" xfId="2277"/>
    <cellStyle name="AllLines 4 3 3" xfId="2278"/>
    <cellStyle name="AllLines 4 3 3 2" xfId="2279"/>
    <cellStyle name="AllLines 4 3 3 2 2" xfId="2280"/>
    <cellStyle name="AllLines 4 3 3 3" xfId="2281"/>
    <cellStyle name="AllLines 4 3 4" xfId="2282"/>
    <cellStyle name="AllLines 4 3 4 2" xfId="2283"/>
    <cellStyle name="AllLines 4 3 4 2 2" xfId="2284"/>
    <cellStyle name="AllLines 4 3 4 3" xfId="2285"/>
    <cellStyle name="AllLines 4 3 5" xfId="2286"/>
    <cellStyle name="AllLines 4 3 5 2" xfId="2287"/>
    <cellStyle name="AllLines 4 3 5 2 2" xfId="2288"/>
    <cellStyle name="AllLines 4 3 5 3" xfId="2289"/>
    <cellStyle name="AllLines 4 3 6" xfId="2290"/>
    <cellStyle name="AllLines 4 3 6 2" xfId="2291"/>
    <cellStyle name="AllLines 4 3 6 2 2" xfId="2292"/>
    <cellStyle name="AllLines 4 3 6 3" xfId="2293"/>
    <cellStyle name="AllLines 4 3 7" xfId="2294"/>
    <cellStyle name="AllLines 4 3 7 2" xfId="2295"/>
    <cellStyle name="AllLines 4 3 8" xfId="2296"/>
    <cellStyle name="AllLines 4 4" xfId="2297"/>
    <cellStyle name="AllLines 4 4 2" xfId="2298"/>
    <cellStyle name="AllLines 4 4 2 2" xfId="2299"/>
    <cellStyle name="AllLines 4 4 2 2 2" xfId="2300"/>
    <cellStyle name="AllLines 4 4 2 3" xfId="2301"/>
    <cellStyle name="AllLines 4 4 3" xfId="2302"/>
    <cellStyle name="AllLines 4 4 3 2" xfId="2303"/>
    <cellStyle name="AllLines 4 4 3 2 2" xfId="2304"/>
    <cellStyle name="AllLines 4 4 3 3" xfId="2305"/>
    <cellStyle name="AllLines 4 4 4" xfId="2306"/>
    <cellStyle name="AllLines 4 4 4 2" xfId="2307"/>
    <cellStyle name="AllLines 4 4 4 2 2" xfId="2308"/>
    <cellStyle name="AllLines 4 4 4 3" xfId="2309"/>
    <cellStyle name="AllLines 4 4 5" xfId="2310"/>
    <cellStyle name="AllLines 4 4 5 2" xfId="2311"/>
    <cellStyle name="AllLines 4 4 5 2 2" xfId="2312"/>
    <cellStyle name="AllLines 4 4 5 3" xfId="2313"/>
    <cellStyle name="AllLines 4 4 6" xfId="2314"/>
    <cellStyle name="AllLines 4 4 6 2" xfId="2315"/>
    <cellStyle name="AllLines 4 4 6 2 2" xfId="2316"/>
    <cellStyle name="AllLines 4 4 6 3" xfId="2317"/>
    <cellStyle name="AllLines 4 4 7" xfId="2318"/>
    <cellStyle name="AllLines 4 4 7 2" xfId="2319"/>
    <cellStyle name="AllLines 4 4 8" xfId="2320"/>
    <cellStyle name="AllLines 4 5" xfId="2321"/>
    <cellStyle name="AllLines 4 5 2" xfId="2322"/>
    <cellStyle name="AllLines 4 5 2 2" xfId="2323"/>
    <cellStyle name="AllLines 4 5 2 2 2" xfId="2324"/>
    <cellStyle name="AllLines 4 5 2 3" xfId="2325"/>
    <cellStyle name="AllLines 4 5 3" xfId="2326"/>
    <cellStyle name="AllLines 4 5 3 2" xfId="2327"/>
    <cellStyle name="AllLines 4 5 3 2 2" xfId="2328"/>
    <cellStyle name="AllLines 4 5 3 3" xfId="2329"/>
    <cellStyle name="AllLines 4 5 4" xfId="2330"/>
    <cellStyle name="AllLines 4 5 4 2" xfId="2331"/>
    <cellStyle name="AllLines 4 5 4 2 2" xfId="2332"/>
    <cellStyle name="AllLines 4 5 4 3" xfId="2333"/>
    <cellStyle name="AllLines 4 5 5" xfId="2334"/>
    <cellStyle name="AllLines 4 5 5 2" xfId="2335"/>
    <cellStyle name="AllLines 4 5 5 2 2" xfId="2336"/>
    <cellStyle name="AllLines 4 5 5 3" xfId="2337"/>
    <cellStyle name="AllLines 4 5 6" xfId="2338"/>
    <cellStyle name="AllLines 4 5 6 2" xfId="2339"/>
    <cellStyle name="AllLines 4 5 6 2 2" xfId="2340"/>
    <cellStyle name="AllLines 4 5 6 3" xfId="2341"/>
    <cellStyle name="AllLines 4 5 7" xfId="2342"/>
    <cellStyle name="AllLines 4 5 7 2" xfId="2343"/>
    <cellStyle name="AllLines 4 5 8" xfId="2344"/>
    <cellStyle name="AllLines 4 6" xfId="2345"/>
    <cellStyle name="AllLines 4 6 2" xfId="2346"/>
    <cellStyle name="AllLines 4 6 2 2" xfId="2347"/>
    <cellStyle name="AllLines 4 6 2 2 2" xfId="2348"/>
    <cellStyle name="AllLines 4 6 2 3" xfId="2349"/>
    <cellStyle name="AllLines 4 6 3" xfId="2350"/>
    <cellStyle name="AllLines 4 6 3 2" xfId="2351"/>
    <cellStyle name="AllLines 4 6 3 2 2" xfId="2352"/>
    <cellStyle name="AllLines 4 6 3 3" xfId="2353"/>
    <cellStyle name="AllLines 4 6 4" xfId="2354"/>
    <cellStyle name="AllLines 4 6 4 2" xfId="2355"/>
    <cellStyle name="AllLines 4 6 4 2 2" xfId="2356"/>
    <cellStyle name="AllLines 4 6 4 3" xfId="2357"/>
    <cellStyle name="AllLines 4 6 5" xfId="2358"/>
    <cellStyle name="AllLines 4 6 5 2" xfId="2359"/>
    <cellStyle name="AllLines 4 6 5 2 2" xfId="2360"/>
    <cellStyle name="AllLines 4 6 5 3" xfId="2361"/>
    <cellStyle name="AllLines 4 6 6" xfId="2362"/>
    <cellStyle name="AllLines 4 6 6 2" xfId="2363"/>
    <cellStyle name="AllLines 4 6 6 2 2" xfId="2364"/>
    <cellStyle name="AllLines 4 6 6 3" xfId="2365"/>
    <cellStyle name="AllLines 4 6 7" xfId="2366"/>
    <cellStyle name="AllLines 4 6 7 2" xfId="2367"/>
    <cellStyle name="AllLines 4 6 8" xfId="2368"/>
    <cellStyle name="AllLines 4 7" xfId="2369"/>
    <cellStyle name="AllLines 4 7 2" xfId="2370"/>
    <cellStyle name="AllLines 4 7 2 2" xfId="2371"/>
    <cellStyle name="AllLines 4 7 2 2 2" xfId="2372"/>
    <cellStyle name="AllLines 4 7 2 3" xfId="2373"/>
    <cellStyle name="AllLines 4 7 3" xfId="2374"/>
    <cellStyle name="AllLines 4 7 3 2" xfId="2375"/>
    <cellStyle name="AllLines 4 7 3 2 2" xfId="2376"/>
    <cellStyle name="AllLines 4 7 3 3" xfId="2377"/>
    <cellStyle name="AllLines 4 7 4" xfId="2378"/>
    <cellStyle name="AllLines 4 7 4 2" xfId="2379"/>
    <cellStyle name="AllLines 4 7 4 2 2" xfId="2380"/>
    <cellStyle name="AllLines 4 7 4 3" xfId="2381"/>
    <cellStyle name="AllLines 4 7 5" xfId="2382"/>
    <cellStyle name="AllLines 4 7 5 2" xfId="2383"/>
    <cellStyle name="AllLines 4 7 5 2 2" xfId="2384"/>
    <cellStyle name="AllLines 4 7 5 3" xfId="2385"/>
    <cellStyle name="AllLines 4 7 6" xfId="2386"/>
    <cellStyle name="AllLines 4 7 6 2" xfId="2387"/>
    <cellStyle name="AllLines 4 7 6 2 2" xfId="2388"/>
    <cellStyle name="AllLines 4 7 6 3" xfId="2389"/>
    <cellStyle name="AllLines 4 7 7" xfId="2390"/>
    <cellStyle name="AllLines 4 7 7 2" xfId="2391"/>
    <cellStyle name="AllLines 4 7 8" xfId="2392"/>
    <cellStyle name="AllLines 4 8" xfId="2393"/>
    <cellStyle name="AllLines 4 8 2" xfId="2394"/>
    <cellStyle name="AllLines 4 8 2 2" xfId="2395"/>
    <cellStyle name="AllLines 4 8 2 2 2" xfId="2396"/>
    <cellStyle name="AllLines 4 8 2 3" xfId="2397"/>
    <cellStyle name="AllLines 4 8 3" xfId="2398"/>
    <cellStyle name="AllLines 4 8 3 2" xfId="2399"/>
    <cellStyle name="AllLines 4 8 3 2 2" xfId="2400"/>
    <cellStyle name="AllLines 4 8 3 3" xfId="2401"/>
    <cellStyle name="AllLines 4 8 4" xfId="2402"/>
    <cellStyle name="AllLines 4 8 4 2" xfId="2403"/>
    <cellStyle name="AllLines 4 8 4 2 2" xfId="2404"/>
    <cellStyle name="AllLines 4 8 4 3" xfId="2405"/>
    <cellStyle name="AllLines 4 8 5" xfId="2406"/>
    <cellStyle name="AllLines 4 8 5 2" xfId="2407"/>
    <cellStyle name="AllLines 4 8 5 2 2" xfId="2408"/>
    <cellStyle name="AllLines 4 8 5 3" xfId="2409"/>
    <cellStyle name="AllLines 4 8 6" xfId="2410"/>
    <cellStyle name="AllLines 4 8 6 2" xfId="2411"/>
    <cellStyle name="AllLines 4 8 6 2 2" xfId="2412"/>
    <cellStyle name="AllLines 4 8 6 3" xfId="2413"/>
    <cellStyle name="AllLines 4 8 7" xfId="2414"/>
    <cellStyle name="AllLines 4 8 7 2" xfId="2415"/>
    <cellStyle name="AllLines 4 8 8" xfId="2416"/>
    <cellStyle name="AllLines 4 9" xfId="2417"/>
    <cellStyle name="AllLines 4 9 2" xfId="2418"/>
    <cellStyle name="AllLines 4 9 2 2" xfId="2419"/>
    <cellStyle name="AllLines 4 9 3" xfId="2420"/>
    <cellStyle name="AllLines 5" xfId="2421"/>
    <cellStyle name="AllLines 5 2" xfId="2422"/>
    <cellStyle name="AllLines 5 2 2" xfId="2423"/>
    <cellStyle name="AllLines 5 2 2 2" xfId="2424"/>
    <cellStyle name="AllLines 5 2 3" xfId="2425"/>
    <cellStyle name="AllLines 5 3" xfId="2426"/>
    <cellStyle name="AllLines 5 3 2" xfId="2427"/>
    <cellStyle name="AllLines 5 3 2 2" xfId="2428"/>
    <cellStyle name="AllLines 5 3 3" xfId="2429"/>
    <cellStyle name="AllLines 5 4" xfId="2430"/>
    <cellStyle name="AllLines 5 4 2" xfId="2431"/>
    <cellStyle name="AllLines 5 4 2 2" xfId="2432"/>
    <cellStyle name="AllLines 5 4 3" xfId="2433"/>
    <cellStyle name="AllLines 5 5" xfId="2434"/>
    <cellStyle name="AllLines 5 5 2" xfId="2435"/>
    <cellStyle name="AllLines 5 5 2 2" xfId="2436"/>
    <cellStyle name="AllLines 5 5 3" xfId="2437"/>
    <cellStyle name="AllLines 5 6" xfId="2438"/>
    <cellStyle name="AllLines 5 6 2" xfId="2439"/>
    <cellStyle name="AllLines 5 6 2 2" xfId="2440"/>
    <cellStyle name="AllLines 5 6 3" xfId="2441"/>
    <cellStyle name="AllLines 5 7" xfId="2442"/>
    <cellStyle name="AllLines 5 7 2" xfId="2443"/>
    <cellStyle name="AllLines 5 8" xfId="2444"/>
    <cellStyle name="AllLines 6" xfId="2445"/>
    <cellStyle name="AllLines 6 2" xfId="2446"/>
    <cellStyle name="AllLines 6 2 2" xfId="2447"/>
    <cellStyle name="AllLines 6 2 2 2" xfId="2448"/>
    <cellStyle name="AllLines 6 2 3" xfId="2449"/>
    <cellStyle name="AllLines 6 3" xfId="2450"/>
    <cellStyle name="AllLines 6 3 2" xfId="2451"/>
    <cellStyle name="AllLines 6 3 2 2" xfId="2452"/>
    <cellStyle name="AllLines 6 3 3" xfId="2453"/>
    <cellStyle name="AllLines 6 4" xfId="2454"/>
    <cellStyle name="AllLines 6 4 2" xfId="2455"/>
    <cellStyle name="AllLines 6 4 2 2" xfId="2456"/>
    <cellStyle name="AllLines 6 4 3" xfId="2457"/>
    <cellStyle name="AllLines 6 5" xfId="2458"/>
    <cellStyle name="AllLines 6 5 2" xfId="2459"/>
    <cellStyle name="AllLines 6 5 2 2" xfId="2460"/>
    <cellStyle name="AllLines 6 5 3" xfId="2461"/>
    <cellStyle name="AllLines 6 6" xfId="2462"/>
    <cellStyle name="AllLines 6 6 2" xfId="2463"/>
    <cellStyle name="AllLines 6 6 2 2" xfId="2464"/>
    <cellStyle name="AllLines 6 6 3" xfId="2465"/>
    <cellStyle name="AllLines 6 7" xfId="2466"/>
    <cellStyle name="AllLines 6 7 2" xfId="2467"/>
    <cellStyle name="AllLines 6 8" xfId="2468"/>
    <cellStyle name="AllLines 7" xfId="2469"/>
    <cellStyle name="AllLines 7 2" xfId="2470"/>
    <cellStyle name="AllLines 7 2 2" xfId="2471"/>
    <cellStyle name="AllLines 7 2 2 2" xfId="2472"/>
    <cellStyle name="AllLines 7 2 3" xfId="2473"/>
    <cellStyle name="AllLines 7 3" xfId="2474"/>
    <cellStyle name="AllLines 7 3 2" xfId="2475"/>
    <cellStyle name="AllLines 7 3 2 2" xfId="2476"/>
    <cellStyle name="AllLines 7 3 3" xfId="2477"/>
    <cellStyle name="AllLines 7 4" xfId="2478"/>
    <cellStyle name="AllLines 7 4 2" xfId="2479"/>
    <cellStyle name="AllLines 7 4 2 2" xfId="2480"/>
    <cellStyle name="AllLines 7 4 3" xfId="2481"/>
    <cellStyle name="AllLines 7 5" xfId="2482"/>
    <cellStyle name="AllLines 7 5 2" xfId="2483"/>
    <cellStyle name="AllLines 7 5 2 2" xfId="2484"/>
    <cellStyle name="AllLines 7 5 3" xfId="2485"/>
    <cellStyle name="AllLines 7 6" xfId="2486"/>
    <cellStyle name="AllLines 7 6 2" xfId="2487"/>
    <cellStyle name="AllLines 7 6 2 2" xfId="2488"/>
    <cellStyle name="AllLines 7 6 3" xfId="2489"/>
    <cellStyle name="AllLines 7 7" xfId="2490"/>
    <cellStyle name="AllLines 7 7 2" xfId="2491"/>
    <cellStyle name="AllLines 7 8" xfId="2492"/>
    <cellStyle name="AllLines 8" xfId="2493"/>
    <cellStyle name="AllLines 8 2" xfId="2494"/>
    <cellStyle name="AllLines 8 2 2" xfId="2495"/>
    <cellStyle name="AllLines 8 2 2 2" xfId="2496"/>
    <cellStyle name="AllLines 8 2 3" xfId="2497"/>
    <cellStyle name="AllLines 8 3" xfId="2498"/>
    <cellStyle name="AllLines 8 3 2" xfId="2499"/>
    <cellStyle name="AllLines 8 3 2 2" xfId="2500"/>
    <cellStyle name="AllLines 8 3 3" xfId="2501"/>
    <cellStyle name="AllLines 8 4" xfId="2502"/>
    <cellStyle name="AllLines 8 4 2" xfId="2503"/>
    <cellStyle name="AllLines 8 4 2 2" xfId="2504"/>
    <cellStyle name="AllLines 8 4 3" xfId="2505"/>
    <cellStyle name="AllLines 8 5" xfId="2506"/>
    <cellStyle name="AllLines 8 5 2" xfId="2507"/>
    <cellStyle name="AllLines 8 5 2 2" xfId="2508"/>
    <cellStyle name="AllLines 8 5 3" xfId="2509"/>
    <cellStyle name="AllLines 8 6" xfId="2510"/>
    <cellStyle name="AllLines 8 6 2" xfId="2511"/>
    <cellStyle name="AllLines 8 6 2 2" xfId="2512"/>
    <cellStyle name="AllLines 8 6 3" xfId="2513"/>
    <cellStyle name="AllLines 8 7" xfId="2514"/>
    <cellStyle name="AllLines 8 7 2" xfId="2515"/>
    <cellStyle name="AllLines 8 8" xfId="2516"/>
    <cellStyle name="AllLines 9" xfId="2517"/>
    <cellStyle name="AllLines 9 2" xfId="2518"/>
    <cellStyle name="AllLines 9 2 2" xfId="2519"/>
    <cellStyle name="AllLines 9 2 2 2" xfId="2520"/>
    <cellStyle name="AllLines 9 2 3" xfId="2521"/>
    <cellStyle name="AllLines 9 3" xfId="2522"/>
    <cellStyle name="AllLines 9 3 2" xfId="2523"/>
    <cellStyle name="AllLines 9 3 2 2" xfId="2524"/>
    <cellStyle name="AllLines 9 3 3" xfId="2525"/>
    <cellStyle name="AllLines 9 4" xfId="2526"/>
    <cellStyle name="AllLines 9 4 2" xfId="2527"/>
    <cellStyle name="AllLines 9 4 2 2" xfId="2528"/>
    <cellStyle name="AllLines 9 4 3" xfId="2529"/>
    <cellStyle name="AllLines 9 5" xfId="2530"/>
    <cellStyle name="AllLines 9 5 2" xfId="2531"/>
    <cellStyle name="AllLines 9 5 2 2" xfId="2532"/>
    <cellStyle name="AllLines 9 5 3" xfId="2533"/>
    <cellStyle name="AllLines 9 6" xfId="2534"/>
    <cellStyle name="AllLines 9 6 2" xfId="2535"/>
    <cellStyle name="AllLines 9 6 2 2" xfId="2536"/>
    <cellStyle name="AllLines 9 6 3" xfId="2537"/>
    <cellStyle name="AllLines 9 7" xfId="2538"/>
    <cellStyle name="AllLines 9 7 2" xfId="2539"/>
    <cellStyle name="AllLines 9 8" xfId="2540"/>
    <cellStyle name="Ausgabe" xfId="2541"/>
    <cellStyle name="Ausgabe 2" xfId="2542"/>
    <cellStyle name="Bad 2" xfId="2543"/>
    <cellStyle name="Bad 3" xfId="2544"/>
    <cellStyle name="Berechnung" xfId="2545"/>
    <cellStyle name="Berechnung 2" xfId="2546"/>
    <cellStyle name="Berechnung 2 2" xfId="2547"/>
    <cellStyle name="bold" xfId="2548"/>
    <cellStyle name="bottom - Style5" xfId="2549"/>
    <cellStyle name="bottom - Style5 2" xfId="2550"/>
    <cellStyle name="bottom - Style5 2 2" xfId="2551"/>
    <cellStyle name="bottom - Style5 3" xfId="2552"/>
    <cellStyle name="bottom - Style5 3 2" xfId="2553"/>
    <cellStyle name="bottom - Style5 4" xfId="2554"/>
    <cellStyle name="bottom - Style5 5" xfId="2555"/>
    <cellStyle name="Bottom - Style7" xfId="2556"/>
    <cellStyle name="Bottom - Style7 2" xfId="2557"/>
    <cellStyle name="Bottom - Style7 2 2" xfId="2558"/>
    <cellStyle name="Bottom - Style7 2 2 2" xfId="2559"/>
    <cellStyle name="Bottom - Style7 2 2 2 2" xfId="2560"/>
    <cellStyle name="Bottom - Style7 2 2 3" xfId="2561"/>
    <cellStyle name="Bottom - Style7 2 2 3 2" xfId="2562"/>
    <cellStyle name="Bottom - Style7 2 2 4" xfId="2563"/>
    <cellStyle name="Bottom - Style7 2 2 4 2" xfId="2564"/>
    <cellStyle name="Bottom - Style7 2 2 5" xfId="2565"/>
    <cellStyle name="Bottom - Style7 2 3" xfId="2566"/>
    <cellStyle name="Bottom - Style7 2 3 2" xfId="2567"/>
    <cellStyle name="Bottom - Style7 2 3 2 2" xfId="2568"/>
    <cellStyle name="Bottom - Style7 2 3 3" xfId="2569"/>
    <cellStyle name="Bottom - Style7 2 3 3 2" xfId="2570"/>
    <cellStyle name="Bottom - Style7 2 3 4" xfId="2571"/>
    <cellStyle name="Bottom - Style7 2 3 4 2" xfId="2572"/>
    <cellStyle name="Bottom - Style7 2 3 5" xfId="2573"/>
    <cellStyle name="Bottom - Style7 2 4" xfId="2574"/>
    <cellStyle name="Bottom - Style7 2 4 2" xfId="2575"/>
    <cellStyle name="Bottom - Style7 2 5" xfId="2576"/>
    <cellStyle name="Bottom - Style7 2 5 2" xfId="2577"/>
    <cellStyle name="Bottom - Style7 2 6" xfId="2578"/>
    <cellStyle name="Bottom - Style7 2 6 2" xfId="2579"/>
    <cellStyle name="Bottom - Style7 2 7" xfId="2580"/>
    <cellStyle name="Bottom - Style7 3" xfId="2581"/>
    <cellStyle name="Bottom - Style7 3 2" xfId="2582"/>
    <cellStyle name="Bottom - Style7 4" xfId="2583"/>
    <cellStyle name="Bottom - Style7 4 2" xfId="2584"/>
    <cellStyle name="Bottom - Style7 5" xfId="2585"/>
    <cellStyle name="Bottom - Style7 5 2" xfId="2586"/>
    <cellStyle name="Bottom - Style7 6" xfId="2587"/>
    <cellStyle name="BottomLine" xfId="2588"/>
    <cellStyle name="BottomLine 10" xfId="2589"/>
    <cellStyle name="BottomLine 10 2" xfId="2590"/>
    <cellStyle name="BottomLine 11" xfId="2591"/>
    <cellStyle name="BottomLine 2" xfId="2592"/>
    <cellStyle name="BottomLine 2 2" xfId="2593"/>
    <cellStyle name="BottomLine 2 2 2" xfId="2594"/>
    <cellStyle name="BottomLine 2 2 2 2" xfId="2595"/>
    <cellStyle name="BottomLine 2 2 3" xfId="2596"/>
    <cellStyle name="BottomLine 2 2 3 2" xfId="2597"/>
    <cellStyle name="BottomLine 2 2 4" xfId="2598"/>
    <cellStyle name="BottomLine 2 2 4 2" xfId="2599"/>
    <cellStyle name="BottomLine 2 2 5" xfId="2600"/>
    <cellStyle name="BottomLine 2 3" xfId="2601"/>
    <cellStyle name="BottomLine 2 3 2" xfId="2602"/>
    <cellStyle name="BottomLine 2 3 2 2" xfId="2603"/>
    <cellStyle name="BottomLine 2 3 3" xfId="2604"/>
    <cellStyle name="BottomLine 2 3 3 2" xfId="2605"/>
    <cellStyle name="BottomLine 2 3 4" xfId="2606"/>
    <cellStyle name="BottomLine 2 3 4 2" xfId="2607"/>
    <cellStyle name="BottomLine 2 3 5" xfId="2608"/>
    <cellStyle name="BottomLine 2 4" xfId="2609"/>
    <cellStyle name="BottomLine 2 4 2" xfId="2610"/>
    <cellStyle name="BottomLine 2 5" xfId="2611"/>
    <cellStyle name="BottomLine 2 5 2" xfId="2612"/>
    <cellStyle name="BottomLine 2 6" xfId="2613"/>
    <cellStyle name="BottomLine 2 6 2" xfId="2614"/>
    <cellStyle name="BottomLine 2 7" xfId="2615"/>
    <cellStyle name="BottomLine 3" xfId="2616"/>
    <cellStyle name="BottomLine 3 2" xfId="2617"/>
    <cellStyle name="BottomLine 3 2 2" xfId="2618"/>
    <cellStyle name="BottomLine 3 3" xfId="2619"/>
    <cellStyle name="BottomLine 3 3 2" xfId="2620"/>
    <cellStyle name="BottomLine 3 4" xfId="2621"/>
    <cellStyle name="BottomLine 3 4 2" xfId="2622"/>
    <cellStyle name="BottomLine 3 5" xfId="2623"/>
    <cellStyle name="BottomLine 4" xfId="2624"/>
    <cellStyle name="BottomLine 4 2" xfId="2625"/>
    <cellStyle name="BottomLine 4 2 2" xfId="2626"/>
    <cellStyle name="BottomLine 4 3" xfId="2627"/>
    <cellStyle name="BottomLine 4 3 2" xfId="2628"/>
    <cellStyle name="BottomLine 4 4" xfId="2629"/>
    <cellStyle name="BottomLine 4 4 2" xfId="2630"/>
    <cellStyle name="BottomLine 4 5" xfId="2631"/>
    <cellStyle name="BottomLine 5" xfId="2632"/>
    <cellStyle name="BottomLine 5 2" xfId="2633"/>
    <cellStyle name="BottomLine 5 2 2" xfId="2634"/>
    <cellStyle name="BottomLine 5 3" xfId="2635"/>
    <cellStyle name="BottomLine 5 3 2" xfId="2636"/>
    <cellStyle name="BottomLine 5 4" xfId="2637"/>
    <cellStyle name="BottomLine 5 4 2" xfId="2638"/>
    <cellStyle name="BottomLine 5 5" xfId="2639"/>
    <cellStyle name="BottomLine 6" xfId="2640"/>
    <cellStyle name="BottomLine 6 2" xfId="2641"/>
    <cellStyle name="BottomLine 6 2 2" xfId="2642"/>
    <cellStyle name="BottomLine 6 3" xfId="2643"/>
    <cellStyle name="BottomLine 6 3 2" xfId="2644"/>
    <cellStyle name="BottomLine 6 4" xfId="2645"/>
    <cellStyle name="BottomLine 6 4 2" xfId="2646"/>
    <cellStyle name="BottomLine 6 5" xfId="2647"/>
    <cellStyle name="BottomLine 7" xfId="2648"/>
    <cellStyle name="BottomLine 7 2" xfId="2649"/>
    <cellStyle name="BottomLine 7 2 2" xfId="2650"/>
    <cellStyle name="BottomLine 7 3" xfId="2651"/>
    <cellStyle name="BottomLine 7 3 2" xfId="2652"/>
    <cellStyle name="BottomLine 7 4" xfId="2653"/>
    <cellStyle name="BottomLine 7 4 2" xfId="2654"/>
    <cellStyle name="BottomLine 7 5" xfId="2655"/>
    <cellStyle name="BottomLine 8" xfId="2656"/>
    <cellStyle name="BottomLine 8 2" xfId="2657"/>
    <cellStyle name="BottomLine 9" xfId="2658"/>
    <cellStyle name="BottomLine 9 2" xfId="2659"/>
    <cellStyle name="BtmLin - Style4" xfId="2660"/>
    <cellStyle name="BtmLin - Style4 2" xfId="2661"/>
    <cellStyle name="BtmLin - Style4 2 2" xfId="2662"/>
    <cellStyle name="BtmLin - Style4 2 2 2" xfId="2663"/>
    <cellStyle name="BtmLin - Style4 2 2 2 2" xfId="2664"/>
    <cellStyle name="BtmLin - Style4 2 2 3" xfId="2665"/>
    <cellStyle name="BtmLin - Style4 2 2 3 2" xfId="2666"/>
    <cellStyle name="BtmLin - Style4 2 2 4" xfId="2667"/>
    <cellStyle name="BtmLin - Style4 2 2 4 2" xfId="2668"/>
    <cellStyle name="BtmLin - Style4 2 2 5" xfId="2669"/>
    <cellStyle name="BtmLin - Style4 2 3" xfId="2670"/>
    <cellStyle name="BtmLin - Style4 2 3 2" xfId="2671"/>
    <cellStyle name="BtmLin - Style4 2 3 2 2" xfId="2672"/>
    <cellStyle name="BtmLin - Style4 2 3 3" xfId="2673"/>
    <cellStyle name="BtmLin - Style4 2 3 3 2" xfId="2674"/>
    <cellStyle name="BtmLin - Style4 2 3 4" xfId="2675"/>
    <cellStyle name="BtmLin - Style4 2 3 4 2" xfId="2676"/>
    <cellStyle name="BtmLin - Style4 2 3 5" xfId="2677"/>
    <cellStyle name="BtmLin - Style4 2 4" xfId="2678"/>
    <cellStyle name="BtmLin - Style4 2 4 2" xfId="2679"/>
    <cellStyle name="BtmLin - Style4 2 5" xfId="2680"/>
    <cellStyle name="BtmLin - Style4 2 5 2" xfId="2681"/>
    <cellStyle name="BtmLin - Style4 2 6" xfId="2682"/>
    <cellStyle name="BtmLin - Style4 2 6 2" xfId="2683"/>
    <cellStyle name="BtmLin - Style4 2 7" xfId="2684"/>
    <cellStyle name="BtmLin - Style4 3" xfId="2685"/>
    <cellStyle name="BtmLin - Style4 3 2" xfId="2686"/>
    <cellStyle name="BtmLin - Style4 4" xfId="2687"/>
    <cellStyle name="BtmLin - Style4 4 2" xfId="2688"/>
    <cellStyle name="BtmLin - Style4 5" xfId="2689"/>
    <cellStyle name="BtmLin - Style4 5 2" xfId="2690"/>
    <cellStyle name="BtmLin - Style4 6" xfId="2691"/>
    <cellStyle name="BtmLin - Style5" xfId="2692"/>
    <cellStyle name="BtmLin - Style5 2" xfId="2693"/>
    <cellStyle name="BtmLin - Style5 2 2" xfId="2694"/>
    <cellStyle name="BtmLin - Style5 2 2 2" xfId="2695"/>
    <cellStyle name="BtmLin - Style5 2 2 2 2" xfId="2696"/>
    <cellStyle name="BtmLin - Style5 2 2 3" xfId="2697"/>
    <cellStyle name="BtmLin - Style5 2 2 3 2" xfId="2698"/>
    <cellStyle name="BtmLin - Style5 2 2 4" xfId="2699"/>
    <cellStyle name="BtmLin - Style5 2 2 4 2" xfId="2700"/>
    <cellStyle name="BtmLin - Style5 2 2 5" xfId="2701"/>
    <cellStyle name="BtmLin - Style5 2 3" xfId="2702"/>
    <cellStyle name="BtmLin - Style5 2 3 2" xfId="2703"/>
    <cellStyle name="BtmLin - Style5 2 3 2 2" xfId="2704"/>
    <cellStyle name="BtmLin - Style5 2 3 3" xfId="2705"/>
    <cellStyle name="BtmLin - Style5 2 3 3 2" xfId="2706"/>
    <cellStyle name="BtmLin - Style5 2 3 4" xfId="2707"/>
    <cellStyle name="BtmLin - Style5 2 3 4 2" xfId="2708"/>
    <cellStyle name="BtmLin - Style5 2 3 5" xfId="2709"/>
    <cellStyle name="BtmLin - Style5 2 4" xfId="2710"/>
    <cellStyle name="BtmLin - Style5 2 4 2" xfId="2711"/>
    <cellStyle name="BtmLin - Style5 2 5" xfId="2712"/>
    <cellStyle name="BtmLin - Style5 2 5 2" xfId="2713"/>
    <cellStyle name="BtmLin - Style5 2 6" xfId="2714"/>
    <cellStyle name="BtmLin - Style5 2 6 2" xfId="2715"/>
    <cellStyle name="BtmLin - Style5 2 7" xfId="2716"/>
    <cellStyle name="BtmLin - Style5 3" xfId="2717"/>
    <cellStyle name="BtmLin - Style5 3 2" xfId="2718"/>
    <cellStyle name="BtmLin - Style5 4" xfId="2719"/>
    <cellStyle name="BtmLin - Style5 4 2" xfId="2720"/>
    <cellStyle name="BtmLin - Style5 5" xfId="2721"/>
    <cellStyle name="BtmLin - Style5 5 2" xfId="2722"/>
    <cellStyle name="BtmLin - Style5 6" xfId="2723"/>
    <cellStyle name="BtmLine" xfId="2724"/>
    <cellStyle name="BtmLine 10" xfId="2725"/>
    <cellStyle name="BtmLine 10 2" xfId="2726"/>
    <cellStyle name="BtmLine 11" xfId="2727"/>
    <cellStyle name="BtmLine 2" xfId="2728"/>
    <cellStyle name="BtmLine 2 2" xfId="2729"/>
    <cellStyle name="BtmLine 2 2 2" xfId="2730"/>
    <cellStyle name="BtmLine 2 2 2 2" xfId="2731"/>
    <cellStyle name="BtmLine 2 2 3" xfId="2732"/>
    <cellStyle name="BtmLine 2 2 3 2" xfId="2733"/>
    <cellStyle name="BtmLine 2 2 4" xfId="2734"/>
    <cellStyle name="BtmLine 2 2 4 2" xfId="2735"/>
    <cellStyle name="BtmLine 2 2 5" xfId="2736"/>
    <cellStyle name="BtmLine 2 3" xfId="2737"/>
    <cellStyle name="BtmLine 2 3 2" xfId="2738"/>
    <cellStyle name="BtmLine 2 3 2 2" xfId="2739"/>
    <cellStyle name="BtmLine 2 3 3" xfId="2740"/>
    <cellStyle name="BtmLine 2 3 3 2" xfId="2741"/>
    <cellStyle name="BtmLine 2 3 4" xfId="2742"/>
    <cellStyle name="BtmLine 2 3 4 2" xfId="2743"/>
    <cellStyle name="BtmLine 2 3 5" xfId="2744"/>
    <cellStyle name="BtmLine 2 4" xfId="2745"/>
    <cellStyle name="BtmLine 2 4 2" xfId="2746"/>
    <cellStyle name="BtmLine 2 5" xfId="2747"/>
    <cellStyle name="BtmLine 2 5 2" xfId="2748"/>
    <cellStyle name="BtmLine 2 6" xfId="2749"/>
    <cellStyle name="BtmLine 2 6 2" xfId="2750"/>
    <cellStyle name="BtmLine 2 7" xfId="2751"/>
    <cellStyle name="BtmLine 3" xfId="2752"/>
    <cellStyle name="BtmLine 3 2" xfId="2753"/>
    <cellStyle name="BtmLine 3 2 2" xfId="2754"/>
    <cellStyle name="BtmLine 3 3" xfId="2755"/>
    <cellStyle name="BtmLine 3 3 2" xfId="2756"/>
    <cellStyle name="BtmLine 3 4" xfId="2757"/>
    <cellStyle name="BtmLine 3 4 2" xfId="2758"/>
    <cellStyle name="BtmLine 3 5" xfId="2759"/>
    <cellStyle name="BtmLine 4" xfId="2760"/>
    <cellStyle name="BtmLine 4 2" xfId="2761"/>
    <cellStyle name="BtmLine 4 2 2" xfId="2762"/>
    <cellStyle name="BtmLine 4 3" xfId="2763"/>
    <cellStyle name="BtmLine 4 3 2" xfId="2764"/>
    <cellStyle name="BtmLine 4 4" xfId="2765"/>
    <cellStyle name="BtmLine 4 4 2" xfId="2766"/>
    <cellStyle name="BtmLine 4 5" xfId="2767"/>
    <cellStyle name="BtmLine 5" xfId="2768"/>
    <cellStyle name="BtmLine 5 2" xfId="2769"/>
    <cellStyle name="BtmLine 5 2 2" xfId="2770"/>
    <cellStyle name="BtmLine 5 3" xfId="2771"/>
    <cellStyle name="BtmLine 5 3 2" xfId="2772"/>
    <cellStyle name="BtmLine 5 4" xfId="2773"/>
    <cellStyle name="BtmLine 5 4 2" xfId="2774"/>
    <cellStyle name="BtmLine 5 5" xfId="2775"/>
    <cellStyle name="BtmLine 6" xfId="2776"/>
    <cellStyle name="BtmLine 6 2" xfId="2777"/>
    <cellStyle name="BtmLine 6 2 2" xfId="2778"/>
    <cellStyle name="BtmLine 6 3" xfId="2779"/>
    <cellStyle name="BtmLine 6 3 2" xfId="2780"/>
    <cellStyle name="BtmLine 6 4" xfId="2781"/>
    <cellStyle name="BtmLine 6 4 2" xfId="2782"/>
    <cellStyle name="BtmLine 6 5" xfId="2783"/>
    <cellStyle name="BtmLine 7" xfId="2784"/>
    <cellStyle name="BtmLine 7 2" xfId="2785"/>
    <cellStyle name="BtmLine 7 2 2" xfId="2786"/>
    <cellStyle name="BtmLine 7 3" xfId="2787"/>
    <cellStyle name="BtmLine 7 3 2" xfId="2788"/>
    <cellStyle name="BtmLine 7 4" xfId="2789"/>
    <cellStyle name="BtmLine 7 4 2" xfId="2790"/>
    <cellStyle name="BtmLine 7 5" xfId="2791"/>
    <cellStyle name="BtmLine 8" xfId="2792"/>
    <cellStyle name="BtmLine 8 2" xfId="2793"/>
    <cellStyle name="BtmLine 9" xfId="2794"/>
    <cellStyle name="BtmLine 9 2" xfId="2795"/>
    <cellStyle name="Calculation 2" xfId="2796"/>
    <cellStyle name="Calculation 2 2" xfId="2797"/>
    <cellStyle name="Calculation 2 2 2" xfId="2798"/>
    <cellStyle name="Calculation 2 3" xfId="2799"/>
    <cellStyle name="Calculation 3" xfId="2800"/>
    <cellStyle name="Calculation 3 2" xfId="2801"/>
    <cellStyle name="Cell Format" xfId="2802"/>
    <cellStyle name="Cell Format 2" xfId="2803"/>
    <cellStyle name="Check Cell 2" xfId="2804"/>
    <cellStyle name="Check Cell 2 2" xfId="2805"/>
    <cellStyle name="Check Cell 2 2 2" xfId="2806"/>
    <cellStyle name="Check Cell 2 3" xfId="2807"/>
    <cellStyle name="Check Cell 3" xfId="2808"/>
    <cellStyle name="Check Cell 3 2" xfId="2809"/>
    <cellStyle name="Col Heads" xfId="2810"/>
    <cellStyle name="Col Heads 2" xfId="2811"/>
    <cellStyle name="Col Heads 2 2" xfId="2812"/>
    <cellStyle name="Col Heads 3" xfId="2813"/>
    <cellStyle name="Col Heads 3 2" xfId="2814"/>
    <cellStyle name="Col Heads 4" xfId="2815"/>
    <cellStyle name="Col Heads 4 2" xfId="2816"/>
    <cellStyle name="Col Heads 5" xfId="2817"/>
    <cellStyle name="Col_labels" xfId="2818"/>
    <cellStyle name="Coma0" xfId="2819"/>
    <cellStyle name="Coma1" xfId="2820"/>
    <cellStyle name="Comma" xfId="15900" builtinId="3"/>
    <cellStyle name="Comma  - Style1" xfId="2821"/>
    <cellStyle name="Comma  - Style2" xfId="2822"/>
    <cellStyle name="Comma  - Style3" xfId="2823"/>
    <cellStyle name="Comma  - Style4" xfId="2824"/>
    <cellStyle name="Comma  - Style5" xfId="2825"/>
    <cellStyle name="Comma  - Style6" xfId="2826"/>
    <cellStyle name="Comma  - Style7" xfId="2827"/>
    <cellStyle name="Comma  - Style8" xfId="2828"/>
    <cellStyle name="Comma 10" xfId="2829"/>
    <cellStyle name="Comma 2" xfId="25"/>
    <cellStyle name="Comma 3" xfId="26"/>
    <cellStyle name="Comma 3 2" xfId="2830"/>
    <cellStyle name="Comma 3 2 2" xfId="2831"/>
    <cellStyle name="Comma 3 3" xfId="2832"/>
    <cellStyle name="Comma 4" xfId="2833"/>
    <cellStyle name="Comma 4 2" xfId="2834"/>
    <cellStyle name="Comma 4 2 2" xfId="2835"/>
    <cellStyle name="Comma 4 3" xfId="2836"/>
    <cellStyle name="Comma 5" xfId="2837"/>
    <cellStyle name="Comma 6" xfId="2838"/>
    <cellStyle name="Comma 7" xfId="2839"/>
    <cellStyle name="Comma 8" xfId="2840"/>
    <cellStyle name="Comma 9" xfId="2841"/>
    <cellStyle name="Comma,0" xfId="2842"/>
    <cellStyle name="Comma,1" xfId="2843"/>
    <cellStyle name="Comma,2" xfId="2844"/>
    <cellStyle name="Comma0" xfId="2845"/>
    <cellStyle name="Comma0 - Style1" xfId="2846"/>
    <cellStyle name="Comma0 - Style3" xfId="2847"/>
    <cellStyle name="Comma0 - Style4" xfId="2848"/>
    <cellStyle name="Comma0_054-700 Health Effects Spreadsheet" xfId="2849"/>
    <cellStyle name="Curren - Style2" xfId="2850"/>
    <cellStyle name="Currency,0" xfId="2851"/>
    <cellStyle name="Currency,2" xfId="2852"/>
    <cellStyle name="Currency0" xfId="2853"/>
    <cellStyle name="Data Entry" xfId="2854"/>
    <cellStyle name="data%0-center" xfId="2855"/>
    <cellStyle name="data%0-right" xfId="2856"/>
    <cellStyle name="data%2-center" xfId="2857"/>
    <cellStyle name="data%2-right" xfId="2858"/>
    <cellStyle name="data0-center" xfId="2859"/>
    <cellStyle name="data0-left" xfId="2860"/>
    <cellStyle name="data0-right" xfId="2861"/>
    <cellStyle name="data3" xfId="2862"/>
    <cellStyle name="Date" xfId="2863"/>
    <cellStyle name="Dec6" xfId="2864"/>
    <cellStyle name="Eingabe" xfId="2865"/>
    <cellStyle name="Eingabe 2" xfId="2866"/>
    <cellStyle name="Eingabe 2 2" xfId="2867"/>
    <cellStyle name="Ergebnis" xfId="2868"/>
    <cellStyle name="Ergebnis 2" xfId="2869"/>
    <cellStyle name="Ergebnis 2 2" xfId="2870"/>
    <cellStyle name="Erklärender Text" xfId="2871"/>
    <cellStyle name="Explanatory Text 2" xfId="2872"/>
    <cellStyle name="F2" xfId="2873"/>
    <cellStyle name="F3" xfId="2874"/>
    <cellStyle name="F4" xfId="2875"/>
    <cellStyle name="F5" xfId="2876"/>
    <cellStyle name="F6" xfId="2877"/>
    <cellStyle name="F7" xfId="2878"/>
    <cellStyle name="F8" xfId="2879"/>
    <cellStyle name="Fix0" xfId="2880"/>
    <cellStyle name="Fix1" xfId="2881"/>
    <cellStyle name="Fix4" xfId="2882"/>
    <cellStyle name="Fixed" xfId="2883"/>
    <cellStyle name="Fixed0" xfId="2884"/>
    <cellStyle name="Fixed1" xfId="2885"/>
    <cellStyle name="Fixed1 - Style1" xfId="2886"/>
    <cellStyle name="Fixed1_Lup101" xfId="2887"/>
    <cellStyle name="Fixed2" xfId="2888"/>
    <cellStyle name="Fixed2 - Style2" xfId="2889"/>
    <cellStyle name="Fixed2 - Style4" xfId="2890"/>
    <cellStyle name="Fixed2 - Style6" xfId="2891"/>
    <cellStyle name="Fixed2_Fugitives" xfId="2892"/>
    <cellStyle name="Fixed3" xfId="2893"/>
    <cellStyle name="Fixed3 - Style5" xfId="2894"/>
    <cellStyle name="Fixed3 - Style8" xfId="2895"/>
    <cellStyle name="Fixed3_Lup101" xfId="2896"/>
    <cellStyle name="Fixed4" xfId="2897"/>
    <cellStyle name="Fixed4 - Style3" xfId="2898"/>
    <cellStyle name="Fixed4 - Style4" xfId="2899"/>
    <cellStyle name="Fixed4 - Style5" xfId="2900"/>
    <cellStyle name="Fixed4 - Style6" xfId="2901"/>
    <cellStyle name="Fixed4_Lup101" xfId="2902"/>
    <cellStyle name="Fixed5" xfId="2903"/>
    <cellStyle name="Fixed6" xfId="2904"/>
    <cellStyle name="font12" xfId="2905"/>
    <cellStyle name="font14" xfId="2906"/>
    <cellStyle name="Good 2" xfId="2907"/>
    <cellStyle name="Grey" xfId="1"/>
    <cellStyle name="Grey 2" xfId="2"/>
    <cellStyle name="Gut" xfId="2908"/>
    <cellStyle name="H2S" xfId="2909"/>
    <cellStyle name="HEADER" xfId="2910"/>
    <cellStyle name="Header1" xfId="3"/>
    <cellStyle name="Header2" xfId="4"/>
    <cellStyle name="Header2 2" xfId="2911"/>
    <cellStyle name="Header2 2 2" xfId="2912"/>
    <cellStyle name="Header2 3" xfId="2913"/>
    <cellStyle name="Headin - Style2" xfId="2914"/>
    <cellStyle name="Headin - Style3" xfId="2915"/>
    <cellStyle name="Heading 1 2" xfId="2916"/>
    <cellStyle name="Heading 2 2" xfId="2917"/>
    <cellStyle name="Heading 3 2" xfId="2918"/>
    <cellStyle name="Heading 4 2" xfId="2919"/>
    <cellStyle name="Heading1" xfId="2920"/>
    <cellStyle name="Heading2" xfId="2921"/>
    <cellStyle name="HIGHLIGHT" xfId="2922"/>
    <cellStyle name="Hyperlink 2" xfId="2923"/>
    <cellStyle name="i4e" xfId="2924"/>
    <cellStyle name="Input [yellow]" xfId="5"/>
    <cellStyle name="Input [yellow] 2" xfId="6"/>
    <cellStyle name="Input 2" xfId="2925"/>
    <cellStyle name="Input 2 2" xfId="2926"/>
    <cellStyle name="Input 2 2 2" xfId="2927"/>
    <cellStyle name="Input 2 3" xfId="2928"/>
    <cellStyle name="Input 3" xfId="2929"/>
    <cellStyle name="Input 3 2" xfId="2930"/>
    <cellStyle name="Input 4" xfId="2931"/>
    <cellStyle name="Input 4 2" xfId="2932"/>
    <cellStyle name="L1ne" xfId="2933"/>
    <cellStyle name="Linked Cell 2" xfId="2934"/>
    <cellStyle name="Linked Cell 2 2" xfId="2935"/>
    <cellStyle name="Linked Cell 2 2 2" xfId="2936"/>
    <cellStyle name="Linked Cell 2 3" xfId="2937"/>
    <cellStyle name="Millares [0,1]" xfId="2938"/>
    <cellStyle name="Millares [0,1] 10" xfId="2939"/>
    <cellStyle name="Millares [0,1] 10 2" xfId="2940"/>
    <cellStyle name="Millares [0,1] 10 2 2" xfId="2941"/>
    <cellStyle name="Millares [0,1] 10 3" xfId="2942"/>
    <cellStyle name="Millares [0,1] 10 3 2" xfId="2943"/>
    <cellStyle name="Millares [0,1] 10 4" xfId="2944"/>
    <cellStyle name="Millares [0,1] 10 4 2" xfId="2945"/>
    <cellStyle name="Millares [0,1] 11" xfId="2946"/>
    <cellStyle name="Millares [0,1] 11 2" xfId="2947"/>
    <cellStyle name="Millares [0,1] 12" xfId="2948"/>
    <cellStyle name="Millares [0,1] 12 2" xfId="2949"/>
    <cellStyle name="Millares [0,1] 13" xfId="2950"/>
    <cellStyle name="Millares [0,1] 13 2" xfId="2951"/>
    <cellStyle name="Millares [0,1] 2" xfId="2952"/>
    <cellStyle name="Millares [0,1] 2 10" xfId="2953"/>
    <cellStyle name="Millares [0,1] 2 10 10" xfId="2954"/>
    <cellStyle name="Millares [0,1] 2 10 10 2" xfId="2955"/>
    <cellStyle name="Millares [0,1] 2 10 11" xfId="2956"/>
    <cellStyle name="Millares [0,1] 2 10 11 2" xfId="2957"/>
    <cellStyle name="Millares [0,1] 2 10 2" xfId="2958"/>
    <cellStyle name="Millares [0,1] 2 10 2 2" xfId="2959"/>
    <cellStyle name="Millares [0,1] 2 10 2 2 2" xfId="2960"/>
    <cellStyle name="Millares [0,1] 2 10 2 2 2 2" xfId="2961"/>
    <cellStyle name="Millares [0,1] 2 10 2 2 3" xfId="2962"/>
    <cellStyle name="Millares [0,1] 2 10 2 2 3 2" xfId="2963"/>
    <cellStyle name="Millares [0,1] 2 10 2 2 4" xfId="2964"/>
    <cellStyle name="Millares [0,1] 2 10 2 2 4 2" xfId="2965"/>
    <cellStyle name="Millares [0,1] 2 10 2 3" xfId="2966"/>
    <cellStyle name="Millares [0,1] 2 10 2 3 2" xfId="2967"/>
    <cellStyle name="Millares [0,1] 2 10 2 4" xfId="2968"/>
    <cellStyle name="Millares [0,1] 2 10 2 4 2" xfId="2969"/>
    <cellStyle name="Millares [0,1] 2 10 2 5" xfId="2970"/>
    <cellStyle name="Millares [0,1] 2 10 2 5 2" xfId="2971"/>
    <cellStyle name="Millares [0,1] 2 10 3" xfId="2972"/>
    <cellStyle name="Millares [0,1] 2 10 3 2" xfId="2973"/>
    <cellStyle name="Millares [0,1] 2 10 3 2 2" xfId="2974"/>
    <cellStyle name="Millares [0,1] 2 10 3 2 2 2" xfId="2975"/>
    <cellStyle name="Millares [0,1] 2 10 3 2 3" xfId="2976"/>
    <cellStyle name="Millares [0,1] 2 10 3 2 3 2" xfId="2977"/>
    <cellStyle name="Millares [0,1] 2 10 3 2 4" xfId="2978"/>
    <cellStyle name="Millares [0,1] 2 10 3 2 4 2" xfId="2979"/>
    <cellStyle name="Millares [0,1] 2 10 3 3" xfId="2980"/>
    <cellStyle name="Millares [0,1] 2 10 3 3 2" xfId="2981"/>
    <cellStyle name="Millares [0,1] 2 10 3 4" xfId="2982"/>
    <cellStyle name="Millares [0,1] 2 10 3 4 2" xfId="2983"/>
    <cellStyle name="Millares [0,1] 2 10 3 5" xfId="2984"/>
    <cellStyle name="Millares [0,1] 2 10 3 5 2" xfId="2985"/>
    <cellStyle name="Millares [0,1] 2 10 4" xfId="2986"/>
    <cellStyle name="Millares [0,1] 2 10 4 2" xfId="2987"/>
    <cellStyle name="Millares [0,1] 2 10 4 2 2" xfId="2988"/>
    <cellStyle name="Millares [0,1] 2 10 4 2 2 2" xfId="2989"/>
    <cellStyle name="Millares [0,1] 2 10 4 2 3" xfId="2990"/>
    <cellStyle name="Millares [0,1] 2 10 4 2 3 2" xfId="2991"/>
    <cellStyle name="Millares [0,1] 2 10 4 2 4" xfId="2992"/>
    <cellStyle name="Millares [0,1] 2 10 4 2 4 2" xfId="2993"/>
    <cellStyle name="Millares [0,1] 2 10 4 3" xfId="2994"/>
    <cellStyle name="Millares [0,1] 2 10 4 3 2" xfId="2995"/>
    <cellStyle name="Millares [0,1] 2 10 4 4" xfId="2996"/>
    <cellStyle name="Millares [0,1] 2 10 4 4 2" xfId="2997"/>
    <cellStyle name="Millares [0,1] 2 10 4 5" xfId="2998"/>
    <cellStyle name="Millares [0,1] 2 10 4 5 2" xfId="2999"/>
    <cellStyle name="Millares [0,1] 2 10 5" xfId="3000"/>
    <cellStyle name="Millares [0,1] 2 10 5 2" xfId="3001"/>
    <cellStyle name="Millares [0,1] 2 10 5 2 2" xfId="3002"/>
    <cellStyle name="Millares [0,1] 2 10 5 2 2 2" xfId="3003"/>
    <cellStyle name="Millares [0,1] 2 10 5 2 3" xfId="3004"/>
    <cellStyle name="Millares [0,1] 2 10 5 2 3 2" xfId="3005"/>
    <cellStyle name="Millares [0,1] 2 10 5 2 4" xfId="3006"/>
    <cellStyle name="Millares [0,1] 2 10 5 2 4 2" xfId="3007"/>
    <cellStyle name="Millares [0,1] 2 10 5 3" xfId="3008"/>
    <cellStyle name="Millares [0,1] 2 10 5 3 2" xfId="3009"/>
    <cellStyle name="Millares [0,1] 2 10 5 4" xfId="3010"/>
    <cellStyle name="Millares [0,1] 2 10 5 4 2" xfId="3011"/>
    <cellStyle name="Millares [0,1] 2 10 5 5" xfId="3012"/>
    <cellStyle name="Millares [0,1] 2 10 5 5 2" xfId="3013"/>
    <cellStyle name="Millares [0,1] 2 10 6" xfId="3014"/>
    <cellStyle name="Millares [0,1] 2 10 6 2" xfId="3015"/>
    <cellStyle name="Millares [0,1] 2 10 6 2 2" xfId="3016"/>
    <cellStyle name="Millares [0,1] 2 10 6 2 2 2" xfId="3017"/>
    <cellStyle name="Millares [0,1] 2 10 6 2 3" xfId="3018"/>
    <cellStyle name="Millares [0,1] 2 10 6 2 3 2" xfId="3019"/>
    <cellStyle name="Millares [0,1] 2 10 6 2 4" xfId="3020"/>
    <cellStyle name="Millares [0,1] 2 10 6 2 4 2" xfId="3021"/>
    <cellStyle name="Millares [0,1] 2 10 6 3" xfId="3022"/>
    <cellStyle name="Millares [0,1] 2 10 6 3 2" xfId="3023"/>
    <cellStyle name="Millares [0,1] 2 10 6 4" xfId="3024"/>
    <cellStyle name="Millares [0,1] 2 10 6 4 2" xfId="3025"/>
    <cellStyle name="Millares [0,1] 2 10 6 5" xfId="3026"/>
    <cellStyle name="Millares [0,1] 2 10 6 5 2" xfId="3027"/>
    <cellStyle name="Millares [0,1] 2 10 7" xfId="3028"/>
    <cellStyle name="Millares [0,1] 2 10 7 2" xfId="3029"/>
    <cellStyle name="Millares [0,1] 2 10 7 2 2" xfId="3030"/>
    <cellStyle name="Millares [0,1] 2 10 7 2 2 2" xfId="3031"/>
    <cellStyle name="Millares [0,1] 2 10 7 2 3" xfId="3032"/>
    <cellStyle name="Millares [0,1] 2 10 7 2 3 2" xfId="3033"/>
    <cellStyle name="Millares [0,1] 2 10 7 2 4" xfId="3034"/>
    <cellStyle name="Millares [0,1] 2 10 7 2 4 2" xfId="3035"/>
    <cellStyle name="Millares [0,1] 2 10 7 3" xfId="3036"/>
    <cellStyle name="Millares [0,1] 2 10 7 3 2" xfId="3037"/>
    <cellStyle name="Millares [0,1] 2 10 7 4" xfId="3038"/>
    <cellStyle name="Millares [0,1] 2 10 7 4 2" xfId="3039"/>
    <cellStyle name="Millares [0,1] 2 10 7 5" xfId="3040"/>
    <cellStyle name="Millares [0,1] 2 10 7 5 2" xfId="3041"/>
    <cellStyle name="Millares [0,1] 2 10 8" xfId="3042"/>
    <cellStyle name="Millares [0,1] 2 10 8 2" xfId="3043"/>
    <cellStyle name="Millares [0,1] 2 10 8 2 2" xfId="3044"/>
    <cellStyle name="Millares [0,1] 2 10 8 3" xfId="3045"/>
    <cellStyle name="Millares [0,1] 2 10 8 3 2" xfId="3046"/>
    <cellStyle name="Millares [0,1] 2 10 8 4" xfId="3047"/>
    <cellStyle name="Millares [0,1] 2 10 8 4 2" xfId="3048"/>
    <cellStyle name="Millares [0,1] 2 10 9" xfId="3049"/>
    <cellStyle name="Millares [0,1] 2 10 9 2" xfId="3050"/>
    <cellStyle name="Millares [0,1] 2 11" xfId="3051"/>
    <cellStyle name="Millares [0,1] 2 11 10" xfId="3052"/>
    <cellStyle name="Millares [0,1] 2 11 10 2" xfId="3053"/>
    <cellStyle name="Millares [0,1] 2 11 11" xfId="3054"/>
    <cellStyle name="Millares [0,1] 2 11 11 2" xfId="3055"/>
    <cellStyle name="Millares [0,1] 2 11 2" xfId="3056"/>
    <cellStyle name="Millares [0,1] 2 11 2 2" xfId="3057"/>
    <cellStyle name="Millares [0,1] 2 11 2 2 2" xfId="3058"/>
    <cellStyle name="Millares [0,1] 2 11 2 2 2 2" xfId="3059"/>
    <cellStyle name="Millares [0,1] 2 11 2 2 3" xfId="3060"/>
    <cellStyle name="Millares [0,1] 2 11 2 2 3 2" xfId="3061"/>
    <cellStyle name="Millares [0,1] 2 11 2 2 4" xfId="3062"/>
    <cellStyle name="Millares [0,1] 2 11 2 2 4 2" xfId="3063"/>
    <cellStyle name="Millares [0,1] 2 11 2 3" xfId="3064"/>
    <cellStyle name="Millares [0,1] 2 11 2 3 2" xfId="3065"/>
    <cellStyle name="Millares [0,1] 2 11 2 4" xfId="3066"/>
    <cellStyle name="Millares [0,1] 2 11 2 4 2" xfId="3067"/>
    <cellStyle name="Millares [0,1] 2 11 2 5" xfId="3068"/>
    <cellStyle name="Millares [0,1] 2 11 2 5 2" xfId="3069"/>
    <cellStyle name="Millares [0,1] 2 11 3" xfId="3070"/>
    <cellStyle name="Millares [0,1] 2 11 3 2" xfId="3071"/>
    <cellStyle name="Millares [0,1] 2 11 3 2 2" xfId="3072"/>
    <cellStyle name="Millares [0,1] 2 11 3 2 2 2" xfId="3073"/>
    <cellStyle name="Millares [0,1] 2 11 3 2 3" xfId="3074"/>
    <cellStyle name="Millares [0,1] 2 11 3 2 3 2" xfId="3075"/>
    <cellStyle name="Millares [0,1] 2 11 3 2 4" xfId="3076"/>
    <cellStyle name="Millares [0,1] 2 11 3 2 4 2" xfId="3077"/>
    <cellStyle name="Millares [0,1] 2 11 3 3" xfId="3078"/>
    <cellStyle name="Millares [0,1] 2 11 3 3 2" xfId="3079"/>
    <cellStyle name="Millares [0,1] 2 11 3 4" xfId="3080"/>
    <cellStyle name="Millares [0,1] 2 11 3 4 2" xfId="3081"/>
    <cellStyle name="Millares [0,1] 2 11 3 5" xfId="3082"/>
    <cellStyle name="Millares [0,1] 2 11 3 5 2" xfId="3083"/>
    <cellStyle name="Millares [0,1] 2 11 4" xfId="3084"/>
    <cellStyle name="Millares [0,1] 2 11 4 2" xfId="3085"/>
    <cellStyle name="Millares [0,1] 2 11 4 2 2" xfId="3086"/>
    <cellStyle name="Millares [0,1] 2 11 4 2 2 2" xfId="3087"/>
    <cellStyle name="Millares [0,1] 2 11 4 2 3" xfId="3088"/>
    <cellStyle name="Millares [0,1] 2 11 4 2 3 2" xfId="3089"/>
    <cellStyle name="Millares [0,1] 2 11 4 2 4" xfId="3090"/>
    <cellStyle name="Millares [0,1] 2 11 4 2 4 2" xfId="3091"/>
    <cellStyle name="Millares [0,1] 2 11 4 3" xfId="3092"/>
    <cellStyle name="Millares [0,1] 2 11 4 3 2" xfId="3093"/>
    <cellStyle name="Millares [0,1] 2 11 4 4" xfId="3094"/>
    <cellStyle name="Millares [0,1] 2 11 4 4 2" xfId="3095"/>
    <cellStyle name="Millares [0,1] 2 11 4 5" xfId="3096"/>
    <cellStyle name="Millares [0,1] 2 11 4 5 2" xfId="3097"/>
    <cellStyle name="Millares [0,1] 2 11 5" xfId="3098"/>
    <cellStyle name="Millares [0,1] 2 11 5 2" xfId="3099"/>
    <cellStyle name="Millares [0,1] 2 11 5 2 2" xfId="3100"/>
    <cellStyle name="Millares [0,1] 2 11 5 2 2 2" xfId="3101"/>
    <cellStyle name="Millares [0,1] 2 11 5 2 3" xfId="3102"/>
    <cellStyle name="Millares [0,1] 2 11 5 2 3 2" xfId="3103"/>
    <cellStyle name="Millares [0,1] 2 11 5 2 4" xfId="3104"/>
    <cellStyle name="Millares [0,1] 2 11 5 2 4 2" xfId="3105"/>
    <cellStyle name="Millares [0,1] 2 11 5 3" xfId="3106"/>
    <cellStyle name="Millares [0,1] 2 11 5 3 2" xfId="3107"/>
    <cellStyle name="Millares [0,1] 2 11 5 4" xfId="3108"/>
    <cellStyle name="Millares [0,1] 2 11 5 4 2" xfId="3109"/>
    <cellStyle name="Millares [0,1] 2 11 5 5" xfId="3110"/>
    <cellStyle name="Millares [0,1] 2 11 5 5 2" xfId="3111"/>
    <cellStyle name="Millares [0,1] 2 11 6" xfId="3112"/>
    <cellStyle name="Millares [0,1] 2 11 6 2" xfId="3113"/>
    <cellStyle name="Millares [0,1] 2 11 6 2 2" xfId="3114"/>
    <cellStyle name="Millares [0,1] 2 11 6 2 2 2" xfId="3115"/>
    <cellStyle name="Millares [0,1] 2 11 6 2 3" xfId="3116"/>
    <cellStyle name="Millares [0,1] 2 11 6 2 3 2" xfId="3117"/>
    <cellStyle name="Millares [0,1] 2 11 6 2 4" xfId="3118"/>
    <cellStyle name="Millares [0,1] 2 11 6 2 4 2" xfId="3119"/>
    <cellStyle name="Millares [0,1] 2 11 6 3" xfId="3120"/>
    <cellStyle name="Millares [0,1] 2 11 6 3 2" xfId="3121"/>
    <cellStyle name="Millares [0,1] 2 11 6 4" xfId="3122"/>
    <cellStyle name="Millares [0,1] 2 11 6 4 2" xfId="3123"/>
    <cellStyle name="Millares [0,1] 2 11 6 5" xfId="3124"/>
    <cellStyle name="Millares [0,1] 2 11 6 5 2" xfId="3125"/>
    <cellStyle name="Millares [0,1] 2 11 7" xfId="3126"/>
    <cellStyle name="Millares [0,1] 2 11 7 2" xfId="3127"/>
    <cellStyle name="Millares [0,1] 2 11 7 2 2" xfId="3128"/>
    <cellStyle name="Millares [0,1] 2 11 7 2 2 2" xfId="3129"/>
    <cellStyle name="Millares [0,1] 2 11 7 2 3" xfId="3130"/>
    <cellStyle name="Millares [0,1] 2 11 7 2 3 2" xfId="3131"/>
    <cellStyle name="Millares [0,1] 2 11 7 2 4" xfId="3132"/>
    <cellStyle name="Millares [0,1] 2 11 7 2 4 2" xfId="3133"/>
    <cellStyle name="Millares [0,1] 2 11 7 3" xfId="3134"/>
    <cellStyle name="Millares [0,1] 2 11 7 3 2" xfId="3135"/>
    <cellStyle name="Millares [0,1] 2 11 7 4" xfId="3136"/>
    <cellStyle name="Millares [0,1] 2 11 7 4 2" xfId="3137"/>
    <cellStyle name="Millares [0,1] 2 11 7 5" xfId="3138"/>
    <cellStyle name="Millares [0,1] 2 11 7 5 2" xfId="3139"/>
    <cellStyle name="Millares [0,1] 2 11 8" xfId="3140"/>
    <cellStyle name="Millares [0,1] 2 11 8 2" xfId="3141"/>
    <cellStyle name="Millares [0,1] 2 11 8 2 2" xfId="3142"/>
    <cellStyle name="Millares [0,1] 2 11 8 3" xfId="3143"/>
    <cellStyle name="Millares [0,1] 2 11 8 3 2" xfId="3144"/>
    <cellStyle name="Millares [0,1] 2 11 8 4" xfId="3145"/>
    <cellStyle name="Millares [0,1] 2 11 8 4 2" xfId="3146"/>
    <cellStyle name="Millares [0,1] 2 11 9" xfId="3147"/>
    <cellStyle name="Millares [0,1] 2 11 9 2" xfId="3148"/>
    <cellStyle name="Millares [0,1] 2 12" xfId="3149"/>
    <cellStyle name="Millares [0,1] 2 12 2" xfId="3150"/>
    <cellStyle name="Millares [0,1] 2 12 2 2" xfId="3151"/>
    <cellStyle name="Millares [0,1] 2 12 2 2 2" xfId="3152"/>
    <cellStyle name="Millares [0,1] 2 12 2 3" xfId="3153"/>
    <cellStyle name="Millares [0,1] 2 12 2 3 2" xfId="3154"/>
    <cellStyle name="Millares [0,1] 2 12 2 4" xfId="3155"/>
    <cellStyle name="Millares [0,1] 2 12 2 4 2" xfId="3156"/>
    <cellStyle name="Millares [0,1] 2 12 3" xfId="3157"/>
    <cellStyle name="Millares [0,1] 2 12 3 2" xfId="3158"/>
    <cellStyle name="Millares [0,1] 2 12 4" xfId="3159"/>
    <cellStyle name="Millares [0,1] 2 12 4 2" xfId="3160"/>
    <cellStyle name="Millares [0,1] 2 12 5" xfId="3161"/>
    <cellStyle name="Millares [0,1] 2 12 5 2" xfId="3162"/>
    <cellStyle name="Millares [0,1] 2 13" xfId="3163"/>
    <cellStyle name="Millares [0,1] 2 13 2" xfId="3164"/>
    <cellStyle name="Millares [0,1] 2 13 2 2" xfId="3165"/>
    <cellStyle name="Millares [0,1] 2 13 2 2 2" xfId="3166"/>
    <cellStyle name="Millares [0,1] 2 13 2 3" xfId="3167"/>
    <cellStyle name="Millares [0,1] 2 13 2 3 2" xfId="3168"/>
    <cellStyle name="Millares [0,1] 2 13 2 4" xfId="3169"/>
    <cellStyle name="Millares [0,1] 2 13 2 4 2" xfId="3170"/>
    <cellStyle name="Millares [0,1] 2 13 3" xfId="3171"/>
    <cellStyle name="Millares [0,1] 2 13 3 2" xfId="3172"/>
    <cellStyle name="Millares [0,1] 2 13 4" xfId="3173"/>
    <cellStyle name="Millares [0,1] 2 13 4 2" xfId="3174"/>
    <cellStyle name="Millares [0,1] 2 13 5" xfId="3175"/>
    <cellStyle name="Millares [0,1] 2 13 5 2" xfId="3176"/>
    <cellStyle name="Millares [0,1] 2 14" xfId="3177"/>
    <cellStyle name="Millares [0,1] 2 14 2" xfId="3178"/>
    <cellStyle name="Millares [0,1] 2 14 2 2" xfId="3179"/>
    <cellStyle name="Millares [0,1] 2 14 2 2 2" xfId="3180"/>
    <cellStyle name="Millares [0,1] 2 14 2 3" xfId="3181"/>
    <cellStyle name="Millares [0,1] 2 14 2 3 2" xfId="3182"/>
    <cellStyle name="Millares [0,1] 2 14 2 4" xfId="3183"/>
    <cellStyle name="Millares [0,1] 2 14 2 4 2" xfId="3184"/>
    <cellStyle name="Millares [0,1] 2 14 3" xfId="3185"/>
    <cellStyle name="Millares [0,1] 2 14 3 2" xfId="3186"/>
    <cellStyle name="Millares [0,1] 2 14 4" xfId="3187"/>
    <cellStyle name="Millares [0,1] 2 14 4 2" xfId="3188"/>
    <cellStyle name="Millares [0,1] 2 14 5" xfId="3189"/>
    <cellStyle name="Millares [0,1] 2 14 5 2" xfId="3190"/>
    <cellStyle name="Millares [0,1] 2 15" xfId="3191"/>
    <cellStyle name="Millares [0,1] 2 15 2" xfId="3192"/>
    <cellStyle name="Millares [0,1] 2 15 2 2" xfId="3193"/>
    <cellStyle name="Millares [0,1] 2 15 2 2 2" xfId="3194"/>
    <cellStyle name="Millares [0,1] 2 15 2 3" xfId="3195"/>
    <cellStyle name="Millares [0,1] 2 15 2 3 2" xfId="3196"/>
    <cellStyle name="Millares [0,1] 2 15 2 4" xfId="3197"/>
    <cellStyle name="Millares [0,1] 2 15 2 4 2" xfId="3198"/>
    <cellStyle name="Millares [0,1] 2 15 3" xfId="3199"/>
    <cellStyle name="Millares [0,1] 2 15 3 2" xfId="3200"/>
    <cellStyle name="Millares [0,1] 2 15 4" xfId="3201"/>
    <cellStyle name="Millares [0,1] 2 15 4 2" xfId="3202"/>
    <cellStyle name="Millares [0,1] 2 15 5" xfId="3203"/>
    <cellStyle name="Millares [0,1] 2 15 5 2" xfId="3204"/>
    <cellStyle name="Millares [0,1] 2 16" xfId="3205"/>
    <cellStyle name="Millares [0,1] 2 16 2" xfId="3206"/>
    <cellStyle name="Millares [0,1] 2 16 2 2" xfId="3207"/>
    <cellStyle name="Millares [0,1] 2 16 2 2 2" xfId="3208"/>
    <cellStyle name="Millares [0,1] 2 16 2 3" xfId="3209"/>
    <cellStyle name="Millares [0,1] 2 16 2 3 2" xfId="3210"/>
    <cellStyle name="Millares [0,1] 2 16 2 4" xfId="3211"/>
    <cellStyle name="Millares [0,1] 2 16 2 4 2" xfId="3212"/>
    <cellStyle name="Millares [0,1] 2 16 3" xfId="3213"/>
    <cellStyle name="Millares [0,1] 2 16 3 2" xfId="3214"/>
    <cellStyle name="Millares [0,1] 2 16 4" xfId="3215"/>
    <cellStyle name="Millares [0,1] 2 16 4 2" xfId="3216"/>
    <cellStyle name="Millares [0,1] 2 16 5" xfId="3217"/>
    <cellStyle name="Millares [0,1] 2 16 5 2" xfId="3218"/>
    <cellStyle name="Millares [0,1] 2 17" xfId="3219"/>
    <cellStyle name="Millares [0,1] 2 17 2" xfId="3220"/>
    <cellStyle name="Millares [0,1] 2 17 2 2" xfId="3221"/>
    <cellStyle name="Millares [0,1] 2 17 2 2 2" xfId="3222"/>
    <cellStyle name="Millares [0,1] 2 17 2 3" xfId="3223"/>
    <cellStyle name="Millares [0,1] 2 17 2 3 2" xfId="3224"/>
    <cellStyle name="Millares [0,1] 2 17 2 4" xfId="3225"/>
    <cellStyle name="Millares [0,1] 2 17 2 4 2" xfId="3226"/>
    <cellStyle name="Millares [0,1] 2 17 3" xfId="3227"/>
    <cellStyle name="Millares [0,1] 2 17 3 2" xfId="3228"/>
    <cellStyle name="Millares [0,1] 2 17 4" xfId="3229"/>
    <cellStyle name="Millares [0,1] 2 17 4 2" xfId="3230"/>
    <cellStyle name="Millares [0,1] 2 17 5" xfId="3231"/>
    <cellStyle name="Millares [0,1] 2 17 5 2" xfId="3232"/>
    <cellStyle name="Millares [0,1] 2 18" xfId="3233"/>
    <cellStyle name="Millares [0,1] 2 18 2" xfId="3234"/>
    <cellStyle name="Millares [0,1] 2 18 2 2" xfId="3235"/>
    <cellStyle name="Millares [0,1] 2 18 3" xfId="3236"/>
    <cellStyle name="Millares [0,1] 2 18 3 2" xfId="3237"/>
    <cellStyle name="Millares [0,1] 2 18 4" xfId="3238"/>
    <cellStyle name="Millares [0,1] 2 18 4 2" xfId="3239"/>
    <cellStyle name="Millares [0,1] 2 19" xfId="3240"/>
    <cellStyle name="Millares [0,1] 2 19 2" xfId="3241"/>
    <cellStyle name="Millares [0,1] 2 2" xfId="3242"/>
    <cellStyle name="Millares [0,1] 2 2 10" xfId="3243"/>
    <cellStyle name="Millares [0,1] 2 2 10 2" xfId="3244"/>
    <cellStyle name="Millares [0,1] 2 2 11" xfId="3245"/>
    <cellStyle name="Millares [0,1] 2 2 11 2" xfId="3246"/>
    <cellStyle name="Millares [0,1] 2 2 2" xfId="3247"/>
    <cellStyle name="Millares [0,1] 2 2 2 2" xfId="3248"/>
    <cellStyle name="Millares [0,1] 2 2 2 2 2" xfId="3249"/>
    <cellStyle name="Millares [0,1] 2 2 2 2 2 2" xfId="3250"/>
    <cellStyle name="Millares [0,1] 2 2 2 2 3" xfId="3251"/>
    <cellStyle name="Millares [0,1] 2 2 2 2 3 2" xfId="3252"/>
    <cellStyle name="Millares [0,1] 2 2 2 2 4" xfId="3253"/>
    <cellStyle name="Millares [0,1] 2 2 2 2 4 2" xfId="3254"/>
    <cellStyle name="Millares [0,1] 2 2 2 3" xfId="3255"/>
    <cellStyle name="Millares [0,1] 2 2 2 3 2" xfId="3256"/>
    <cellStyle name="Millares [0,1] 2 2 2 4" xfId="3257"/>
    <cellStyle name="Millares [0,1] 2 2 2 4 2" xfId="3258"/>
    <cellStyle name="Millares [0,1] 2 2 2 5" xfId="3259"/>
    <cellStyle name="Millares [0,1] 2 2 2 5 2" xfId="3260"/>
    <cellStyle name="Millares [0,1] 2 2 3" xfId="3261"/>
    <cellStyle name="Millares [0,1] 2 2 3 2" xfId="3262"/>
    <cellStyle name="Millares [0,1] 2 2 3 2 2" xfId="3263"/>
    <cellStyle name="Millares [0,1] 2 2 3 2 2 2" xfId="3264"/>
    <cellStyle name="Millares [0,1] 2 2 3 2 3" xfId="3265"/>
    <cellStyle name="Millares [0,1] 2 2 3 2 3 2" xfId="3266"/>
    <cellStyle name="Millares [0,1] 2 2 3 2 4" xfId="3267"/>
    <cellStyle name="Millares [0,1] 2 2 3 2 4 2" xfId="3268"/>
    <cellStyle name="Millares [0,1] 2 2 3 3" xfId="3269"/>
    <cellStyle name="Millares [0,1] 2 2 3 3 2" xfId="3270"/>
    <cellStyle name="Millares [0,1] 2 2 3 4" xfId="3271"/>
    <cellStyle name="Millares [0,1] 2 2 3 4 2" xfId="3272"/>
    <cellStyle name="Millares [0,1] 2 2 3 5" xfId="3273"/>
    <cellStyle name="Millares [0,1] 2 2 3 5 2" xfId="3274"/>
    <cellStyle name="Millares [0,1] 2 2 4" xfId="3275"/>
    <cellStyle name="Millares [0,1] 2 2 4 2" xfId="3276"/>
    <cellStyle name="Millares [0,1] 2 2 4 2 2" xfId="3277"/>
    <cellStyle name="Millares [0,1] 2 2 4 2 2 2" xfId="3278"/>
    <cellStyle name="Millares [0,1] 2 2 4 2 3" xfId="3279"/>
    <cellStyle name="Millares [0,1] 2 2 4 2 3 2" xfId="3280"/>
    <cellStyle name="Millares [0,1] 2 2 4 2 4" xfId="3281"/>
    <cellStyle name="Millares [0,1] 2 2 4 2 4 2" xfId="3282"/>
    <cellStyle name="Millares [0,1] 2 2 4 3" xfId="3283"/>
    <cellStyle name="Millares [0,1] 2 2 4 3 2" xfId="3284"/>
    <cellStyle name="Millares [0,1] 2 2 4 4" xfId="3285"/>
    <cellStyle name="Millares [0,1] 2 2 4 4 2" xfId="3286"/>
    <cellStyle name="Millares [0,1] 2 2 4 5" xfId="3287"/>
    <cellStyle name="Millares [0,1] 2 2 4 5 2" xfId="3288"/>
    <cellStyle name="Millares [0,1] 2 2 5" xfId="3289"/>
    <cellStyle name="Millares [0,1] 2 2 5 2" xfId="3290"/>
    <cellStyle name="Millares [0,1] 2 2 5 2 2" xfId="3291"/>
    <cellStyle name="Millares [0,1] 2 2 5 2 2 2" xfId="3292"/>
    <cellStyle name="Millares [0,1] 2 2 5 2 3" xfId="3293"/>
    <cellStyle name="Millares [0,1] 2 2 5 2 3 2" xfId="3294"/>
    <cellStyle name="Millares [0,1] 2 2 5 2 4" xfId="3295"/>
    <cellStyle name="Millares [0,1] 2 2 5 2 4 2" xfId="3296"/>
    <cellStyle name="Millares [0,1] 2 2 5 3" xfId="3297"/>
    <cellStyle name="Millares [0,1] 2 2 5 3 2" xfId="3298"/>
    <cellStyle name="Millares [0,1] 2 2 5 4" xfId="3299"/>
    <cellStyle name="Millares [0,1] 2 2 5 4 2" xfId="3300"/>
    <cellStyle name="Millares [0,1] 2 2 5 5" xfId="3301"/>
    <cellStyle name="Millares [0,1] 2 2 5 5 2" xfId="3302"/>
    <cellStyle name="Millares [0,1] 2 2 6" xfId="3303"/>
    <cellStyle name="Millares [0,1] 2 2 6 2" xfId="3304"/>
    <cellStyle name="Millares [0,1] 2 2 6 2 2" xfId="3305"/>
    <cellStyle name="Millares [0,1] 2 2 6 2 2 2" xfId="3306"/>
    <cellStyle name="Millares [0,1] 2 2 6 2 3" xfId="3307"/>
    <cellStyle name="Millares [0,1] 2 2 6 2 3 2" xfId="3308"/>
    <cellStyle name="Millares [0,1] 2 2 6 2 4" xfId="3309"/>
    <cellStyle name="Millares [0,1] 2 2 6 2 4 2" xfId="3310"/>
    <cellStyle name="Millares [0,1] 2 2 6 3" xfId="3311"/>
    <cellStyle name="Millares [0,1] 2 2 6 3 2" xfId="3312"/>
    <cellStyle name="Millares [0,1] 2 2 6 4" xfId="3313"/>
    <cellStyle name="Millares [0,1] 2 2 6 4 2" xfId="3314"/>
    <cellStyle name="Millares [0,1] 2 2 6 5" xfId="3315"/>
    <cellStyle name="Millares [0,1] 2 2 6 5 2" xfId="3316"/>
    <cellStyle name="Millares [0,1] 2 2 7" xfId="3317"/>
    <cellStyle name="Millares [0,1] 2 2 7 2" xfId="3318"/>
    <cellStyle name="Millares [0,1] 2 2 7 2 2" xfId="3319"/>
    <cellStyle name="Millares [0,1] 2 2 7 2 2 2" xfId="3320"/>
    <cellStyle name="Millares [0,1] 2 2 7 2 3" xfId="3321"/>
    <cellStyle name="Millares [0,1] 2 2 7 2 3 2" xfId="3322"/>
    <cellStyle name="Millares [0,1] 2 2 7 2 4" xfId="3323"/>
    <cellStyle name="Millares [0,1] 2 2 7 2 4 2" xfId="3324"/>
    <cellStyle name="Millares [0,1] 2 2 7 3" xfId="3325"/>
    <cellStyle name="Millares [0,1] 2 2 7 3 2" xfId="3326"/>
    <cellStyle name="Millares [0,1] 2 2 7 4" xfId="3327"/>
    <cellStyle name="Millares [0,1] 2 2 7 4 2" xfId="3328"/>
    <cellStyle name="Millares [0,1] 2 2 7 5" xfId="3329"/>
    <cellStyle name="Millares [0,1] 2 2 7 5 2" xfId="3330"/>
    <cellStyle name="Millares [0,1] 2 2 8" xfId="3331"/>
    <cellStyle name="Millares [0,1] 2 2 8 2" xfId="3332"/>
    <cellStyle name="Millares [0,1] 2 2 8 2 2" xfId="3333"/>
    <cellStyle name="Millares [0,1] 2 2 8 3" xfId="3334"/>
    <cellStyle name="Millares [0,1] 2 2 8 3 2" xfId="3335"/>
    <cellStyle name="Millares [0,1] 2 2 8 4" xfId="3336"/>
    <cellStyle name="Millares [0,1] 2 2 8 4 2" xfId="3337"/>
    <cellStyle name="Millares [0,1] 2 2 9" xfId="3338"/>
    <cellStyle name="Millares [0,1] 2 2 9 2" xfId="3339"/>
    <cellStyle name="Millares [0,1] 2 20" xfId="3340"/>
    <cellStyle name="Millares [0,1] 2 20 2" xfId="3341"/>
    <cellStyle name="Millares [0,1] 2 21" xfId="3342"/>
    <cellStyle name="Millares [0,1] 2 21 2" xfId="3343"/>
    <cellStyle name="Millares [0,1] 2 3" xfId="3344"/>
    <cellStyle name="Millares [0,1] 2 3 10" xfId="3345"/>
    <cellStyle name="Millares [0,1] 2 3 10 2" xfId="3346"/>
    <cellStyle name="Millares [0,1] 2 3 11" xfId="3347"/>
    <cellStyle name="Millares [0,1] 2 3 11 2" xfId="3348"/>
    <cellStyle name="Millares [0,1] 2 3 2" xfId="3349"/>
    <cellStyle name="Millares [0,1] 2 3 2 2" xfId="3350"/>
    <cellStyle name="Millares [0,1] 2 3 2 2 2" xfId="3351"/>
    <cellStyle name="Millares [0,1] 2 3 2 2 2 2" xfId="3352"/>
    <cellStyle name="Millares [0,1] 2 3 2 2 3" xfId="3353"/>
    <cellStyle name="Millares [0,1] 2 3 2 2 3 2" xfId="3354"/>
    <cellStyle name="Millares [0,1] 2 3 2 2 4" xfId="3355"/>
    <cellStyle name="Millares [0,1] 2 3 2 2 4 2" xfId="3356"/>
    <cellStyle name="Millares [0,1] 2 3 2 3" xfId="3357"/>
    <cellStyle name="Millares [0,1] 2 3 2 3 2" xfId="3358"/>
    <cellStyle name="Millares [0,1] 2 3 2 4" xfId="3359"/>
    <cellStyle name="Millares [0,1] 2 3 2 4 2" xfId="3360"/>
    <cellStyle name="Millares [0,1] 2 3 2 5" xfId="3361"/>
    <cellStyle name="Millares [0,1] 2 3 2 5 2" xfId="3362"/>
    <cellStyle name="Millares [0,1] 2 3 3" xfId="3363"/>
    <cellStyle name="Millares [0,1] 2 3 3 2" xfId="3364"/>
    <cellStyle name="Millares [0,1] 2 3 3 2 2" xfId="3365"/>
    <cellStyle name="Millares [0,1] 2 3 3 2 2 2" xfId="3366"/>
    <cellStyle name="Millares [0,1] 2 3 3 2 3" xfId="3367"/>
    <cellStyle name="Millares [0,1] 2 3 3 2 3 2" xfId="3368"/>
    <cellStyle name="Millares [0,1] 2 3 3 2 4" xfId="3369"/>
    <cellStyle name="Millares [0,1] 2 3 3 2 4 2" xfId="3370"/>
    <cellStyle name="Millares [0,1] 2 3 3 3" xfId="3371"/>
    <cellStyle name="Millares [0,1] 2 3 3 3 2" xfId="3372"/>
    <cellStyle name="Millares [0,1] 2 3 3 4" xfId="3373"/>
    <cellStyle name="Millares [0,1] 2 3 3 4 2" xfId="3374"/>
    <cellStyle name="Millares [0,1] 2 3 3 5" xfId="3375"/>
    <cellStyle name="Millares [0,1] 2 3 3 5 2" xfId="3376"/>
    <cellStyle name="Millares [0,1] 2 3 4" xfId="3377"/>
    <cellStyle name="Millares [0,1] 2 3 4 2" xfId="3378"/>
    <cellStyle name="Millares [0,1] 2 3 4 2 2" xfId="3379"/>
    <cellStyle name="Millares [0,1] 2 3 4 2 2 2" xfId="3380"/>
    <cellStyle name="Millares [0,1] 2 3 4 2 3" xfId="3381"/>
    <cellStyle name="Millares [0,1] 2 3 4 2 3 2" xfId="3382"/>
    <cellStyle name="Millares [0,1] 2 3 4 2 4" xfId="3383"/>
    <cellStyle name="Millares [0,1] 2 3 4 2 4 2" xfId="3384"/>
    <cellStyle name="Millares [0,1] 2 3 4 3" xfId="3385"/>
    <cellStyle name="Millares [0,1] 2 3 4 3 2" xfId="3386"/>
    <cellStyle name="Millares [0,1] 2 3 4 4" xfId="3387"/>
    <cellStyle name="Millares [0,1] 2 3 4 4 2" xfId="3388"/>
    <cellStyle name="Millares [0,1] 2 3 4 5" xfId="3389"/>
    <cellStyle name="Millares [0,1] 2 3 4 5 2" xfId="3390"/>
    <cellStyle name="Millares [0,1] 2 3 5" xfId="3391"/>
    <cellStyle name="Millares [0,1] 2 3 5 2" xfId="3392"/>
    <cellStyle name="Millares [0,1] 2 3 5 2 2" xfId="3393"/>
    <cellStyle name="Millares [0,1] 2 3 5 2 2 2" xfId="3394"/>
    <cellStyle name="Millares [0,1] 2 3 5 2 3" xfId="3395"/>
    <cellStyle name="Millares [0,1] 2 3 5 2 3 2" xfId="3396"/>
    <cellStyle name="Millares [0,1] 2 3 5 2 4" xfId="3397"/>
    <cellStyle name="Millares [0,1] 2 3 5 2 4 2" xfId="3398"/>
    <cellStyle name="Millares [0,1] 2 3 5 3" xfId="3399"/>
    <cellStyle name="Millares [0,1] 2 3 5 3 2" xfId="3400"/>
    <cellStyle name="Millares [0,1] 2 3 5 4" xfId="3401"/>
    <cellStyle name="Millares [0,1] 2 3 5 4 2" xfId="3402"/>
    <cellStyle name="Millares [0,1] 2 3 5 5" xfId="3403"/>
    <cellStyle name="Millares [0,1] 2 3 5 5 2" xfId="3404"/>
    <cellStyle name="Millares [0,1] 2 3 6" xfId="3405"/>
    <cellStyle name="Millares [0,1] 2 3 6 2" xfId="3406"/>
    <cellStyle name="Millares [0,1] 2 3 6 2 2" xfId="3407"/>
    <cellStyle name="Millares [0,1] 2 3 6 2 2 2" xfId="3408"/>
    <cellStyle name="Millares [0,1] 2 3 6 2 3" xfId="3409"/>
    <cellStyle name="Millares [0,1] 2 3 6 2 3 2" xfId="3410"/>
    <cellStyle name="Millares [0,1] 2 3 6 2 4" xfId="3411"/>
    <cellStyle name="Millares [0,1] 2 3 6 2 4 2" xfId="3412"/>
    <cellStyle name="Millares [0,1] 2 3 6 3" xfId="3413"/>
    <cellStyle name="Millares [0,1] 2 3 6 3 2" xfId="3414"/>
    <cellStyle name="Millares [0,1] 2 3 6 4" xfId="3415"/>
    <cellStyle name="Millares [0,1] 2 3 6 4 2" xfId="3416"/>
    <cellStyle name="Millares [0,1] 2 3 6 5" xfId="3417"/>
    <cellStyle name="Millares [0,1] 2 3 6 5 2" xfId="3418"/>
    <cellStyle name="Millares [0,1] 2 3 7" xfId="3419"/>
    <cellStyle name="Millares [0,1] 2 3 7 2" xfId="3420"/>
    <cellStyle name="Millares [0,1] 2 3 7 2 2" xfId="3421"/>
    <cellStyle name="Millares [0,1] 2 3 7 2 2 2" xfId="3422"/>
    <cellStyle name="Millares [0,1] 2 3 7 2 3" xfId="3423"/>
    <cellStyle name="Millares [0,1] 2 3 7 2 3 2" xfId="3424"/>
    <cellStyle name="Millares [0,1] 2 3 7 2 4" xfId="3425"/>
    <cellStyle name="Millares [0,1] 2 3 7 2 4 2" xfId="3426"/>
    <cellStyle name="Millares [0,1] 2 3 7 3" xfId="3427"/>
    <cellStyle name="Millares [0,1] 2 3 7 3 2" xfId="3428"/>
    <cellStyle name="Millares [0,1] 2 3 7 4" xfId="3429"/>
    <cellStyle name="Millares [0,1] 2 3 7 4 2" xfId="3430"/>
    <cellStyle name="Millares [0,1] 2 3 7 5" xfId="3431"/>
    <cellStyle name="Millares [0,1] 2 3 7 5 2" xfId="3432"/>
    <cellStyle name="Millares [0,1] 2 3 8" xfId="3433"/>
    <cellStyle name="Millares [0,1] 2 3 8 2" xfId="3434"/>
    <cellStyle name="Millares [0,1] 2 3 8 2 2" xfId="3435"/>
    <cellStyle name="Millares [0,1] 2 3 8 3" xfId="3436"/>
    <cellStyle name="Millares [0,1] 2 3 8 3 2" xfId="3437"/>
    <cellStyle name="Millares [0,1] 2 3 8 4" xfId="3438"/>
    <cellStyle name="Millares [0,1] 2 3 8 4 2" xfId="3439"/>
    <cellStyle name="Millares [0,1] 2 3 9" xfId="3440"/>
    <cellStyle name="Millares [0,1] 2 3 9 2" xfId="3441"/>
    <cellStyle name="Millares [0,1] 2 4" xfId="3442"/>
    <cellStyle name="Millares [0,1] 2 4 10" xfId="3443"/>
    <cellStyle name="Millares [0,1] 2 4 10 2" xfId="3444"/>
    <cellStyle name="Millares [0,1] 2 4 11" xfId="3445"/>
    <cellStyle name="Millares [0,1] 2 4 11 2" xfId="3446"/>
    <cellStyle name="Millares [0,1] 2 4 2" xfId="3447"/>
    <cellStyle name="Millares [0,1] 2 4 2 2" xfId="3448"/>
    <cellStyle name="Millares [0,1] 2 4 2 2 2" xfId="3449"/>
    <cellStyle name="Millares [0,1] 2 4 2 2 2 2" xfId="3450"/>
    <cellStyle name="Millares [0,1] 2 4 2 2 3" xfId="3451"/>
    <cellStyle name="Millares [0,1] 2 4 2 2 3 2" xfId="3452"/>
    <cellStyle name="Millares [0,1] 2 4 2 2 4" xfId="3453"/>
    <cellStyle name="Millares [0,1] 2 4 2 2 4 2" xfId="3454"/>
    <cellStyle name="Millares [0,1] 2 4 2 3" xfId="3455"/>
    <cellStyle name="Millares [0,1] 2 4 2 3 2" xfId="3456"/>
    <cellStyle name="Millares [0,1] 2 4 2 4" xfId="3457"/>
    <cellStyle name="Millares [0,1] 2 4 2 4 2" xfId="3458"/>
    <cellStyle name="Millares [0,1] 2 4 2 5" xfId="3459"/>
    <cellStyle name="Millares [0,1] 2 4 2 5 2" xfId="3460"/>
    <cellStyle name="Millares [0,1] 2 4 3" xfId="3461"/>
    <cellStyle name="Millares [0,1] 2 4 3 2" xfId="3462"/>
    <cellStyle name="Millares [0,1] 2 4 3 2 2" xfId="3463"/>
    <cellStyle name="Millares [0,1] 2 4 3 2 2 2" xfId="3464"/>
    <cellStyle name="Millares [0,1] 2 4 3 2 3" xfId="3465"/>
    <cellStyle name="Millares [0,1] 2 4 3 2 3 2" xfId="3466"/>
    <cellStyle name="Millares [0,1] 2 4 3 2 4" xfId="3467"/>
    <cellStyle name="Millares [0,1] 2 4 3 2 4 2" xfId="3468"/>
    <cellStyle name="Millares [0,1] 2 4 3 3" xfId="3469"/>
    <cellStyle name="Millares [0,1] 2 4 3 3 2" xfId="3470"/>
    <cellStyle name="Millares [0,1] 2 4 3 4" xfId="3471"/>
    <cellStyle name="Millares [0,1] 2 4 3 4 2" xfId="3472"/>
    <cellStyle name="Millares [0,1] 2 4 3 5" xfId="3473"/>
    <cellStyle name="Millares [0,1] 2 4 3 5 2" xfId="3474"/>
    <cellStyle name="Millares [0,1] 2 4 4" xfId="3475"/>
    <cellStyle name="Millares [0,1] 2 4 4 2" xfId="3476"/>
    <cellStyle name="Millares [0,1] 2 4 4 2 2" xfId="3477"/>
    <cellStyle name="Millares [0,1] 2 4 4 2 2 2" xfId="3478"/>
    <cellStyle name="Millares [0,1] 2 4 4 2 3" xfId="3479"/>
    <cellStyle name="Millares [0,1] 2 4 4 2 3 2" xfId="3480"/>
    <cellStyle name="Millares [0,1] 2 4 4 2 4" xfId="3481"/>
    <cellStyle name="Millares [0,1] 2 4 4 2 4 2" xfId="3482"/>
    <cellStyle name="Millares [0,1] 2 4 4 3" xfId="3483"/>
    <cellStyle name="Millares [0,1] 2 4 4 3 2" xfId="3484"/>
    <cellStyle name="Millares [0,1] 2 4 4 4" xfId="3485"/>
    <cellStyle name="Millares [0,1] 2 4 4 4 2" xfId="3486"/>
    <cellStyle name="Millares [0,1] 2 4 4 5" xfId="3487"/>
    <cellStyle name="Millares [0,1] 2 4 4 5 2" xfId="3488"/>
    <cellStyle name="Millares [0,1] 2 4 5" xfId="3489"/>
    <cellStyle name="Millares [0,1] 2 4 5 2" xfId="3490"/>
    <cellStyle name="Millares [0,1] 2 4 5 2 2" xfId="3491"/>
    <cellStyle name="Millares [0,1] 2 4 5 2 2 2" xfId="3492"/>
    <cellStyle name="Millares [0,1] 2 4 5 2 3" xfId="3493"/>
    <cellStyle name="Millares [0,1] 2 4 5 2 3 2" xfId="3494"/>
    <cellStyle name="Millares [0,1] 2 4 5 2 4" xfId="3495"/>
    <cellStyle name="Millares [0,1] 2 4 5 2 4 2" xfId="3496"/>
    <cellStyle name="Millares [0,1] 2 4 5 3" xfId="3497"/>
    <cellStyle name="Millares [0,1] 2 4 5 3 2" xfId="3498"/>
    <cellStyle name="Millares [0,1] 2 4 5 4" xfId="3499"/>
    <cellStyle name="Millares [0,1] 2 4 5 4 2" xfId="3500"/>
    <cellStyle name="Millares [0,1] 2 4 5 5" xfId="3501"/>
    <cellStyle name="Millares [0,1] 2 4 5 5 2" xfId="3502"/>
    <cellStyle name="Millares [0,1] 2 4 6" xfId="3503"/>
    <cellStyle name="Millares [0,1] 2 4 6 2" xfId="3504"/>
    <cellStyle name="Millares [0,1] 2 4 6 2 2" xfId="3505"/>
    <cellStyle name="Millares [0,1] 2 4 6 2 2 2" xfId="3506"/>
    <cellStyle name="Millares [0,1] 2 4 6 2 3" xfId="3507"/>
    <cellStyle name="Millares [0,1] 2 4 6 2 3 2" xfId="3508"/>
    <cellStyle name="Millares [0,1] 2 4 6 2 4" xfId="3509"/>
    <cellStyle name="Millares [0,1] 2 4 6 2 4 2" xfId="3510"/>
    <cellStyle name="Millares [0,1] 2 4 6 3" xfId="3511"/>
    <cellStyle name="Millares [0,1] 2 4 6 3 2" xfId="3512"/>
    <cellStyle name="Millares [0,1] 2 4 6 4" xfId="3513"/>
    <cellStyle name="Millares [0,1] 2 4 6 4 2" xfId="3514"/>
    <cellStyle name="Millares [0,1] 2 4 6 5" xfId="3515"/>
    <cellStyle name="Millares [0,1] 2 4 6 5 2" xfId="3516"/>
    <cellStyle name="Millares [0,1] 2 4 7" xfId="3517"/>
    <cellStyle name="Millares [0,1] 2 4 7 2" xfId="3518"/>
    <cellStyle name="Millares [0,1] 2 4 7 2 2" xfId="3519"/>
    <cellStyle name="Millares [0,1] 2 4 7 2 2 2" xfId="3520"/>
    <cellStyle name="Millares [0,1] 2 4 7 2 3" xfId="3521"/>
    <cellStyle name="Millares [0,1] 2 4 7 2 3 2" xfId="3522"/>
    <cellStyle name="Millares [0,1] 2 4 7 2 4" xfId="3523"/>
    <cellStyle name="Millares [0,1] 2 4 7 2 4 2" xfId="3524"/>
    <cellStyle name="Millares [0,1] 2 4 7 3" xfId="3525"/>
    <cellStyle name="Millares [0,1] 2 4 7 3 2" xfId="3526"/>
    <cellStyle name="Millares [0,1] 2 4 7 4" xfId="3527"/>
    <cellStyle name="Millares [0,1] 2 4 7 4 2" xfId="3528"/>
    <cellStyle name="Millares [0,1] 2 4 7 5" xfId="3529"/>
    <cellStyle name="Millares [0,1] 2 4 7 5 2" xfId="3530"/>
    <cellStyle name="Millares [0,1] 2 4 8" xfId="3531"/>
    <cellStyle name="Millares [0,1] 2 4 8 2" xfId="3532"/>
    <cellStyle name="Millares [0,1] 2 4 8 2 2" xfId="3533"/>
    <cellStyle name="Millares [0,1] 2 4 8 3" xfId="3534"/>
    <cellStyle name="Millares [0,1] 2 4 8 3 2" xfId="3535"/>
    <cellStyle name="Millares [0,1] 2 4 8 4" xfId="3536"/>
    <cellStyle name="Millares [0,1] 2 4 8 4 2" xfId="3537"/>
    <cellStyle name="Millares [0,1] 2 4 9" xfId="3538"/>
    <cellStyle name="Millares [0,1] 2 4 9 2" xfId="3539"/>
    <cellStyle name="Millares [0,1] 2 5" xfId="3540"/>
    <cellStyle name="Millares [0,1] 2 5 10" xfId="3541"/>
    <cellStyle name="Millares [0,1] 2 5 10 2" xfId="3542"/>
    <cellStyle name="Millares [0,1] 2 5 11" xfId="3543"/>
    <cellStyle name="Millares [0,1] 2 5 11 2" xfId="3544"/>
    <cellStyle name="Millares [0,1] 2 5 2" xfId="3545"/>
    <cellStyle name="Millares [0,1] 2 5 2 2" xfId="3546"/>
    <cellStyle name="Millares [0,1] 2 5 2 2 2" xfId="3547"/>
    <cellStyle name="Millares [0,1] 2 5 2 2 2 2" xfId="3548"/>
    <cellStyle name="Millares [0,1] 2 5 2 2 3" xfId="3549"/>
    <cellStyle name="Millares [0,1] 2 5 2 2 3 2" xfId="3550"/>
    <cellStyle name="Millares [0,1] 2 5 2 2 4" xfId="3551"/>
    <cellStyle name="Millares [0,1] 2 5 2 2 4 2" xfId="3552"/>
    <cellStyle name="Millares [0,1] 2 5 2 3" xfId="3553"/>
    <cellStyle name="Millares [0,1] 2 5 2 3 2" xfId="3554"/>
    <cellStyle name="Millares [0,1] 2 5 2 4" xfId="3555"/>
    <cellStyle name="Millares [0,1] 2 5 2 4 2" xfId="3556"/>
    <cellStyle name="Millares [0,1] 2 5 2 5" xfId="3557"/>
    <cellStyle name="Millares [0,1] 2 5 2 5 2" xfId="3558"/>
    <cellStyle name="Millares [0,1] 2 5 3" xfId="3559"/>
    <cellStyle name="Millares [0,1] 2 5 3 2" xfId="3560"/>
    <cellStyle name="Millares [0,1] 2 5 3 2 2" xfId="3561"/>
    <cellStyle name="Millares [0,1] 2 5 3 2 2 2" xfId="3562"/>
    <cellStyle name="Millares [0,1] 2 5 3 2 3" xfId="3563"/>
    <cellStyle name="Millares [0,1] 2 5 3 2 3 2" xfId="3564"/>
    <cellStyle name="Millares [0,1] 2 5 3 2 4" xfId="3565"/>
    <cellStyle name="Millares [0,1] 2 5 3 2 4 2" xfId="3566"/>
    <cellStyle name="Millares [0,1] 2 5 3 3" xfId="3567"/>
    <cellStyle name="Millares [0,1] 2 5 3 3 2" xfId="3568"/>
    <cellStyle name="Millares [0,1] 2 5 3 4" xfId="3569"/>
    <cellStyle name="Millares [0,1] 2 5 3 4 2" xfId="3570"/>
    <cellStyle name="Millares [0,1] 2 5 3 5" xfId="3571"/>
    <cellStyle name="Millares [0,1] 2 5 3 5 2" xfId="3572"/>
    <cellStyle name="Millares [0,1] 2 5 4" xfId="3573"/>
    <cellStyle name="Millares [0,1] 2 5 4 2" xfId="3574"/>
    <cellStyle name="Millares [0,1] 2 5 4 2 2" xfId="3575"/>
    <cellStyle name="Millares [0,1] 2 5 4 2 2 2" xfId="3576"/>
    <cellStyle name="Millares [0,1] 2 5 4 2 3" xfId="3577"/>
    <cellStyle name="Millares [0,1] 2 5 4 2 3 2" xfId="3578"/>
    <cellStyle name="Millares [0,1] 2 5 4 2 4" xfId="3579"/>
    <cellStyle name="Millares [0,1] 2 5 4 2 4 2" xfId="3580"/>
    <cellStyle name="Millares [0,1] 2 5 4 3" xfId="3581"/>
    <cellStyle name="Millares [0,1] 2 5 4 3 2" xfId="3582"/>
    <cellStyle name="Millares [0,1] 2 5 4 4" xfId="3583"/>
    <cellStyle name="Millares [0,1] 2 5 4 4 2" xfId="3584"/>
    <cellStyle name="Millares [0,1] 2 5 4 5" xfId="3585"/>
    <cellStyle name="Millares [0,1] 2 5 4 5 2" xfId="3586"/>
    <cellStyle name="Millares [0,1] 2 5 5" xfId="3587"/>
    <cellStyle name="Millares [0,1] 2 5 5 2" xfId="3588"/>
    <cellStyle name="Millares [0,1] 2 5 5 2 2" xfId="3589"/>
    <cellStyle name="Millares [0,1] 2 5 5 2 2 2" xfId="3590"/>
    <cellStyle name="Millares [0,1] 2 5 5 2 3" xfId="3591"/>
    <cellStyle name="Millares [0,1] 2 5 5 2 3 2" xfId="3592"/>
    <cellStyle name="Millares [0,1] 2 5 5 2 4" xfId="3593"/>
    <cellStyle name="Millares [0,1] 2 5 5 2 4 2" xfId="3594"/>
    <cellStyle name="Millares [0,1] 2 5 5 3" xfId="3595"/>
    <cellStyle name="Millares [0,1] 2 5 5 3 2" xfId="3596"/>
    <cellStyle name="Millares [0,1] 2 5 5 4" xfId="3597"/>
    <cellStyle name="Millares [0,1] 2 5 5 4 2" xfId="3598"/>
    <cellStyle name="Millares [0,1] 2 5 5 5" xfId="3599"/>
    <cellStyle name="Millares [0,1] 2 5 5 5 2" xfId="3600"/>
    <cellStyle name="Millares [0,1] 2 5 6" xfId="3601"/>
    <cellStyle name="Millares [0,1] 2 5 6 2" xfId="3602"/>
    <cellStyle name="Millares [0,1] 2 5 6 2 2" xfId="3603"/>
    <cellStyle name="Millares [0,1] 2 5 6 2 2 2" xfId="3604"/>
    <cellStyle name="Millares [0,1] 2 5 6 2 3" xfId="3605"/>
    <cellStyle name="Millares [0,1] 2 5 6 2 3 2" xfId="3606"/>
    <cellStyle name="Millares [0,1] 2 5 6 2 4" xfId="3607"/>
    <cellStyle name="Millares [0,1] 2 5 6 2 4 2" xfId="3608"/>
    <cellStyle name="Millares [0,1] 2 5 6 3" xfId="3609"/>
    <cellStyle name="Millares [0,1] 2 5 6 3 2" xfId="3610"/>
    <cellStyle name="Millares [0,1] 2 5 6 4" xfId="3611"/>
    <cellStyle name="Millares [0,1] 2 5 6 4 2" xfId="3612"/>
    <cellStyle name="Millares [0,1] 2 5 6 5" xfId="3613"/>
    <cellStyle name="Millares [0,1] 2 5 6 5 2" xfId="3614"/>
    <cellStyle name="Millares [0,1] 2 5 7" xfId="3615"/>
    <cellStyle name="Millares [0,1] 2 5 7 2" xfId="3616"/>
    <cellStyle name="Millares [0,1] 2 5 7 2 2" xfId="3617"/>
    <cellStyle name="Millares [0,1] 2 5 7 2 2 2" xfId="3618"/>
    <cellStyle name="Millares [0,1] 2 5 7 2 3" xfId="3619"/>
    <cellStyle name="Millares [0,1] 2 5 7 2 3 2" xfId="3620"/>
    <cellStyle name="Millares [0,1] 2 5 7 2 4" xfId="3621"/>
    <cellStyle name="Millares [0,1] 2 5 7 2 4 2" xfId="3622"/>
    <cellStyle name="Millares [0,1] 2 5 7 3" xfId="3623"/>
    <cellStyle name="Millares [0,1] 2 5 7 3 2" xfId="3624"/>
    <cellStyle name="Millares [0,1] 2 5 7 4" xfId="3625"/>
    <cellStyle name="Millares [0,1] 2 5 7 4 2" xfId="3626"/>
    <cellStyle name="Millares [0,1] 2 5 7 5" xfId="3627"/>
    <cellStyle name="Millares [0,1] 2 5 7 5 2" xfId="3628"/>
    <cellStyle name="Millares [0,1] 2 5 8" xfId="3629"/>
    <cellStyle name="Millares [0,1] 2 5 8 2" xfId="3630"/>
    <cellStyle name="Millares [0,1] 2 5 8 2 2" xfId="3631"/>
    <cellStyle name="Millares [0,1] 2 5 8 3" xfId="3632"/>
    <cellStyle name="Millares [0,1] 2 5 8 3 2" xfId="3633"/>
    <cellStyle name="Millares [0,1] 2 5 8 4" xfId="3634"/>
    <cellStyle name="Millares [0,1] 2 5 8 4 2" xfId="3635"/>
    <cellStyle name="Millares [0,1] 2 5 9" xfId="3636"/>
    <cellStyle name="Millares [0,1] 2 5 9 2" xfId="3637"/>
    <cellStyle name="Millares [0,1] 2 6" xfId="3638"/>
    <cellStyle name="Millares [0,1] 2 6 10" xfId="3639"/>
    <cellStyle name="Millares [0,1] 2 6 10 2" xfId="3640"/>
    <cellStyle name="Millares [0,1] 2 6 11" xfId="3641"/>
    <cellStyle name="Millares [0,1] 2 6 11 2" xfId="3642"/>
    <cellStyle name="Millares [0,1] 2 6 2" xfId="3643"/>
    <cellStyle name="Millares [0,1] 2 6 2 2" xfId="3644"/>
    <cellStyle name="Millares [0,1] 2 6 2 2 2" xfId="3645"/>
    <cellStyle name="Millares [0,1] 2 6 2 2 2 2" xfId="3646"/>
    <cellStyle name="Millares [0,1] 2 6 2 2 3" xfId="3647"/>
    <cellStyle name="Millares [0,1] 2 6 2 2 3 2" xfId="3648"/>
    <cellStyle name="Millares [0,1] 2 6 2 2 4" xfId="3649"/>
    <cellStyle name="Millares [0,1] 2 6 2 2 4 2" xfId="3650"/>
    <cellStyle name="Millares [0,1] 2 6 2 3" xfId="3651"/>
    <cellStyle name="Millares [0,1] 2 6 2 3 2" xfId="3652"/>
    <cellStyle name="Millares [0,1] 2 6 2 4" xfId="3653"/>
    <cellStyle name="Millares [0,1] 2 6 2 4 2" xfId="3654"/>
    <cellStyle name="Millares [0,1] 2 6 2 5" xfId="3655"/>
    <cellStyle name="Millares [0,1] 2 6 2 5 2" xfId="3656"/>
    <cellStyle name="Millares [0,1] 2 6 3" xfId="3657"/>
    <cellStyle name="Millares [0,1] 2 6 3 2" xfId="3658"/>
    <cellStyle name="Millares [0,1] 2 6 3 2 2" xfId="3659"/>
    <cellStyle name="Millares [0,1] 2 6 3 2 2 2" xfId="3660"/>
    <cellStyle name="Millares [0,1] 2 6 3 2 3" xfId="3661"/>
    <cellStyle name="Millares [0,1] 2 6 3 2 3 2" xfId="3662"/>
    <cellStyle name="Millares [0,1] 2 6 3 2 4" xfId="3663"/>
    <cellStyle name="Millares [0,1] 2 6 3 2 4 2" xfId="3664"/>
    <cellStyle name="Millares [0,1] 2 6 3 3" xfId="3665"/>
    <cellStyle name="Millares [0,1] 2 6 3 3 2" xfId="3666"/>
    <cellStyle name="Millares [0,1] 2 6 3 4" xfId="3667"/>
    <cellStyle name="Millares [0,1] 2 6 3 4 2" xfId="3668"/>
    <cellStyle name="Millares [0,1] 2 6 3 5" xfId="3669"/>
    <cellStyle name="Millares [0,1] 2 6 3 5 2" xfId="3670"/>
    <cellStyle name="Millares [0,1] 2 6 4" xfId="3671"/>
    <cellStyle name="Millares [0,1] 2 6 4 2" xfId="3672"/>
    <cellStyle name="Millares [0,1] 2 6 4 2 2" xfId="3673"/>
    <cellStyle name="Millares [0,1] 2 6 4 2 2 2" xfId="3674"/>
    <cellStyle name="Millares [0,1] 2 6 4 2 3" xfId="3675"/>
    <cellStyle name="Millares [0,1] 2 6 4 2 3 2" xfId="3676"/>
    <cellStyle name="Millares [0,1] 2 6 4 2 4" xfId="3677"/>
    <cellStyle name="Millares [0,1] 2 6 4 2 4 2" xfId="3678"/>
    <cellStyle name="Millares [0,1] 2 6 4 3" xfId="3679"/>
    <cellStyle name="Millares [0,1] 2 6 4 3 2" xfId="3680"/>
    <cellStyle name="Millares [0,1] 2 6 4 4" xfId="3681"/>
    <cellStyle name="Millares [0,1] 2 6 4 4 2" xfId="3682"/>
    <cellStyle name="Millares [0,1] 2 6 4 5" xfId="3683"/>
    <cellStyle name="Millares [0,1] 2 6 4 5 2" xfId="3684"/>
    <cellStyle name="Millares [0,1] 2 6 5" xfId="3685"/>
    <cellStyle name="Millares [0,1] 2 6 5 2" xfId="3686"/>
    <cellStyle name="Millares [0,1] 2 6 5 2 2" xfId="3687"/>
    <cellStyle name="Millares [0,1] 2 6 5 2 2 2" xfId="3688"/>
    <cellStyle name="Millares [0,1] 2 6 5 2 3" xfId="3689"/>
    <cellStyle name="Millares [0,1] 2 6 5 2 3 2" xfId="3690"/>
    <cellStyle name="Millares [0,1] 2 6 5 2 4" xfId="3691"/>
    <cellStyle name="Millares [0,1] 2 6 5 2 4 2" xfId="3692"/>
    <cellStyle name="Millares [0,1] 2 6 5 3" xfId="3693"/>
    <cellStyle name="Millares [0,1] 2 6 5 3 2" xfId="3694"/>
    <cellStyle name="Millares [0,1] 2 6 5 4" xfId="3695"/>
    <cellStyle name="Millares [0,1] 2 6 5 4 2" xfId="3696"/>
    <cellStyle name="Millares [0,1] 2 6 5 5" xfId="3697"/>
    <cellStyle name="Millares [0,1] 2 6 5 5 2" xfId="3698"/>
    <cellStyle name="Millares [0,1] 2 6 6" xfId="3699"/>
    <cellStyle name="Millares [0,1] 2 6 6 2" xfId="3700"/>
    <cellStyle name="Millares [0,1] 2 6 6 2 2" xfId="3701"/>
    <cellStyle name="Millares [0,1] 2 6 6 2 2 2" xfId="3702"/>
    <cellStyle name="Millares [0,1] 2 6 6 2 3" xfId="3703"/>
    <cellStyle name="Millares [0,1] 2 6 6 2 3 2" xfId="3704"/>
    <cellStyle name="Millares [0,1] 2 6 6 2 4" xfId="3705"/>
    <cellStyle name="Millares [0,1] 2 6 6 2 4 2" xfId="3706"/>
    <cellStyle name="Millares [0,1] 2 6 6 3" xfId="3707"/>
    <cellStyle name="Millares [0,1] 2 6 6 3 2" xfId="3708"/>
    <cellStyle name="Millares [0,1] 2 6 6 4" xfId="3709"/>
    <cellStyle name="Millares [0,1] 2 6 6 4 2" xfId="3710"/>
    <cellStyle name="Millares [0,1] 2 6 6 5" xfId="3711"/>
    <cellStyle name="Millares [0,1] 2 6 6 5 2" xfId="3712"/>
    <cellStyle name="Millares [0,1] 2 6 7" xfId="3713"/>
    <cellStyle name="Millares [0,1] 2 6 7 2" xfId="3714"/>
    <cellStyle name="Millares [0,1] 2 6 7 2 2" xfId="3715"/>
    <cellStyle name="Millares [0,1] 2 6 7 2 2 2" xfId="3716"/>
    <cellStyle name="Millares [0,1] 2 6 7 2 3" xfId="3717"/>
    <cellStyle name="Millares [0,1] 2 6 7 2 3 2" xfId="3718"/>
    <cellStyle name="Millares [0,1] 2 6 7 2 4" xfId="3719"/>
    <cellStyle name="Millares [0,1] 2 6 7 2 4 2" xfId="3720"/>
    <cellStyle name="Millares [0,1] 2 6 7 3" xfId="3721"/>
    <cellStyle name="Millares [0,1] 2 6 7 3 2" xfId="3722"/>
    <cellStyle name="Millares [0,1] 2 6 7 4" xfId="3723"/>
    <cellStyle name="Millares [0,1] 2 6 7 4 2" xfId="3724"/>
    <cellStyle name="Millares [0,1] 2 6 7 5" xfId="3725"/>
    <cellStyle name="Millares [0,1] 2 6 7 5 2" xfId="3726"/>
    <cellStyle name="Millares [0,1] 2 6 8" xfId="3727"/>
    <cellStyle name="Millares [0,1] 2 6 8 2" xfId="3728"/>
    <cellStyle name="Millares [0,1] 2 6 8 2 2" xfId="3729"/>
    <cellStyle name="Millares [0,1] 2 6 8 3" xfId="3730"/>
    <cellStyle name="Millares [0,1] 2 6 8 3 2" xfId="3731"/>
    <cellStyle name="Millares [0,1] 2 6 8 4" xfId="3732"/>
    <cellStyle name="Millares [0,1] 2 6 8 4 2" xfId="3733"/>
    <cellStyle name="Millares [0,1] 2 6 9" xfId="3734"/>
    <cellStyle name="Millares [0,1] 2 6 9 2" xfId="3735"/>
    <cellStyle name="Millares [0,1] 2 7" xfId="3736"/>
    <cellStyle name="Millares [0,1] 2 7 10" xfId="3737"/>
    <cellStyle name="Millares [0,1] 2 7 10 2" xfId="3738"/>
    <cellStyle name="Millares [0,1] 2 7 11" xfId="3739"/>
    <cellStyle name="Millares [0,1] 2 7 11 2" xfId="3740"/>
    <cellStyle name="Millares [0,1] 2 7 2" xfId="3741"/>
    <cellStyle name="Millares [0,1] 2 7 2 2" xfId="3742"/>
    <cellStyle name="Millares [0,1] 2 7 2 2 2" xfId="3743"/>
    <cellStyle name="Millares [0,1] 2 7 2 2 2 2" xfId="3744"/>
    <cellStyle name="Millares [0,1] 2 7 2 2 3" xfId="3745"/>
    <cellStyle name="Millares [0,1] 2 7 2 2 3 2" xfId="3746"/>
    <cellStyle name="Millares [0,1] 2 7 2 2 4" xfId="3747"/>
    <cellStyle name="Millares [0,1] 2 7 2 2 4 2" xfId="3748"/>
    <cellStyle name="Millares [0,1] 2 7 2 3" xfId="3749"/>
    <cellStyle name="Millares [0,1] 2 7 2 3 2" xfId="3750"/>
    <cellStyle name="Millares [0,1] 2 7 2 4" xfId="3751"/>
    <cellStyle name="Millares [0,1] 2 7 2 4 2" xfId="3752"/>
    <cellStyle name="Millares [0,1] 2 7 2 5" xfId="3753"/>
    <cellStyle name="Millares [0,1] 2 7 2 5 2" xfId="3754"/>
    <cellStyle name="Millares [0,1] 2 7 3" xfId="3755"/>
    <cellStyle name="Millares [0,1] 2 7 3 2" xfId="3756"/>
    <cellStyle name="Millares [0,1] 2 7 3 2 2" xfId="3757"/>
    <cellStyle name="Millares [0,1] 2 7 3 2 2 2" xfId="3758"/>
    <cellStyle name="Millares [0,1] 2 7 3 2 3" xfId="3759"/>
    <cellStyle name="Millares [0,1] 2 7 3 2 3 2" xfId="3760"/>
    <cellStyle name="Millares [0,1] 2 7 3 2 4" xfId="3761"/>
    <cellStyle name="Millares [0,1] 2 7 3 2 4 2" xfId="3762"/>
    <cellStyle name="Millares [0,1] 2 7 3 3" xfId="3763"/>
    <cellStyle name="Millares [0,1] 2 7 3 3 2" xfId="3764"/>
    <cellStyle name="Millares [0,1] 2 7 3 4" xfId="3765"/>
    <cellStyle name="Millares [0,1] 2 7 3 4 2" xfId="3766"/>
    <cellStyle name="Millares [0,1] 2 7 3 5" xfId="3767"/>
    <cellStyle name="Millares [0,1] 2 7 3 5 2" xfId="3768"/>
    <cellStyle name="Millares [0,1] 2 7 4" xfId="3769"/>
    <cellStyle name="Millares [0,1] 2 7 4 2" xfId="3770"/>
    <cellStyle name="Millares [0,1] 2 7 4 2 2" xfId="3771"/>
    <cellStyle name="Millares [0,1] 2 7 4 2 2 2" xfId="3772"/>
    <cellStyle name="Millares [0,1] 2 7 4 2 3" xfId="3773"/>
    <cellStyle name="Millares [0,1] 2 7 4 2 3 2" xfId="3774"/>
    <cellStyle name="Millares [0,1] 2 7 4 2 4" xfId="3775"/>
    <cellStyle name="Millares [0,1] 2 7 4 2 4 2" xfId="3776"/>
    <cellStyle name="Millares [0,1] 2 7 4 3" xfId="3777"/>
    <cellStyle name="Millares [0,1] 2 7 4 3 2" xfId="3778"/>
    <cellStyle name="Millares [0,1] 2 7 4 4" xfId="3779"/>
    <cellStyle name="Millares [0,1] 2 7 4 4 2" xfId="3780"/>
    <cellStyle name="Millares [0,1] 2 7 4 5" xfId="3781"/>
    <cellStyle name="Millares [0,1] 2 7 4 5 2" xfId="3782"/>
    <cellStyle name="Millares [0,1] 2 7 5" xfId="3783"/>
    <cellStyle name="Millares [0,1] 2 7 5 2" xfId="3784"/>
    <cellStyle name="Millares [0,1] 2 7 5 2 2" xfId="3785"/>
    <cellStyle name="Millares [0,1] 2 7 5 2 2 2" xfId="3786"/>
    <cellStyle name="Millares [0,1] 2 7 5 2 3" xfId="3787"/>
    <cellStyle name="Millares [0,1] 2 7 5 2 3 2" xfId="3788"/>
    <cellStyle name="Millares [0,1] 2 7 5 2 4" xfId="3789"/>
    <cellStyle name="Millares [0,1] 2 7 5 2 4 2" xfId="3790"/>
    <cellStyle name="Millares [0,1] 2 7 5 3" xfId="3791"/>
    <cellStyle name="Millares [0,1] 2 7 5 3 2" xfId="3792"/>
    <cellStyle name="Millares [0,1] 2 7 5 4" xfId="3793"/>
    <cellStyle name="Millares [0,1] 2 7 5 4 2" xfId="3794"/>
    <cellStyle name="Millares [0,1] 2 7 5 5" xfId="3795"/>
    <cellStyle name="Millares [0,1] 2 7 5 5 2" xfId="3796"/>
    <cellStyle name="Millares [0,1] 2 7 6" xfId="3797"/>
    <cellStyle name="Millares [0,1] 2 7 6 2" xfId="3798"/>
    <cellStyle name="Millares [0,1] 2 7 6 2 2" xfId="3799"/>
    <cellStyle name="Millares [0,1] 2 7 6 2 2 2" xfId="3800"/>
    <cellStyle name="Millares [0,1] 2 7 6 2 3" xfId="3801"/>
    <cellStyle name="Millares [0,1] 2 7 6 2 3 2" xfId="3802"/>
    <cellStyle name="Millares [0,1] 2 7 6 2 4" xfId="3803"/>
    <cellStyle name="Millares [0,1] 2 7 6 2 4 2" xfId="3804"/>
    <cellStyle name="Millares [0,1] 2 7 6 3" xfId="3805"/>
    <cellStyle name="Millares [0,1] 2 7 6 3 2" xfId="3806"/>
    <cellStyle name="Millares [0,1] 2 7 6 4" xfId="3807"/>
    <cellStyle name="Millares [0,1] 2 7 6 4 2" xfId="3808"/>
    <cellStyle name="Millares [0,1] 2 7 6 5" xfId="3809"/>
    <cellStyle name="Millares [0,1] 2 7 6 5 2" xfId="3810"/>
    <cellStyle name="Millares [0,1] 2 7 7" xfId="3811"/>
    <cellStyle name="Millares [0,1] 2 7 7 2" xfId="3812"/>
    <cellStyle name="Millares [0,1] 2 7 7 2 2" xfId="3813"/>
    <cellStyle name="Millares [0,1] 2 7 7 2 2 2" xfId="3814"/>
    <cellStyle name="Millares [0,1] 2 7 7 2 3" xfId="3815"/>
    <cellStyle name="Millares [0,1] 2 7 7 2 3 2" xfId="3816"/>
    <cellStyle name="Millares [0,1] 2 7 7 2 4" xfId="3817"/>
    <cellStyle name="Millares [0,1] 2 7 7 2 4 2" xfId="3818"/>
    <cellStyle name="Millares [0,1] 2 7 7 3" xfId="3819"/>
    <cellStyle name="Millares [0,1] 2 7 7 3 2" xfId="3820"/>
    <cellStyle name="Millares [0,1] 2 7 7 4" xfId="3821"/>
    <cellStyle name="Millares [0,1] 2 7 7 4 2" xfId="3822"/>
    <cellStyle name="Millares [0,1] 2 7 7 5" xfId="3823"/>
    <cellStyle name="Millares [0,1] 2 7 7 5 2" xfId="3824"/>
    <cellStyle name="Millares [0,1] 2 7 8" xfId="3825"/>
    <cellStyle name="Millares [0,1] 2 7 8 2" xfId="3826"/>
    <cellStyle name="Millares [0,1] 2 7 8 2 2" xfId="3827"/>
    <cellStyle name="Millares [0,1] 2 7 8 3" xfId="3828"/>
    <cellStyle name="Millares [0,1] 2 7 8 3 2" xfId="3829"/>
    <cellStyle name="Millares [0,1] 2 7 8 4" xfId="3830"/>
    <cellStyle name="Millares [0,1] 2 7 8 4 2" xfId="3831"/>
    <cellStyle name="Millares [0,1] 2 7 9" xfId="3832"/>
    <cellStyle name="Millares [0,1] 2 7 9 2" xfId="3833"/>
    <cellStyle name="Millares [0,1] 2 8" xfId="3834"/>
    <cellStyle name="Millares [0,1] 2 8 10" xfId="3835"/>
    <cellStyle name="Millares [0,1] 2 8 10 2" xfId="3836"/>
    <cellStyle name="Millares [0,1] 2 8 11" xfId="3837"/>
    <cellStyle name="Millares [0,1] 2 8 11 2" xfId="3838"/>
    <cellStyle name="Millares [0,1] 2 8 2" xfId="3839"/>
    <cellStyle name="Millares [0,1] 2 8 2 2" xfId="3840"/>
    <cellStyle name="Millares [0,1] 2 8 2 2 2" xfId="3841"/>
    <cellStyle name="Millares [0,1] 2 8 2 2 2 2" xfId="3842"/>
    <cellStyle name="Millares [0,1] 2 8 2 2 3" xfId="3843"/>
    <cellStyle name="Millares [0,1] 2 8 2 2 3 2" xfId="3844"/>
    <cellStyle name="Millares [0,1] 2 8 2 2 4" xfId="3845"/>
    <cellStyle name="Millares [0,1] 2 8 2 2 4 2" xfId="3846"/>
    <cellStyle name="Millares [0,1] 2 8 2 3" xfId="3847"/>
    <cellStyle name="Millares [0,1] 2 8 2 3 2" xfId="3848"/>
    <cellStyle name="Millares [0,1] 2 8 2 4" xfId="3849"/>
    <cellStyle name="Millares [0,1] 2 8 2 4 2" xfId="3850"/>
    <cellStyle name="Millares [0,1] 2 8 2 5" xfId="3851"/>
    <cellStyle name="Millares [0,1] 2 8 2 5 2" xfId="3852"/>
    <cellStyle name="Millares [0,1] 2 8 3" xfId="3853"/>
    <cellStyle name="Millares [0,1] 2 8 3 2" xfId="3854"/>
    <cellStyle name="Millares [0,1] 2 8 3 2 2" xfId="3855"/>
    <cellStyle name="Millares [0,1] 2 8 3 2 2 2" xfId="3856"/>
    <cellStyle name="Millares [0,1] 2 8 3 2 3" xfId="3857"/>
    <cellStyle name="Millares [0,1] 2 8 3 2 3 2" xfId="3858"/>
    <cellStyle name="Millares [0,1] 2 8 3 2 4" xfId="3859"/>
    <cellStyle name="Millares [0,1] 2 8 3 2 4 2" xfId="3860"/>
    <cellStyle name="Millares [0,1] 2 8 3 3" xfId="3861"/>
    <cellStyle name="Millares [0,1] 2 8 3 3 2" xfId="3862"/>
    <cellStyle name="Millares [0,1] 2 8 3 4" xfId="3863"/>
    <cellStyle name="Millares [0,1] 2 8 3 4 2" xfId="3864"/>
    <cellStyle name="Millares [0,1] 2 8 3 5" xfId="3865"/>
    <cellStyle name="Millares [0,1] 2 8 3 5 2" xfId="3866"/>
    <cellStyle name="Millares [0,1] 2 8 4" xfId="3867"/>
    <cellStyle name="Millares [0,1] 2 8 4 2" xfId="3868"/>
    <cellStyle name="Millares [0,1] 2 8 4 2 2" xfId="3869"/>
    <cellStyle name="Millares [0,1] 2 8 4 2 2 2" xfId="3870"/>
    <cellStyle name="Millares [0,1] 2 8 4 2 3" xfId="3871"/>
    <cellStyle name="Millares [0,1] 2 8 4 2 3 2" xfId="3872"/>
    <cellStyle name="Millares [0,1] 2 8 4 2 4" xfId="3873"/>
    <cellStyle name="Millares [0,1] 2 8 4 2 4 2" xfId="3874"/>
    <cellStyle name="Millares [0,1] 2 8 4 3" xfId="3875"/>
    <cellStyle name="Millares [0,1] 2 8 4 3 2" xfId="3876"/>
    <cellStyle name="Millares [0,1] 2 8 4 4" xfId="3877"/>
    <cellStyle name="Millares [0,1] 2 8 4 4 2" xfId="3878"/>
    <cellStyle name="Millares [0,1] 2 8 4 5" xfId="3879"/>
    <cellStyle name="Millares [0,1] 2 8 4 5 2" xfId="3880"/>
    <cellStyle name="Millares [0,1] 2 8 5" xfId="3881"/>
    <cellStyle name="Millares [0,1] 2 8 5 2" xfId="3882"/>
    <cellStyle name="Millares [0,1] 2 8 5 2 2" xfId="3883"/>
    <cellStyle name="Millares [0,1] 2 8 5 2 2 2" xfId="3884"/>
    <cellStyle name="Millares [0,1] 2 8 5 2 3" xfId="3885"/>
    <cellStyle name="Millares [0,1] 2 8 5 2 3 2" xfId="3886"/>
    <cellStyle name="Millares [0,1] 2 8 5 2 4" xfId="3887"/>
    <cellStyle name="Millares [0,1] 2 8 5 2 4 2" xfId="3888"/>
    <cellStyle name="Millares [0,1] 2 8 5 3" xfId="3889"/>
    <cellStyle name="Millares [0,1] 2 8 5 3 2" xfId="3890"/>
    <cellStyle name="Millares [0,1] 2 8 5 4" xfId="3891"/>
    <cellStyle name="Millares [0,1] 2 8 5 4 2" xfId="3892"/>
    <cellStyle name="Millares [0,1] 2 8 5 5" xfId="3893"/>
    <cellStyle name="Millares [0,1] 2 8 5 5 2" xfId="3894"/>
    <cellStyle name="Millares [0,1] 2 8 6" xfId="3895"/>
    <cellStyle name="Millares [0,1] 2 8 6 2" xfId="3896"/>
    <cellStyle name="Millares [0,1] 2 8 6 2 2" xfId="3897"/>
    <cellStyle name="Millares [0,1] 2 8 6 2 2 2" xfId="3898"/>
    <cellStyle name="Millares [0,1] 2 8 6 2 3" xfId="3899"/>
    <cellStyle name="Millares [0,1] 2 8 6 2 3 2" xfId="3900"/>
    <cellStyle name="Millares [0,1] 2 8 6 2 4" xfId="3901"/>
    <cellStyle name="Millares [0,1] 2 8 6 2 4 2" xfId="3902"/>
    <cellStyle name="Millares [0,1] 2 8 6 3" xfId="3903"/>
    <cellStyle name="Millares [0,1] 2 8 6 3 2" xfId="3904"/>
    <cellStyle name="Millares [0,1] 2 8 6 4" xfId="3905"/>
    <cellStyle name="Millares [0,1] 2 8 6 4 2" xfId="3906"/>
    <cellStyle name="Millares [0,1] 2 8 6 5" xfId="3907"/>
    <cellStyle name="Millares [0,1] 2 8 6 5 2" xfId="3908"/>
    <cellStyle name="Millares [0,1] 2 8 7" xfId="3909"/>
    <cellStyle name="Millares [0,1] 2 8 7 2" xfId="3910"/>
    <cellStyle name="Millares [0,1] 2 8 7 2 2" xfId="3911"/>
    <cellStyle name="Millares [0,1] 2 8 7 2 2 2" xfId="3912"/>
    <cellStyle name="Millares [0,1] 2 8 7 2 3" xfId="3913"/>
    <cellStyle name="Millares [0,1] 2 8 7 2 3 2" xfId="3914"/>
    <cellStyle name="Millares [0,1] 2 8 7 2 4" xfId="3915"/>
    <cellStyle name="Millares [0,1] 2 8 7 2 4 2" xfId="3916"/>
    <cellStyle name="Millares [0,1] 2 8 7 3" xfId="3917"/>
    <cellStyle name="Millares [0,1] 2 8 7 3 2" xfId="3918"/>
    <cellStyle name="Millares [0,1] 2 8 7 4" xfId="3919"/>
    <cellStyle name="Millares [0,1] 2 8 7 4 2" xfId="3920"/>
    <cellStyle name="Millares [0,1] 2 8 7 5" xfId="3921"/>
    <cellStyle name="Millares [0,1] 2 8 7 5 2" xfId="3922"/>
    <cellStyle name="Millares [0,1] 2 8 8" xfId="3923"/>
    <cellStyle name="Millares [0,1] 2 8 8 2" xfId="3924"/>
    <cellStyle name="Millares [0,1] 2 8 8 2 2" xfId="3925"/>
    <cellStyle name="Millares [0,1] 2 8 8 3" xfId="3926"/>
    <cellStyle name="Millares [0,1] 2 8 8 3 2" xfId="3927"/>
    <cellStyle name="Millares [0,1] 2 8 8 4" xfId="3928"/>
    <cellStyle name="Millares [0,1] 2 8 8 4 2" xfId="3929"/>
    <cellStyle name="Millares [0,1] 2 8 9" xfId="3930"/>
    <cellStyle name="Millares [0,1] 2 8 9 2" xfId="3931"/>
    <cellStyle name="Millares [0,1] 2 9" xfId="3932"/>
    <cellStyle name="Millares [0,1] 2 9 10" xfId="3933"/>
    <cellStyle name="Millares [0,1] 2 9 10 2" xfId="3934"/>
    <cellStyle name="Millares [0,1] 2 9 11" xfId="3935"/>
    <cellStyle name="Millares [0,1] 2 9 11 2" xfId="3936"/>
    <cellStyle name="Millares [0,1] 2 9 2" xfId="3937"/>
    <cellStyle name="Millares [0,1] 2 9 2 2" xfId="3938"/>
    <cellStyle name="Millares [0,1] 2 9 2 2 2" xfId="3939"/>
    <cellStyle name="Millares [0,1] 2 9 2 2 2 2" xfId="3940"/>
    <cellStyle name="Millares [0,1] 2 9 2 2 3" xfId="3941"/>
    <cellStyle name="Millares [0,1] 2 9 2 2 3 2" xfId="3942"/>
    <cellStyle name="Millares [0,1] 2 9 2 2 4" xfId="3943"/>
    <cellStyle name="Millares [0,1] 2 9 2 2 4 2" xfId="3944"/>
    <cellStyle name="Millares [0,1] 2 9 2 3" xfId="3945"/>
    <cellStyle name="Millares [0,1] 2 9 2 3 2" xfId="3946"/>
    <cellStyle name="Millares [0,1] 2 9 2 4" xfId="3947"/>
    <cellStyle name="Millares [0,1] 2 9 2 4 2" xfId="3948"/>
    <cellStyle name="Millares [0,1] 2 9 2 5" xfId="3949"/>
    <cellStyle name="Millares [0,1] 2 9 2 5 2" xfId="3950"/>
    <cellStyle name="Millares [0,1] 2 9 3" xfId="3951"/>
    <cellStyle name="Millares [0,1] 2 9 3 2" xfId="3952"/>
    <cellStyle name="Millares [0,1] 2 9 3 2 2" xfId="3953"/>
    <cellStyle name="Millares [0,1] 2 9 3 2 2 2" xfId="3954"/>
    <cellStyle name="Millares [0,1] 2 9 3 2 3" xfId="3955"/>
    <cellStyle name="Millares [0,1] 2 9 3 2 3 2" xfId="3956"/>
    <cellStyle name="Millares [0,1] 2 9 3 2 4" xfId="3957"/>
    <cellStyle name="Millares [0,1] 2 9 3 2 4 2" xfId="3958"/>
    <cellStyle name="Millares [0,1] 2 9 3 3" xfId="3959"/>
    <cellStyle name="Millares [0,1] 2 9 3 3 2" xfId="3960"/>
    <cellStyle name="Millares [0,1] 2 9 3 4" xfId="3961"/>
    <cellStyle name="Millares [0,1] 2 9 3 4 2" xfId="3962"/>
    <cellStyle name="Millares [0,1] 2 9 3 5" xfId="3963"/>
    <cellStyle name="Millares [0,1] 2 9 3 5 2" xfId="3964"/>
    <cellStyle name="Millares [0,1] 2 9 4" xfId="3965"/>
    <cellStyle name="Millares [0,1] 2 9 4 2" xfId="3966"/>
    <cellStyle name="Millares [0,1] 2 9 4 2 2" xfId="3967"/>
    <cellStyle name="Millares [0,1] 2 9 4 2 2 2" xfId="3968"/>
    <cellStyle name="Millares [0,1] 2 9 4 2 3" xfId="3969"/>
    <cellStyle name="Millares [0,1] 2 9 4 2 3 2" xfId="3970"/>
    <cellStyle name="Millares [0,1] 2 9 4 2 4" xfId="3971"/>
    <cellStyle name="Millares [0,1] 2 9 4 2 4 2" xfId="3972"/>
    <cellStyle name="Millares [0,1] 2 9 4 3" xfId="3973"/>
    <cellStyle name="Millares [0,1] 2 9 4 3 2" xfId="3974"/>
    <cellStyle name="Millares [0,1] 2 9 4 4" xfId="3975"/>
    <cellStyle name="Millares [0,1] 2 9 4 4 2" xfId="3976"/>
    <cellStyle name="Millares [0,1] 2 9 4 5" xfId="3977"/>
    <cellStyle name="Millares [0,1] 2 9 4 5 2" xfId="3978"/>
    <cellStyle name="Millares [0,1] 2 9 5" xfId="3979"/>
    <cellStyle name="Millares [0,1] 2 9 5 2" xfId="3980"/>
    <cellStyle name="Millares [0,1] 2 9 5 2 2" xfId="3981"/>
    <cellStyle name="Millares [0,1] 2 9 5 2 2 2" xfId="3982"/>
    <cellStyle name="Millares [0,1] 2 9 5 2 3" xfId="3983"/>
    <cellStyle name="Millares [0,1] 2 9 5 2 3 2" xfId="3984"/>
    <cellStyle name="Millares [0,1] 2 9 5 2 4" xfId="3985"/>
    <cellStyle name="Millares [0,1] 2 9 5 2 4 2" xfId="3986"/>
    <cellStyle name="Millares [0,1] 2 9 5 3" xfId="3987"/>
    <cellStyle name="Millares [0,1] 2 9 5 3 2" xfId="3988"/>
    <cellStyle name="Millares [0,1] 2 9 5 4" xfId="3989"/>
    <cellStyle name="Millares [0,1] 2 9 5 4 2" xfId="3990"/>
    <cellStyle name="Millares [0,1] 2 9 5 5" xfId="3991"/>
    <cellStyle name="Millares [0,1] 2 9 5 5 2" xfId="3992"/>
    <cellStyle name="Millares [0,1] 2 9 6" xfId="3993"/>
    <cellStyle name="Millares [0,1] 2 9 6 2" xfId="3994"/>
    <cellStyle name="Millares [0,1] 2 9 6 2 2" xfId="3995"/>
    <cellStyle name="Millares [0,1] 2 9 6 2 2 2" xfId="3996"/>
    <cellStyle name="Millares [0,1] 2 9 6 2 3" xfId="3997"/>
    <cellStyle name="Millares [0,1] 2 9 6 2 3 2" xfId="3998"/>
    <cellStyle name="Millares [0,1] 2 9 6 2 4" xfId="3999"/>
    <cellStyle name="Millares [0,1] 2 9 6 2 4 2" xfId="4000"/>
    <cellStyle name="Millares [0,1] 2 9 6 3" xfId="4001"/>
    <cellStyle name="Millares [0,1] 2 9 6 3 2" xfId="4002"/>
    <cellStyle name="Millares [0,1] 2 9 6 4" xfId="4003"/>
    <cellStyle name="Millares [0,1] 2 9 6 4 2" xfId="4004"/>
    <cellStyle name="Millares [0,1] 2 9 6 5" xfId="4005"/>
    <cellStyle name="Millares [0,1] 2 9 6 5 2" xfId="4006"/>
    <cellStyle name="Millares [0,1] 2 9 7" xfId="4007"/>
    <cellStyle name="Millares [0,1] 2 9 7 2" xfId="4008"/>
    <cellStyle name="Millares [0,1] 2 9 7 2 2" xfId="4009"/>
    <cellStyle name="Millares [0,1] 2 9 7 2 2 2" xfId="4010"/>
    <cellStyle name="Millares [0,1] 2 9 7 2 3" xfId="4011"/>
    <cellStyle name="Millares [0,1] 2 9 7 2 3 2" xfId="4012"/>
    <cellStyle name="Millares [0,1] 2 9 7 2 4" xfId="4013"/>
    <cellStyle name="Millares [0,1] 2 9 7 2 4 2" xfId="4014"/>
    <cellStyle name="Millares [0,1] 2 9 7 3" xfId="4015"/>
    <cellStyle name="Millares [0,1] 2 9 7 3 2" xfId="4016"/>
    <cellStyle name="Millares [0,1] 2 9 7 4" xfId="4017"/>
    <cellStyle name="Millares [0,1] 2 9 7 4 2" xfId="4018"/>
    <cellStyle name="Millares [0,1] 2 9 7 5" xfId="4019"/>
    <cellStyle name="Millares [0,1] 2 9 7 5 2" xfId="4020"/>
    <cellStyle name="Millares [0,1] 2 9 8" xfId="4021"/>
    <cellStyle name="Millares [0,1] 2 9 8 2" xfId="4022"/>
    <cellStyle name="Millares [0,1] 2 9 8 2 2" xfId="4023"/>
    <cellStyle name="Millares [0,1] 2 9 8 3" xfId="4024"/>
    <cellStyle name="Millares [0,1] 2 9 8 3 2" xfId="4025"/>
    <cellStyle name="Millares [0,1] 2 9 8 4" xfId="4026"/>
    <cellStyle name="Millares [0,1] 2 9 8 4 2" xfId="4027"/>
    <cellStyle name="Millares [0,1] 2 9 9" xfId="4028"/>
    <cellStyle name="Millares [0,1] 2 9 9 2" xfId="4029"/>
    <cellStyle name="Millares [0,1] 3" xfId="4030"/>
    <cellStyle name="Millares [0,1] 3 10" xfId="4031"/>
    <cellStyle name="Millares [0,1] 3 10 2" xfId="4032"/>
    <cellStyle name="Millares [0,1] 3 11" xfId="4033"/>
    <cellStyle name="Millares [0,1] 3 11 2" xfId="4034"/>
    <cellStyle name="Millares [0,1] 3 2" xfId="4035"/>
    <cellStyle name="Millares [0,1] 3 2 2" xfId="4036"/>
    <cellStyle name="Millares [0,1] 3 2 2 2" xfId="4037"/>
    <cellStyle name="Millares [0,1] 3 2 2 2 2" xfId="4038"/>
    <cellStyle name="Millares [0,1] 3 2 2 3" xfId="4039"/>
    <cellStyle name="Millares [0,1] 3 2 2 3 2" xfId="4040"/>
    <cellStyle name="Millares [0,1] 3 2 2 4" xfId="4041"/>
    <cellStyle name="Millares [0,1] 3 2 2 4 2" xfId="4042"/>
    <cellStyle name="Millares [0,1] 3 2 3" xfId="4043"/>
    <cellStyle name="Millares [0,1] 3 2 3 2" xfId="4044"/>
    <cellStyle name="Millares [0,1] 3 2 4" xfId="4045"/>
    <cellStyle name="Millares [0,1] 3 2 4 2" xfId="4046"/>
    <cellStyle name="Millares [0,1] 3 2 5" xfId="4047"/>
    <cellStyle name="Millares [0,1] 3 2 5 2" xfId="4048"/>
    <cellStyle name="Millares [0,1] 3 3" xfId="4049"/>
    <cellStyle name="Millares [0,1] 3 3 2" xfId="4050"/>
    <cellStyle name="Millares [0,1] 3 3 2 2" xfId="4051"/>
    <cellStyle name="Millares [0,1] 3 3 2 2 2" xfId="4052"/>
    <cellStyle name="Millares [0,1] 3 3 2 3" xfId="4053"/>
    <cellStyle name="Millares [0,1] 3 3 2 3 2" xfId="4054"/>
    <cellStyle name="Millares [0,1] 3 3 2 4" xfId="4055"/>
    <cellStyle name="Millares [0,1] 3 3 2 4 2" xfId="4056"/>
    <cellStyle name="Millares [0,1] 3 3 3" xfId="4057"/>
    <cellStyle name="Millares [0,1] 3 3 3 2" xfId="4058"/>
    <cellStyle name="Millares [0,1] 3 3 4" xfId="4059"/>
    <cellStyle name="Millares [0,1] 3 3 4 2" xfId="4060"/>
    <cellStyle name="Millares [0,1] 3 3 5" xfId="4061"/>
    <cellStyle name="Millares [0,1] 3 3 5 2" xfId="4062"/>
    <cellStyle name="Millares [0,1] 3 4" xfId="4063"/>
    <cellStyle name="Millares [0,1] 3 4 2" xfId="4064"/>
    <cellStyle name="Millares [0,1] 3 4 2 2" xfId="4065"/>
    <cellStyle name="Millares [0,1] 3 4 2 2 2" xfId="4066"/>
    <cellStyle name="Millares [0,1] 3 4 2 3" xfId="4067"/>
    <cellStyle name="Millares [0,1] 3 4 2 3 2" xfId="4068"/>
    <cellStyle name="Millares [0,1] 3 4 2 4" xfId="4069"/>
    <cellStyle name="Millares [0,1] 3 4 2 4 2" xfId="4070"/>
    <cellStyle name="Millares [0,1] 3 4 3" xfId="4071"/>
    <cellStyle name="Millares [0,1] 3 4 3 2" xfId="4072"/>
    <cellStyle name="Millares [0,1] 3 4 4" xfId="4073"/>
    <cellStyle name="Millares [0,1] 3 4 4 2" xfId="4074"/>
    <cellStyle name="Millares [0,1] 3 4 5" xfId="4075"/>
    <cellStyle name="Millares [0,1] 3 4 5 2" xfId="4076"/>
    <cellStyle name="Millares [0,1] 3 5" xfId="4077"/>
    <cellStyle name="Millares [0,1] 3 5 2" xfId="4078"/>
    <cellStyle name="Millares [0,1] 3 5 2 2" xfId="4079"/>
    <cellStyle name="Millares [0,1] 3 5 2 2 2" xfId="4080"/>
    <cellStyle name="Millares [0,1] 3 5 2 3" xfId="4081"/>
    <cellStyle name="Millares [0,1] 3 5 2 3 2" xfId="4082"/>
    <cellStyle name="Millares [0,1] 3 5 2 4" xfId="4083"/>
    <cellStyle name="Millares [0,1] 3 5 2 4 2" xfId="4084"/>
    <cellStyle name="Millares [0,1] 3 5 3" xfId="4085"/>
    <cellStyle name="Millares [0,1] 3 5 3 2" xfId="4086"/>
    <cellStyle name="Millares [0,1] 3 5 4" xfId="4087"/>
    <cellStyle name="Millares [0,1] 3 5 4 2" xfId="4088"/>
    <cellStyle name="Millares [0,1] 3 5 5" xfId="4089"/>
    <cellStyle name="Millares [0,1] 3 5 5 2" xfId="4090"/>
    <cellStyle name="Millares [0,1] 3 6" xfId="4091"/>
    <cellStyle name="Millares [0,1] 3 6 2" xfId="4092"/>
    <cellStyle name="Millares [0,1] 3 6 2 2" xfId="4093"/>
    <cellStyle name="Millares [0,1] 3 6 2 2 2" xfId="4094"/>
    <cellStyle name="Millares [0,1] 3 6 2 3" xfId="4095"/>
    <cellStyle name="Millares [0,1] 3 6 2 3 2" xfId="4096"/>
    <cellStyle name="Millares [0,1] 3 6 2 4" xfId="4097"/>
    <cellStyle name="Millares [0,1] 3 6 2 4 2" xfId="4098"/>
    <cellStyle name="Millares [0,1] 3 6 3" xfId="4099"/>
    <cellStyle name="Millares [0,1] 3 6 3 2" xfId="4100"/>
    <cellStyle name="Millares [0,1] 3 6 4" xfId="4101"/>
    <cellStyle name="Millares [0,1] 3 6 4 2" xfId="4102"/>
    <cellStyle name="Millares [0,1] 3 6 5" xfId="4103"/>
    <cellStyle name="Millares [0,1] 3 6 5 2" xfId="4104"/>
    <cellStyle name="Millares [0,1] 3 7" xfId="4105"/>
    <cellStyle name="Millares [0,1] 3 7 2" xfId="4106"/>
    <cellStyle name="Millares [0,1] 3 7 2 2" xfId="4107"/>
    <cellStyle name="Millares [0,1] 3 7 2 2 2" xfId="4108"/>
    <cellStyle name="Millares [0,1] 3 7 2 3" xfId="4109"/>
    <cellStyle name="Millares [0,1] 3 7 2 3 2" xfId="4110"/>
    <cellStyle name="Millares [0,1] 3 7 2 4" xfId="4111"/>
    <cellStyle name="Millares [0,1] 3 7 2 4 2" xfId="4112"/>
    <cellStyle name="Millares [0,1] 3 7 3" xfId="4113"/>
    <cellStyle name="Millares [0,1] 3 7 3 2" xfId="4114"/>
    <cellStyle name="Millares [0,1] 3 7 4" xfId="4115"/>
    <cellStyle name="Millares [0,1] 3 7 4 2" xfId="4116"/>
    <cellStyle name="Millares [0,1] 3 7 5" xfId="4117"/>
    <cellStyle name="Millares [0,1] 3 7 5 2" xfId="4118"/>
    <cellStyle name="Millares [0,1] 3 8" xfId="4119"/>
    <cellStyle name="Millares [0,1] 3 8 2" xfId="4120"/>
    <cellStyle name="Millares [0,1] 3 8 2 2" xfId="4121"/>
    <cellStyle name="Millares [0,1] 3 8 3" xfId="4122"/>
    <cellStyle name="Millares [0,1] 3 8 3 2" xfId="4123"/>
    <cellStyle name="Millares [0,1] 3 8 4" xfId="4124"/>
    <cellStyle name="Millares [0,1] 3 8 4 2" xfId="4125"/>
    <cellStyle name="Millares [0,1] 3 9" xfId="4126"/>
    <cellStyle name="Millares [0,1] 3 9 2" xfId="4127"/>
    <cellStyle name="Millares [0,1] 4" xfId="4128"/>
    <cellStyle name="Millares [0,1] 4 10" xfId="4129"/>
    <cellStyle name="Millares [0,1] 4 10 2" xfId="4130"/>
    <cellStyle name="Millares [0,1] 4 11" xfId="4131"/>
    <cellStyle name="Millares [0,1] 4 11 2" xfId="4132"/>
    <cellStyle name="Millares [0,1] 4 2" xfId="4133"/>
    <cellStyle name="Millares [0,1] 4 2 2" xfId="4134"/>
    <cellStyle name="Millares [0,1] 4 2 2 2" xfId="4135"/>
    <cellStyle name="Millares [0,1] 4 2 2 2 2" xfId="4136"/>
    <cellStyle name="Millares [0,1] 4 2 2 3" xfId="4137"/>
    <cellStyle name="Millares [0,1] 4 2 2 3 2" xfId="4138"/>
    <cellStyle name="Millares [0,1] 4 2 2 4" xfId="4139"/>
    <cellStyle name="Millares [0,1] 4 2 2 4 2" xfId="4140"/>
    <cellStyle name="Millares [0,1] 4 2 3" xfId="4141"/>
    <cellStyle name="Millares [0,1] 4 2 3 2" xfId="4142"/>
    <cellStyle name="Millares [0,1] 4 2 4" xfId="4143"/>
    <cellStyle name="Millares [0,1] 4 2 4 2" xfId="4144"/>
    <cellStyle name="Millares [0,1] 4 2 5" xfId="4145"/>
    <cellStyle name="Millares [0,1] 4 2 5 2" xfId="4146"/>
    <cellStyle name="Millares [0,1] 4 3" xfId="4147"/>
    <cellStyle name="Millares [0,1] 4 3 2" xfId="4148"/>
    <cellStyle name="Millares [0,1] 4 3 2 2" xfId="4149"/>
    <cellStyle name="Millares [0,1] 4 3 2 2 2" xfId="4150"/>
    <cellStyle name="Millares [0,1] 4 3 2 3" xfId="4151"/>
    <cellStyle name="Millares [0,1] 4 3 2 3 2" xfId="4152"/>
    <cellStyle name="Millares [0,1] 4 3 2 4" xfId="4153"/>
    <cellStyle name="Millares [0,1] 4 3 2 4 2" xfId="4154"/>
    <cellStyle name="Millares [0,1] 4 3 3" xfId="4155"/>
    <cellStyle name="Millares [0,1] 4 3 3 2" xfId="4156"/>
    <cellStyle name="Millares [0,1] 4 3 4" xfId="4157"/>
    <cellStyle name="Millares [0,1] 4 3 4 2" xfId="4158"/>
    <cellStyle name="Millares [0,1] 4 3 5" xfId="4159"/>
    <cellStyle name="Millares [0,1] 4 3 5 2" xfId="4160"/>
    <cellStyle name="Millares [0,1] 4 4" xfId="4161"/>
    <cellStyle name="Millares [0,1] 4 4 2" xfId="4162"/>
    <cellStyle name="Millares [0,1] 4 4 2 2" xfId="4163"/>
    <cellStyle name="Millares [0,1] 4 4 2 2 2" xfId="4164"/>
    <cellStyle name="Millares [0,1] 4 4 2 3" xfId="4165"/>
    <cellStyle name="Millares [0,1] 4 4 2 3 2" xfId="4166"/>
    <cellStyle name="Millares [0,1] 4 4 2 4" xfId="4167"/>
    <cellStyle name="Millares [0,1] 4 4 2 4 2" xfId="4168"/>
    <cellStyle name="Millares [0,1] 4 4 3" xfId="4169"/>
    <cellStyle name="Millares [0,1] 4 4 3 2" xfId="4170"/>
    <cellStyle name="Millares [0,1] 4 4 4" xfId="4171"/>
    <cellStyle name="Millares [0,1] 4 4 4 2" xfId="4172"/>
    <cellStyle name="Millares [0,1] 4 4 5" xfId="4173"/>
    <cellStyle name="Millares [0,1] 4 4 5 2" xfId="4174"/>
    <cellStyle name="Millares [0,1] 4 5" xfId="4175"/>
    <cellStyle name="Millares [0,1] 4 5 2" xfId="4176"/>
    <cellStyle name="Millares [0,1] 4 5 2 2" xfId="4177"/>
    <cellStyle name="Millares [0,1] 4 5 2 2 2" xfId="4178"/>
    <cellStyle name="Millares [0,1] 4 5 2 3" xfId="4179"/>
    <cellStyle name="Millares [0,1] 4 5 2 3 2" xfId="4180"/>
    <cellStyle name="Millares [0,1] 4 5 2 4" xfId="4181"/>
    <cellStyle name="Millares [0,1] 4 5 2 4 2" xfId="4182"/>
    <cellStyle name="Millares [0,1] 4 5 3" xfId="4183"/>
    <cellStyle name="Millares [0,1] 4 5 3 2" xfId="4184"/>
    <cellStyle name="Millares [0,1] 4 5 4" xfId="4185"/>
    <cellStyle name="Millares [0,1] 4 5 4 2" xfId="4186"/>
    <cellStyle name="Millares [0,1] 4 5 5" xfId="4187"/>
    <cellStyle name="Millares [0,1] 4 5 5 2" xfId="4188"/>
    <cellStyle name="Millares [0,1] 4 6" xfId="4189"/>
    <cellStyle name="Millares [0,1] 4 6 2" xfId="4190"/>
    <cellStyle name="Millares [0,1] 4 6 2 2" xfId="4191"/>
    <cellStyle name="Millares [0,1] 4 6 2 2 2" xfId="4192"/>
    <cellStyle name="Millares [0,1] 4 6 2 3" xfId="4193"/>
    <cellStyle name="Millares [0,1] 4 6 2 3 2" xfId="4194"/>
    <cellStyle name="Millares [0,1] 4 6 2 4" xfId="4195"/>
    <cellStyle name="Millares [0,1] 4 6 2 4 2" xfId="4196"/>
    <cellStyle name="Millares [0,1] 4 6 3" xfId="4197"/>
    <cellStyle name="Millares [0,1] 4 6 3 2" xfId="4198"/>
    <cellStyle name="Millares [0,1] 4 6 4" xfId="4199"/>
    <cellStyle name="Millares [0,1] 4 6 4 2" xfId="4200"/>
    <cellStyle name="Millares [0,1] 4 6 5" xfId="4201"/>
    <cellStyle name="Millares [0,1] 4 6 5 2" xfId="4202"/>
    <cellStyle name="Millares [0,1] 4 7" xfId="4203"/>
    <cellStyle name="Millares [0,1] 4 7 2" xfId="4204"/>
    <cellStyle name="Millares [0,1] 4 7 2 2" xfId="4205"/>
    <cellStyle name="Millares [0,1] 4 7 2 2 2" xfId="4206"/>
    <cellStyle name="Millares [0,1] 4 7 2 3" xfId="4207"/>
    <cellStyle name="Millares [0,1] 4 7 2 3 2" xfId="4208"/>
    <cellStyle name="Millares [0,1] 4 7 2 4" xfId="4209"/>
    <cellStyle name="Millares [0,1] 4 7 2 4 2" xfId="4210"/>
    <cellStyle name="Millares [0,1] 4 7 3" xfId="4211"/>
    <cellStyle name="Millares [0,1] 4 7 3 2" xfId="4212"/>
    <cellStyle name="Millares [0,1] 4 7 4" xfId="4213"/>
    <cellStyle name="Millares [0,1] 4 7 4 2" xfId="4214"/>
    <cellStyle name="Millares [0,1] 4 7 5" xfId="4215"/>
    <cellStyle name="Millares [0,1] 4 7 5 2" xfId="4216"/>
    <cellStyle name="Millares [0,1] 4 8" xfId="4217"/>
    <cellStyle name="Millares [0,1] 4 8 2" xfId="4218"/>
    <cellStyle name="Millares [0,1] 4 8 2 2" xfId="4219"/>
    <cellStyle name="Millares [0,1] 4 8 3" xfId="4220"/>
    <cellStyle name="Millares [0,1] 4 8 3 2" xfId="4221"/>
    <cellStyle name="Millares [0,1] 4 8 4" xfId="4222"/>
    <cellStyle name="Millares [0,1] 4 8 4 2" xfId="4223"/>
    <cellStyle name="Millares [0,1] 4 9" xfId="4224"/>
    <cellStyle name="Millares [0,1] 4 9 2" xfId="4225"/>
    <cellStyle name="Millares [0,1] 5" xfId="4226"/>
    <cellStyle name="Millares [0,1] 5 10" xfId="4227"/>
    <cellStyle name="Millares [0,1] 5 10 2" xfId="4228"/>
    <cellStyle name="Millares [0,1] 5 11" xfId="4229"/>
    <cellStyle name="Millares [0,1] 5 11 2" xfId="4230"/>
    <cellStyle name="Millares [0,1] 5 2" xfId="4231"/>
    <cellStyle name="Millares [0,1] 5 2 2" xfId="4232"/>
    <cellStyle name="Millares [0,1] 5 2 2 2" xfId="4233"/>
    <cellStyle name="Millares [0,1] 5 2 2 2 2" xfId="4234"/>
    <cellStyle name="Millares [0,1] 5 2 2 3" xfId="4235"/>
    <cellStyle name="Millares [0,1] 5 2 2 3 2" xfId="4236"/>
    <cellStyle name="Millares [0,1] 5 2 2 4" xfId="4237"/>
    <cellStyle name="Millares [0,1] 5 2 2 4 2" xfId="4238"/>
    <cellStyle name="Millares [0,1] 5 2 3" xfId="4239"/>
    <cellStyle name="Millares [0,1] 5 2 3 2" xfId="4240"/>
    <cellStyle name="Millares [0,1] 5 2 4" xfId="4241"/>
    <cellStyle name="Millares [0,1] 5 2 4 2" xfId="4242"/>
    <cellStyle name="Millares [0,1] 5 2 5" xfId="4243"/>
    <cellStyle name="Millares [0,1] 5 2 5 2" xfId="4244"/>
    <cellStyle name="Millares [0,1] 5 3" xfId="4245"/>
    <cellStyle name="Millares [0,1] 5 3 2" xfId="4246"/>
    <cellStyle name="Millares [0,1] 5 3 2 2" xfId="4247"/>
    <cellStyle name="Millares [0,1] 5 3 2 2 2" xfId="4248"/>
    <cellStyle name="Millares [0,1] 5 3 2 3" xfId="4249"/>
    <cellStyle name="Millares [0,1] 5 3 2 3 2" xfId="4250"/>
    <cellStyle name="Millares [0,1] 5 3 2 4" xfId="4251"/>
    <cellStyle name="Millares [0,1] 5 3 2 4 2" xfId="4252"/>
    <cellStyle name="Millares [0,1] 5 3 3" xfId="4253"/>
    <cellStyle name="Millares [0,1] 5 3 3 2" xfId="4254"/>
    <cellStyle name="Millares [0,1] 5 3 4" xfId="4255"/>
    <cellStyle name="Millares [0,1] 5 3 4 2" xfId="4256"/>
    <cellStyle name="Millares [0,1] 5 3 5" xfId="4257"/>
    <cellStyle name="Millares [0,1] 5 3 5 2" xfId="4258"/>
    <cellStyle name="Millares [0,1] 5 4" xfId="4259"/>
    <cellStyle name="Millares [0,1] 5 4 2" xfId="4260"/>
    <cellStyle name="Millares [0,1] 5 4 2 2" xfId="4261"/>
    <cellStyle name="Millares [0,1] 5 4 2 2 2" xfId="4262"/>
    <cellStyle name="Millares [0,1] 5 4 2 3" xfId="4263"/>
    <cellStyle name="Millares [0,1] 5 4 2 3 2" xfId="4264"/>
    <cellStyle name="Millares [0,1] 5 4 2 4" xfId="4265"/>
    <cellStyle name="Millares [0,1] 5 4 2 4 2" xfId="4266"/>
    <cellStyle name="Millares [0,1] 5 4 3" xfId="4267"/>
    <cellStyle name="Millares [0,1] 5 4 3 2" xfId="4268"/>
    <cellStyle name="Millares [0,1] 5 4 4" xfId="4269"/>
    <cellStyle name="Millares [0,1] 5 4 4 2" xfId="4270"/>
    <cellStyle name="Millares [0,1] 5 4 5" xfId="4271"/>
    <cellStyle name="Millares [0,1] 5 4 5 2" xfId="4272"/>
    <cellStyle name="Millares [0,1] 5 5" xfId="4273"/>
    <cellStyle name="Millares [0,1] 5 5 2" xfId="4274"/>
    <cellStyle name="Millares [0,1] 5 5 2 2" xfId="4275"/>
    <cellStyle name="Millares [0,1] 5 5 2 2 2" xfId="4276"/>
    <cellStyle name="Millares [0,1] 5 5 2 3" xfId="4277"/>
    <cellStyle name="Millares [0,1] 5 5 2 3 2" xfId="4278"/>
    <cellStyle name="Millares [0,1] 5 5 2 4" xfId="4279"/>
    <cellStyle name="Millares [0,1] 5 5 2 4 2" xfId="4280"/>
    <cellStyle name="Millares [0,1] 5 5 3" xfId="4281"/>
    <cellStyle name="Millares [0,1] 5 5 3 2" xfId="4282"/>
    <cellStyle name="Millares [0,1] 5 5 4" xfId="4283"/>
    <cellStyle name="Millares [0,1] 5 5 4 2" xfId="4284"/>
    <cellStyle name="Millares [0,1] 5 5 5" xfId="4285"/>
    <cellStyle name="Millares [0,1] 5 5 5 2" xfId="4286"/>
    <cellStyle name="Millares [0,1] 5 6" xfId="4287"/>
    <cellStyle name="Millares [0,1] 5 6 2" xfId="4288"/>
    <cellStyle name="Millares [0,1] 5 6 2 2" xfId="4289"/>
    <cellStyle name="Millares [0,1] 5 6 2 2 2" xfId="4290"/>
    <cellStyle name="Millares [0,1] 5 6 2 3" xfId="4291"/>
    <cellStyle name="Millares [0,1] 5 6 2 3 2" xfId="4292"/>
    <cellStyle name="Millares [0,1] 5 6 2 4" xfId="4293"/>
    <cellStyle name="Millares [0,1] 5 6 2 4 2" xfId="4294"/>
    <cellStyle name="Millares [0,1] 5 6 3" xfId="4295"/>
    <cellStyle name="Millares [0,1] 5 6 3 2" xfId="4296"/>
    <cellStyle name="Millares [0,1] 5 6 4" xfId="4297"/>
    <cellStyle name="Millares [0,1] 5 6 4 2" xfId="4298"/>
    <cellStyle name="Millares [0,1] 5 6 5" xfId="4299"/>
    <cellStyle name="Millares [0,1] 5 6 5 2" xfId="4300"/>
    <cellStyle name="Millares [0,1] 5 7" xfId="4301"/>
    <cellStyle name="Millares [0,1] 5 7 2" xfId="4302"/>
    <cellStyle name="Millares [0,1] 5 7 2 2" xfId="4303"/>
    <cellStyle name="Millares [0,1] 5 7 2 2 2" xfId="4304"/>
    <cellStyle name="Millares [0,1] 5 7 2 3" xfId="4305"/>
    <cellStyle name="Millares [0,1] 5 7 2 3 2" xfId="4306"/>
    <cellStyle name="Millares [0,1] 5 7 2 4" xfId="4307"/>
    <cellStyle name="Millares [0,1] 5 7 2 4 2" xfId="4308"/>
    <cellStyle name="Millares [0,1] 5 7 3" xfId="4309"/>
    <cellStyle name="Millares [0,1] 5 7 3 2" xfId="4310"/>
    <cellStyle name="Millares [0,1] 5 7 4" xfId="4311"/>
    <cellStyle name="Millares [0,1] 5 7 4 2" xfId="4312"/>
    <cellStyle name="Millares [0,1] 5 7 5" xfId="4313"/>
    <cellStyle name="Millares [0,1] 5 7 5 2" xfId="4314"/>
    <cellStyle name="Millares [0,1] 5 8" xfId="4315"/>
    <cellStyle name="Millares [0,1] 5 8 2" xfId="4316"/>
    <cellStyle name="Millares [0,1] 5 8 2 2" xfId="4317"/>
    <cellStyle name="Millares [0,1] 5 8 3" xfId="4318"/>
    <cellStyle name="Millares [0,1] 5 8 3 2" xfId="4319"/>
    <cellStyle name="Millares [0,1] 5 8 4" xfId="4320"/>
    <cellStyle name="Millares [0,1] 5 8 4 2" xfId="4321"/>
    <cellStyle name="Millares [0,1] 5 9" xfId="4322"/>
    <cellStyle name="Millares [0,1] 5 9 2" xfId="4323"/>
    <cellStyle name="Millares [0,1] 6" xfId="4324"/>
    <cellStyle name="Millares [0,1] 6 10" xfId="4325"/>
    <cellStyle name="Millares [0,1] 6 10 2" xfId="4326"/>
    <cellStyle name="Millares [0,1] 6 11" xfId="4327"/>
    <cellStyle name="Millares [0,1] 6 11 2" xfId="4328"/>
    <cellStyle name="Millares [0,1] 6 2" xfId="4329"/>
    <cellStyle name="Millares [0,1] 6 2 2" xfId="4330"/>
    <cellStyle name="Millares [0,1] 6 2 2 2" xfId="4331"/>
    <cellStyle name="Millares [0,1] 6 2 2 2 2" xfId="4332"/>
    <cellStyle name="Millares [0,1] 6 2 2 3" xfId="4333"/>
    <cellStyle name="Millares [0,1] 6 2 2 3 2" xfId="4334"/>
    <cellStyle name="Millares [0,1] 6 2 2 4" xfId="4335"/>
    <cellStyle name="Millares [0,1] 6 2 2 4 2" xfId="4336"/>
    <cellStyle name="Millares [0,1] 6 2 3" xfId="4337"/>
    <cellStyle name="Millares [0,1] 6 2 3 2" xfId="4338"/>
    <cellStyle name="Millares [0,1] 6 2 4" xfId="4339"/>
    <cellStyle name="Millares [0,1] 6 2 4 2" xfId="4340"/>
    <cellStyle name="Millares [0,1] 6 2 5" xfId="4341"/>
    <cellStyle name="Millares [0,1] 6 2 5 2" xfId="4342"/>
    <cellStyle name="Millares [0,1] 6 3" xfId="4343"/>
    <cellStyle name="Millares [0,1] 6 3 2" xfId="4344"/>
    <cellStyle name="Millares [0,1] 6 3 2 2" xfId="4345"/>
    <cellStyle name="Millares [0,1] 6 3 2 2 2" xfId="4346"/>
    <cellStyle name="Millares [0,1] 6 3 2 3" xfId="4347"/>
    <cellStyle name="Millares [0,1] 6 3 2 3 2" xfId="4348"/>
    <cellStyle name="Millares [0,1] 6 3 2 4" xfId="4349"/>
    <cellStyle name="Millares [0,1] 6 3 2 4 2" xfId="4350"/>
    <cellStyle name="Millares [0,1] 6 3 3" xfId="4351"/>
    <cellStyle name="Millares [0,1] 6 3 3 2" xfId="4352"/>
    <cellStyle name="Millares [0,1] 6 3 4" xfId="4353"/>
    <cellStyle name="Millares [0,1] 6 3 4 2" xfId="4354"/>
    <cellStyle name="Millares [0,1] 6 3 5" xfId="4355"/>
    <cellStyle name="Millares [0,1] 6 3 5 2" xfId="4356"/>
    <cellStyle name="Millares [0,1] 6 4" xfId="4357"/>
    <cellStyle name="Millares [0,1] 6 4 2" xfId="4358"/>
    <cellStyle name="Millares [0,1] 6 4 2 2" xfId="4359"/>
    <cellStyle name="Millares [0,1] 6 4 2 2 2" xfId="4360"/>
    <cellStyle name="Millares [0,1] 6 4 2 3" xfId="4361"/>
    <cellStyle name="Millares [0,1] 6 4 2 3 2" xfId="4362"/>
    <cellStyle name="Millares [0,1] 6 4 2 4" xfId="4363"/>
    <cellStyle name="Millares [0,1] 6 4 2 4 2" xfId="4364"/>
    <cellStyle name="Millares [0,1] 6 4 3" xfId="4365"/>
    <cellStyle name="Millares [0,1] 6 4 3 2" xfId="4366"/>
    <cellStyle name="Millares [0,1] 6 4 4" xfId="4367"/>
    <cellStyle name="Millares [0,1] 6 4 4 2" xfId="4368"/>
    <cellStyle name="Millares [0,1] 6 4 5" xfId="4369"/>
    <cellStyle name="Millares [0,1] 6 4 5 2" xfId="4370"/>
    <cellStyle name="Millares [0,1] 6 5" xfId="4371"/>
    <cellStyle name="Millares [0,1] 6 5 2" xfId="4372"/>
    <cellStyle name="Millares [0,1] 6 5 2 2" xfId="4373"/>
    <cellStyle name="Millares [0,1] 6 5 2 2 2" xfId="4374"/>
    <cellStyle name="Millares [0,1] 6 5 2 3" xfId="4375"/>
    <cellStyle name="Millares [0,1] 6 5 2 3 2" xfId="4376"/>
    <cellStyle name="Millares [0,1] 6 5 2 4" xfId="4377"/>
    <cellStyle name="Millares [0,1] 6 5 2 4 2" xfId="4378"/>
    <cellStyle name="Millares [0,1] 6 5 3" xfId="4379"/>
    <cellStyle name="Millares [0,1] 6 5 3 2" xfId="4380"/>
    <cellStyle name="Millares [0,1] 6 5 4" xfId="4381"/>
    <cellStyle name="Millares [0,1] 6 5 4 2" xfId="4382"/>
    <cellStyle name="Millares [0,1] 6 5 5" xfId="4383"/>
    <cellStyle name="Millares [0,1] 6 5 5 2" xfId="4384"/>
    <cellStyle name="Millares [0,1] 6 6" xfId="4385"/>
    <cellStyle name="Millares [0,1] 6 6 2" xfId="4386"/>
    <cellStyle name="Millares [0,1] 6 6 2 2" xfId="4387"/>
    <cellStyle name="Millares [0,1] 6 6 2 2 2" xfId="4388"/>
    <cellStyle name="Millares [0,1] 6 6 2 3" xfId="4389"/>
    <cellStyle name="Millares [0,1] 6 6 2 3 2" xfId="4390"/>
    <cellStyle name="Millares [0,1] 6 6 2 4" xfId="4391"/>
    <cellStyle name="Millares [0,1] 6 6 2 4 2" xfId="4392"/>
    <cellStyle name="Millares [0,1] 6 6 3" xfId="4393"/>
    <cellStyle name="Millares [0,1] 6 6 3 2" xfId="4394"/>
    <cellStyle name="Millares [0,1] 6 6 4" xfId="4395"/>
    <cellStyle name="Millares [0,1] 6 6 4 2" xfId="4396"/>
    <cellStyle name="Millares [0,1] 6 6 5" xfId="4397"/>
    <cellStyle name="Millares [0,1] 6 6 5 2" xfId="4398"/>
    <cellStyle name="Millares [0,1] 6 7" xfId="4399"/>
    <cellStyle name="Millares [0,1] 6 7 2" xfId="4400"/>
    <cellStyle name="Millares [0,1] 6 7 2 2" xfId="4401"/>
    <cellStyle name="Millares [0,1] 6 7 2 2 2" xfId="4402"/>
    <cellStyle name="Millares [0,1] 6 7 2 3" xfId="4403"/>
    <cellStyle name="Millares [0,1] 6 7 2 3 2" xfId="4404"/>
    <cellStyle name="Millares [0,1] 6 7 2 4" xfId="4405"/>
    <cellStyle name="Millares [0,1] 6 7 2 4 2" xfId="4406"/>
    <cellStyle name="Millares [0,1] 6 7 3" xfId="4407"/>
    <cellStyle name="Millares [0,1] 6 7 3 2" xfId="4408"/>
    <cellStyle name="Millares [0,1] 6 7 4" xfId="4409"/>
    <cellStyle name="Millares [0,1] 6 7 4 2" xfId="4410"/>
    <cellStyle name="Millares [0,1] 6 7 5" xfId="4411"/>
    <cellStyle name="Millares [0,1] 6 7 5 2" xfId="4412"/>
    <cellStyle name="Millares [0,1] 6 8" xfId="4413"/>
    <cellStyle name="Millares [0,1] 6 8 2" xfId="4414"/>
    <cellStyle name="Millares [0,1] 6 8 2 2" xfId="4415"/>
    <cellStyle name="Millares [0,1] 6 8 3" xfId="4416"/>
    <cellStyle name="Millares [0,1] 6 8 3 2" xfId="4417"/>
    <cellStyle name="Millares [0,1] 6 8 4" xfId="4418"/>
    <cellStyle name="Millares [0,1] 6 8 4 2" xfId="4419"/>
    <cellStyle name="Millares [0,1] 6 9" xfId="4420"/>
    <cellStyle name="Millares [0,1] 6 9 2" xfId="4421"/>
    <cellStyle name="Millares [0,1] 7" xfId="4422"/>
    <cellStyle name="Millares [0,1] 7 10" xfId="4423"/>
    <cellStyle name="Millares [0,1] 7 10 2" xfId="4424"/>
    <cellStyle name="Millares [0,1] 7 11" xfId="4425"/>
    <cellStyle name="Millares [0,1] 7 11 2" xfId="4426"/>
    <cellStyle name="Millares [0,1] 7 2" xfId="4427"/>
    <cellStyle name="Millares [0,1] 7 2 2" xfId="4428"/>
    <cellStyle name="Millares [0,1] 7 2 2 2" xfId="4429"/>
    <cellStyle name="Millares [0,1] 7 2 2 2 2" xfId="4430"/>
    <cellStyle name="Millares [0,1] 7 2 2 3" xfId="4431"/>
    <cellStyle name="Millares [0,1] 7 2 2 3 2" xfId="4432"/>
    <cellStyle name="Millares [0,1] 7 2 2 4" xfId="4433"/>
    <cellStyle name="Millares [0,1] 7 2 2 4 2" xfId="4434"/>
    <cellStyle name="Millares [0,1] 7 2 3" xfId="4435"/>
    <cellStyle name="Millares [0,1] 7 2 3 2" xfId="4436"/>
    <cellStyle name="Millares [0,1] 7 2 4" xfId="4437"/>
    <cellStyle name="Millares [0,1] 7 2 4 2" xfId="4438"/>
    <cellStyle name="Millares [0,1] 7 2 5" xfId="4439"/>
    <cellStyle name="Millares [0,1] 7 2 5 2" xfId="4440"/>
    <cellStyle name="Millares [0,1] 7 3" xfId="4441"/>
    <cellStyle name="Millares [0,1] 7 3 2" xfId="4442"/>
    <cellStyle name="Millares [0,1] 7 3 2 2" xfId="4443"/>
    <cellStyle name="Millares [0,1] 7 3 2 2 2" xfId="4444"/>
    <cellStyle name="Millares [0,1] 7 3 2 3" xfId="4445"/>
    <cellStyle name="Millares [0,1] 7 3 2 3 2" xfId="4446"/>
    <cellStyle name="Millares [0,1] 7 3 2 4" xfId="4447"/>
    <cellStyle name="Millares [0,1] 7 3 2 4 2" xfId="4448"/>
    <cellStyle name="Millares [0,1] 7 3 3" xfId="4449"/>
    <cellStyle name="Millares [0,1] 7 3 3 2" xfId="4450"/>
    <cellStyle name="Millares [0,1] 7 3 4" xfId="4451"/>
    <cellStyle name="Millares [0,1] 7 3 4 2" xfId="4452"/>
    <cellStyle name="Millares [0,1] 7 3 5" xfId="4453"/>
    <cellStyle name="Millares [0,1] 7 3 5 2" xfId="4454"/>
    <cellStyle name="Millares [0,1] 7 4" xfId="4455"/>
    <cellStyle name="Millares [0,1] 7 4 2" xfId="4456"/>
    <cellStyle name="Millares [0,1] 7 4 2 2" xfId="4457"/>
    <cellStyle name="Millares [0,1] 7 4 2 2 2" xfId="4458"/>
    <cellStyle name="Millares [0,1] 7 4 2 3" xfId="4459"/>
    <cellStyle name="Millares [0,1] 7 4 2 3 2" xfId="4460"/>
    <cellStyle name="Millares [0,1] 7 4 2 4" xfId="4461"/>
    <cellStyle name="Millares [0,1] 7 4 2 4 2" xfId="4462"/>
    <cellStyle name="Millares [0,1] 7 4 3" xfId="4463"/>
    <cellStyle name="Millares [0,1] 7 4 3 2" xfId="4464"/>
    <cellStyle name="Millares [0,1] 7 4 4" xfId="4465"/>
    <cellStyle name="Millares [0,1] 7 4 4 2" xfId="4466"/>
    <cellStyle name="Millares [0,1] 7 4 5" xfId="4467"/>
    <cellStyle name="Millares [0,1] 7 4 5 2" xfId="4468"/>
    <cellStyle name="Millares [0,1] 7 5" xfId="4469"/>
    <cellStyle name="Millares [0,1] 7 5 2" xfId="4470"/>
    <cellStyle name="Millares [0,1] 7 5 2 2" xfId="4471"/>
    <cellStyle name="Millares [0,1] 7 5 2 2 2" xfId="4472"/>
    <cellStyle name="Millares [0,1] 7 5 2 3" xfId="4473"/>
    <cellStyle name="Millares [0,1] 7 5 2 3 2" xfId="4474"/>
    <cellStyle name="Millares [0,1] 7 5 2 4" xfId="4475"/>
    <cellStyle name="Millares [0,1] 7 5 2 4 2" xfId="4476"/>
    <cellStyle name="Millares [0,1] 7 5 3" xfId="4477"/>
    <cellStyle name="Millares [0,1] 7 5 3 2" xfId="4478"/>
    <cellStyle name="Millares [0,1] 7 5 4" xfId="4479"/>
    <cellStyle name="Millares [0,1] 7 5 4 2" xfId="4480"/>
    <cellStyle name="Millares [0,1] 7 5 5" xfId="4481"/>
    <cellStyle name="Millares [0,1] 7 5 5 2" xfId="4482"/>
    <cellStyle name="Millares [0,1] 7 6" xfId="4483"/>
    <cellStyle name="Millares [0,1] 7 6 2" xfId="4484"/>
    <cellStyle name="Millares [0,1] 7 6 2 2" xfId="4485"/>
    <cellStyle name="Millares [0,1] 7 6 2 2 2" xfId="4486"/>
    <cellStyle name="Millares [0,1] 7 6 2 3" xfId="4487"/>
    <cellStyle name="Millares [0,1] 7 6 2 3 2" xfId="4488"/>
    <cellStyle name="Millares [0,1] 7 6 2 4" xfId="4489"/>
    <cellStyle name="Millares [0,1] 7 6 2 4 2" xfId="4490"/>
    <cellStyle name="Millares [0,1] 7 6 3" xfId="4491"/>
    <cellStyle name="Millares [0,1] 7 6 3 2" xfId="4492"/>
    <cellStyle name="Millares [0,1] 7 6 4" xfId="4493"/>
    <cellStyle name="Millares [0,1] 7 6 4 2" xfId="4494"/>
    <cellStyle name="Millares [0,1] 7 6 5" xfId="4495"/>
    <cellStyle name="Millares [0,1] 7 6 5 2" xfId="4496"/>
    <cellStyle name="Millares [0,1] 7 7" xfId="4497"/>
    <cellStyle name="Millares [0,1] 7 7 2" xfId="4498"/>
    <cellStyle name="Millares [0,1] 7 7 2 2" xfId="4499"/>
    <cellStyle name="Millares [0,1] 7 7 2 2 2" xfId="4500"/>
    <cellStyle name="Millares [0,1] 7 7 2 3" xfId="4501"/>
    <cellStyle name="Millares [0,1] 7 7 2 3 2" xfId="4502"/>
    <cellStyle name="Millares [0,1] 7 7 2 4" xfId="4503"/>
    <cellStyle name="Millares [0,1] 7 7 2 4 2" xfId="4504"/>
    <cellStyle name="Millares [0,1] 7 7 3" xfId="4505"/>
    <cellStyle name="Millares [0,1] 7 7 3 2" xfId="4506"/>
    <cellStyle name="Millares [0,1] 7 7 4" xfId="4507"/>
    <cellStyle name="Millares [0,1] 7 7 4 2" xfId="4508"/>
    <cellStyle name="Millares [0,1] 7 7 5" xfId="4509"/>
    <cellStyle name="Millares [0,1] 7 7 5 2" xfId="4510"/>
    <cellStyle name="Millares [0,1] 7 8" xfId="4511"/>
    <cellStyle name="Millares [0,1] 7 8 2" xfId="4512"/>
    <cellStyle name="Millares [0,1] 7 8 2 2" xfId="4513"/>
    <cellStyle name="Millares [0,1] 7 8 3" xfId="4514"/>
    <cellStyle name="Millares [0,1] 7 8 3 2" xfId="4515"/>
    <cellStyle name="Millares [0,1] 7 8 4" xfId="4516"/>
    <cellStyle name="Millares [0,1] 7 8 4 2" xfId="4517"/>
    <cellStyle name="Millares [0,1] 7 9" xfId="4518"/>
    <cellStyle name="Millares [0,1] 7 9 2" xfId="4519"/>
    <cellStyle name="Millares [0,1] 8" xfId="4520"/>
    <cellStyle name="Millares [0,1] 8 10" xfId="4521"/>
    <cellStyle name="Millares [0,1] 8 10 2" xfId="4522"/>
    <cellStyle name="Millares [0,1] 8 11" xfId="4523"/>
    <cellStyle name="Millares [0,1] 8 11 2" xfId="4524"/>
    <cellStyle name="Millares [0,1] 8 2" xfId="4525"/>
    <cellStyle name="Millares [0,1] 8 2 2" xfId="4526"/>
    <cellStyle name="Millares [0,1] 8 2 2 2" xfId="4527"/>
    <cellStyle name="Millares [0,1] 8 2 2 2 2" xfId="4528"/>
    <cellStyle name="Millares [0,1] 8 2 2 3" xfId="4529"/>
    <cellStyle name="Millares [0,1] 8 2 2 3 2" xfId="4530"/>
    <cellStyle name="Millares [0,1] 8 2 2 4" xfId="4531"/>
    <cellStyle name="Millares [0,1] 8 2 2 4 2" xfId="4532"/>
    <cellStyle name="Millares [0,1] 8 2 3" xfId="4533"/>
    <cellStyle name="Millares [0,1] 8 2 3 2" xfId="4534"/>
    <cellStyle name="Millares [0,1] 8 2 4" xfId="4535"/>
    <cellStyle name="Millares [0,1] 8 2 4 2" xfId="4536"/>
    <cellStyle name="Millares [0,1] 8 2 5" xfId="4537"/>
    <cellStyle name="Millares [0,1] 8 2 5 2" xfId="4538"/>
    <cellStyle name="Millares [0,1] 8 3" xfId="4539"/>
    <cellStyle name="Millares [0,1] 8 3 2" xfId="4540"/>
    <cellStyle name="Millares [0,1] 8 3 2 2" xfId="4541"/>
    <cellStyle name="Millares [0,1] 8 3 2 2 2" xfId="4542"/>
    <cellStyle name="Millares [0,1] 8 3 2 3" xfId="4543"/>
    <cellStyle name="Millares [0,1] 8 3 2 3 2" xfId="4544"/>
    <cellStyle name="Millares [0,1] 8 3 2 4" xfId="4545"/>
    <cellStyle name="Millares [0,1] 8 3 2 4 2" xfId="4546"/>
    <cellStyle name="Millares [0,1] 8 3 3" xfId="4547"/>
    <cellStyle name="Millares [0,1] 8 3 3 2" xfId="4548"/>
    <cellStyle name="Millares [0,1] 8 3 4" xfId="4549"/>
    <cellStyle name="Millares [0,1] 8 3 4 2" xfId="4550"/>
    <cellStyle name="Millares [0,1] 8 3 5" xfId="4551"/>
    <cellStyle name="Millares [0,1] 8 3 5 2" xfId="4552"/>
    <cellStyle name="Millares [0,1] 8 4" xfId="4553"/>
    <cellStyle name="Millares [0,1] 8 4 2" xfId="4554"/>
    <cellStyle name="Millares [0,1] 8 4 2 2" xfId="4555"/>
    <cellStyle name="Millares [0,1] 8 4 2 2 2" xfId="4556"/>
    <cellStyle name="Millares [0,1] 8 4 2 3" xfId="4557"/>
    <cellStyle name="Millares [0,1] 8 4 2 3 2" xfId="4558"/>
    <cellStyle name="Millares [0,1] 8 4 2 4" xfId="4559"/>
    <cellStyle name="Millares [0,1] 8 4 2 4 2" xfId="4560"/>
    <cellStyle name="Millares [0,1] 8 4 3" xfId="4561"/>
    <cellStyle name="Millares [0,1] 8 4 3 2" xfId="4562"/>
    <cellStyle name="Millares [0,1] 8 4 4" xfId="4563"/>
    <cellStyle name="Millares [0,1] 8 4 4 2" xfId="4564"/>
    <cellStyle name="Millares [0,1] 8 4 5" xfId="4565"/>
    <cellStyle name="Millares [0,1] 8 4 5 2" xfId="4566"/>
    <cellStyle name="Millares [0,1] 8 5" xfId="4567"/>
    <cellStyle name="Millares [0,1] 8 5 2" xfId="4568"/>
    <cellStyle name="Millares [0,1] 8 5 2 2" xfId="4569"/>
    <cellStyle name="Millares [0,1] 8 5 2 2 2" xfId="4570"/>
    <cellStyle name="Millares [0,1] 8 5 2 3" xfId="4571"/>
    <cellStyle name="Millares [0,1] 8 5 2 3 2" xfId="4572"/>
    <cellStyle name="Millares [0,1] 8 5 2 4" xfId="4573"/>
    <cellStyle name="Millares [0,1] 8 5 2 4 2" xfId="4574"/>
    <cellStyle name="Millares [0,1] 8 5 3" xfId="4575"/>
    <cellStyle name="Millares [0,1] 8 5 3 2" xfId="4576"/>
    <cellStyle name="Millares [0,1] 8 5 4" xfId="4577"/>
    <cellStyle name="Millares [0,1] 8 5 4 2" xfId="4578"/>
    <cellStyle name="Millares [0,1] 8 5 5" xfId="4579"/>
    <cellStyle name="Millares [0,1] 8 5 5 2" xfId="4580"/>
    <cellStyle name="Millares [0,1] 8 6" xfId="4581"/>
    <cellStyle name="Millares [0,1] 8 6 2" xfId="4582"/>
    <cellStyle name="Millares [0,1] 8 6 2 2" xfId="4583"/>
    <cellStyle name="Millares [0,1] 8 6 2 2 2" xfId="4584"/>
    <cellStyle name="Millares [0,1] 8 6 2 3" xfId="4585"/>
    <cellStyle name="Millares [0,1] 8 6 2 3 2" xfId="4586"/>
    <cellStyle name="Millares [0,1] 8 6 2 4" xfId="4587"/>
    <cellStyle name="Millares [0,1] 8 6 2 4 2" xfId="4588"/>
    <cellStyle name="Millares [0,1] 8 6 3" xfId="4589"/>
    <cellStyle name="Millares [0,1] 8 6 3 2" xfId="4590"/>
    <cellStyle name="Millares [0,1] 8 6 4" xfId="4591"/>
    <cellStyle name="Millares [0,1] 8 6 4 2" xfId="4592"/>
    <cellStyle name="Millares [0,1] 8 6 5" xfId="4593"/>
    <cellStyle name="Millares [0,1] 8 6 5 2" xfId="4594"/>
    <cellStyle name="Millares [0,1] 8 7" xfId="4595"/>
    <cellStyle name="Millares [0,1] 8 7 2" xfId="4596"/>
    <cellStyle name="Millares [0,1] 8 7 2 2" xfId="4597"/>
    <cellStyle name="Millares [0,1] 8 7 2 2 2" xfId="4598"/>
    <cellStyle name="Millares [0,1] 8 7 2 3" xfId="4599"/>
    <cellStyle name="Millares [0,1] 8 7 2 3 2" xfId="4600"/>
    <cellStyle name="Millares [0,1] 8 7 2 4" xfId="4601"/>
    <cellStyle name="Millares [0,1] 8 7 2 4 2" xfId="4602"/>
    <cellStyle name="Millares [0,1] 8 7 3" xfId="4603"/>
    <cellStyle name="Millares [0,1] 8 7 3 2" xfId="4604"/>
    <cellStyle name="Millares [0,1] 8 7 4" xfId="4605"/>
    <cellStyle name="Millares [0,1] 8 7 4 2" xfId="4606"/>
    <cellStyle name="Millares [0,1] 8 7 5" xfId="4607"/>
    <cellStyle name="Millares [0,1] 8 7 5 2" xfId="4608"/>
    <cellStyle name="Millares [0,1] 8 8" xfId="4609"/>
    <cellStyle name="Millares [0,1] 8 8 2" xfId="4610"/>
    <cellStyle name="Millares [0,1] 8 8 2 2" xfId="4611"/>
    <cellStyle name="Millares [0,1] 8 8 3" xfId="4612"/>
    <cellStyle name="Millares [0,1] 8 8 3 2" xfId="4613"/>
    <cellStyle name="Millares [0,1] 8 8 4" xfId="4614"/>
    <cellStyle name="Millares [0,1] 8 8 4 2" xfId="4615"/>
    <cellStyle name="Millares [0,1] 8 9" xfId="4616"/>
    <cellStyle name="Millares [0,1] 8 9 2" xfId="4617"/>
    <cellStyle name="Millares [0,1] 9" xfId="4618"/>
    <cellStyle name="Millares [0,1] 9 2" xfId="4619"/>
    <cellStyle name="Millares [0,1] 9 2 2" xfId="4620"/>
    <cellStyle name="Millares [0,1] 9 2 2 2" xfId="4621"/>
    <cellStyle name="Millares [0,1] 9 2 3" xfId="4622"/>
    <cellStyle name="Millares [0,1] 9 2 3 2" xfId="4623"/>
    <cellStyle name="Millares [0,1] 9 2 4" xfId="4624"/>
    <cellStyle name="Millares [0,1] 9 2 4 2" xfId="4625"/>
    <cellStyle name="Millares [0,1] 9 3" xfId="4626"/>
    <cellStyle name="Millares [0,1] 9 3 2" xfId="4627"/>
    <cellStyle name="Millares [0,1] 9 4" xfId="4628"/>
    <cellStyle name="Millares [0,1] 9 4 2" xfId="4629"/>
    <cellStyle name="Millares [0,1] 9 5" xfId="4630"/>
    <cellStyle name="Millares [0,1] 9 5 2" xfId="4631"/>
    <cellStyle name="Millares [0.0]" xfId="4632"/>
    <cellStyle name="Millares [0.0] 10" xfId="4633"/>
    <cellStyle name="Millares [0.0] 10 2" xfId="4634"/>
    <cellStyle name="Millares [0.0] 10 2 2" xfId="4635"/>
    <cellStyle name="Millares [0.0] 10 3" xfId="4636"/>
    <cellStyle name="Millares [0.0] 10 3 2" xfId="4637"/>
    <cellStyle name="Millares [0.0] 10 4" xfId="4638"/>
    <cellStyle name="Millares [0.0] 10 4 2" xfId="4639"/>
    <cellStyle name="Millares [0.0] 11" xfId="4640"/>
    <cellStyle name="Millares [0.0] 11 2" xfId="4641"/>
    <cellStyle name="Millares [0.0] 12" xfId="4642"/>
    <cellStyle name="Millares [0.0] 12 2" xfId="4643"/>
    <cellStyle name="Millares [0.0] 13" xfId="4644"/>
    <cellStyle name="Millares [0.0] 13 2" xfId="4645"/>
    <cellStyle name="Millares [0.0] 2" xfId="4646"/>
    <cellStyle name="Millares [0.0] 2 10" xfId="4647"/>
    <cellStyle name="Millares [0.0] 2 10 10" xfId="4648"/>
    <cellStyle name="Millares [0.0] 2 10 10 2" xfId="4649"/>
    <cellStyle name="Millares [0.0] 2 10 11" xfId="4650"/>
    <cellStyle name="Millares [0.0] 2 10 11 2" xfId="4651"/>
    <cellStyle name="Millares [0.0] 2 10 2" xfId="4652"/>
    <cellStyle name="Millares [0.0] 2 10 2 2" xfId="4653"/>
    <cellStyle name="Millares [0.0] 2 10 2 2 2" xfId="4654"/>
    <cellStyle name="Millares [0.0] 2 10 2 2 2 2" xfId="4655"/>
    <cellStyle name="Millares [0.0] 2 10 2 2 3" xfId="4656"/>
    <cellStyle name="Millares [0.0] 2 10 2 2 3 2" xfId="4657"/>
    <cellStyle name="Millares [0.0] 2 10 2 2 4" xfId="4658"/>
    <cellStyle name="Millares [0.0] 2 10 2 2 4 2" xfId="4659"/>
    <cellStyle name="Millares [0.0] 2 10 2 3" xfId="4660"/>
    <cellStyle name="Millares [0.0] 2 10 2 3 2" xfId="4661"/>
    <cellStyle name="Millares [0.0] 2 10 2 4" xfId="4662"/>
    <cellStyle name="Millares [0.0] 2 10 2 4 2" xfId="4663"/>
    <cellStyle name="Millares [0.0] 2 10 2 5" xfId="4664"/>
    <cellStyle name="Millares [0.0] 2 10 2 5 2" xfId="4665"/>
    <cellStyle name="Millares [0.0] 2 10 3" xfId="4666"/>
    <cellStyle name="Millares [0.0] 2 10 3 2" xfId="4667"/>
    <cellStyle name="Millares [0.0] 2 10 3 2 2" xfId="4668"/>
    <cellStyle name="Millares [0.0] 2 10 3 2 2 2" xfId="4669"/>
    <cellStyle name="Millares [0.0] 2 10 3 2 3" xfId="4670"/>
    <cellStyle name="Millares [0.0] 2 10 3 2 3 2" xfId="4671"/>
    <cellStyle name="Millares [0.0] 2 10 3 2 4" xfId="4672"/>
    <cellStyle name="Millares [0.0] 2 10 3 2 4 2" xfId="4673"/>
    <cellStyle name="Millares [0.0] 2 10 3 3" xfId="4674"/>
    <cellStyle name="Millares [0.0] 2 10 3 3 2" xfId="4675"/>
    <cellStyle name="Millares [0.0] 2 10 3 4" xfId="4676"/>
    <cellStyle name="Millares [0.0] 2 10 3 4 2" xfId="4677"/>
    <cellStyle name="Millares [0.0] 2 10 3 5" xfId="4678"/>
    <cellStyle name="Millares [0.0] 2 10 3 5 2" xfId="4679"/>
    <cellStyle name="Millares [0.0] 2 10 4" xfId="4680"/>
    <cellStyle name="Millares [0.0] 2 10 4 2" xfId="4681"/>
    <cellStyle name="Millares [0.0] 2 10 4 2 2" xfId="4682"/>
    <cellStyle name="Millares [0.0] 2 10 4 2 2 2" xfId="4683"/>
    <cellStyle name="Millares [0.0] 2 10 4 2 3" xfId="4684"/>
    <cellStyle name="Millares [0.0] 2 10 4 2 3 2" xfId="4685"/>
    <cellStyle name="Millares [0.0] 2 10 4 2 4" xfId="4686"/>
    <cellStyle name="Millares [0.0] 2 10 4 2 4 2" xfId="4687"/>
    <cellStyle name="Millares [0.0] 2 10 4 3" xfId="4688"/>
    <cellStyle name="Millares [0.0] 2 10 4 3 2" xfId="4689"/>
    <cellStyle name="Millares [0.0] 2 10 4 4" xfId="4690"/>
    <cellStyle name="Millares [0.0] 2 10 4 4 2" xfId="4691"/>
    <cellStyle name="Millares [0.0] 2 10 4 5" xfId="4692"/>
    <cellStyle name="Millares [0.0] 2 10 4 5 2" xfId="4693"/>
    <cellStyle name="Millares [0.0] 2 10 5" xfId="4694"/>
    <cellStyle name="Millares [0.0] 2 10 5 2" xfId="4695"/>
    <cellStyle name="Millares [0.0] 2 10 5 2 2" xfId="4696"/>
    <cellStyle name="Millares [0.0] 2 10 5 2 2 2" xfId="4697"/>
    <cellStyle name="Millares [0.0] 2 10 5 2 3" xfId="4698"/>
    <cellStyle name="Millares [0.0] 2 10 5 2 3 2" xfId="4699"/>
    <cellStyle name="Millares [0.0] 2 10 5 2 4" xfId="4700"/>
    <cellStyle name="Millares [0.0] 2 10 5 2 4 2" xfId="4701"/>
    <cellStyle name="Millares [0.0] 2 10 5 3" xfId="4702"/>
    <cellStyle name="Millares [0.0] 2 10 5 3 2" xfId="4703"/>
    <cellStyle name="Millares [0.0] 2 10 5 4" xfId="4704"/>
    <cellStyle name="Millares [0.0] 2 10 5 4 2" xfId="4705"/>
    <cellStyle name="Millares [0.0] 2 10 5 5" xfId="4706"/>
    <cellStyle name="Millares [0.0] 2 10 5 5 2" xfId="4707"/>
    <cellStyle name="Millares [0.0] 2 10 6" xfId="4708"/>
    <cellStyle name="Millares [0.0] 2 10 6 2" xfId="4709"/>
    <cellStyle name="Millares [0.0] 2 10 6 2 2" xfId="4710"/>
    <cellStyle name="Millares [0.0] 2 10 6 2 2 2" xfId="4711"/>
    <cellStyle name="Millares [0.0] 2 10 6 2 3" xfId="4712"/>
    <cellStyle name="Millares [0.0] 2 10 6 2 3 2" xfId="4713"/>
    <cellStyle name="Millares [0.0] 2 10 6 2 4" xfId="4714"/>
    <cellStyle name="Millares [0.0] 2 10 6 2 4 2" xfId="4715"/>
    <cellStyle name="Millares [0.0] 2 10 6 3" xfId="4716"/>
    <cellStyle name="Millares [0.0] 2 10 6 3 2" xfId="4717"/>
    <cellStyle name="Millares [0.0] 2 10 6 4" xfId="4718"/>
    <cellStyle name="Millares [0.0] 2 10 6 4 2" xfId="4719"/>
    <cellStyle name="Millares [0.0] 2 10 6 5" xfId="4720"/>
    <cellStyle name="Millares [0.0] 2 10 6 5 2" xfId="4721"/>
    <cellStyle name="Millares [0.0] 2 10 7" xfId="4722"/>
    <cellStyle name="Millares [0.0] 2 10 7 2" xfId="4723"/>
    <cellStyle name="Millares [0.0] 2 10 7 2 2" xfId="4724"/>
    <cellStyle name="Millares [0.0] 2 10 7 2 2 2" xfId="4725"/>
    <cellStyle name="Millares [0.0] 2 10 7 2 3" xfId="4726"/>
    <cellStyle name="Millares [0.0] 2 10 7 2 3 2" xfId="4727"/>
    <cellStyle name="Millares [0.0] 2 10 7 2 4" xfId="4728"/>
    <cellStyle name="Millares [0.0] 2 10 7 2 4 2" xfId="4729"/>
    <cellStyle name="Millares [0.0] 2 10 7 3" xfId="4730"/>
    <cellStyle name="Millares [0.0] 2 10 7 3 2" xfId="4731"/>
    <cellStyle name="Millares [0.0] 2 10 7 4" xfId="4732"/>
    <cellStyle name="Millares [0.0] 2 10 7 4 2" xfId="4733"/>
    <cellStyle name="Millares [0.0] 2 10 7 5" xfId="4734"/>
    <cellStyle name="Millares [0.0] 2 10 7 5 2" xfId="4735"/>
    <cellStyle name="Millares [0.0] 2 10 8" xfId="4736"/>
    <cellStyle name="Millares [0.0] 2 10 8 2" xfId="4737"/>
    <cellStyle name="Millares [0.0] 2 10 8 2 2" xfId="4738"/>
    <cellStyle name="Millares [0.0] 2 10 8 3" xfId="4739"/>
    <cellStyle name="Millares [0.0] 2 10 8 3 2" xfId="4740"/>
    <cellStyle name="Millares [0.0] 2 10 8 4" xfId="4741"/>
    <cellStyle name="Millares [0.0] 2 10 8 4 2" xfId="4742"/>
    <cellStyle name="Millares [0.0] 2 10 9" xfId="4743"/>
    <cellStyle name="Millares [0.0] 2 10 9 2" xfId="4744"/>
    <cellStyle name="Millares [0.0] 2 11" xfId="4745"/>
    <cellStyle name="Millares [0.0] 2 11 10" xfId="4746"/>
    <cellStyle name="Millares [0.0] 2 11 10 2" xfId="4747"/>
    <cellStyle name="Millares [0.0] 2 11 11" xfId="4748"/>
    <cellStyle name="Millares [0.0] 2 11 11 2" xfId="4749"/>
    <cellStyle name="Millares [0.0] 2 11 2" xfId="4750"/>
    <cellStyle name="Millares [0.0] 2 11 2 2" xfId="4751"/>
    <cellStyle name="Millares [0.0] 2 11 2 2 2" xfId="4752"/>
    <cellStyle name="Millares [0.0] 2 11 2 2 2 2" xfId="4753"/>
    <cellStyle name="Millares [0.0] 2 11 2 2 3" xfId="4754"/>
    <cellStyle name="Millares [0.0] 2 11 2 2 3 2" xfId="4755"/>
    <cellStyle name="Millares [0.0] 2 11 2 2 4" xfId="4756"/>
    <cellStyle name="Millares [0.0] 2 11 2 2 4 2" xfId="4757"/>
    <cellStyle name="Millares [0.0] 2 11 2 3" xfId="4758"/>
    <cellStyle name="Millares [0.0] 2 11 2 3 2" xfId="4759"/>
    <cellStyle name="Millares [0.0] 2 11 2 4" xfId="4760"/>
    <cellStyle name="Millares [0.0] 2 11 2 4 2" xfId="4761"/>
    <cellStyle name="Millares [0.0] 2 11 2 5" xfId="4762"/>
    <cellStyle name="Millares [0.0] 2 11 2 5 2" xfId="4763"/>
    <cellStyle name="Millares [0.0] 2 11 3" xfId="4764"/>
    <cellStyle name="Millares [0.0] 2 11 3 2" xfId="4765"/>
    <cellStyle name="Millares [0.0] 2 11 3 2 2" xfId="4766"/>
    <cellStyle name="Millares [0.0] 2 11 3 2 2 2" xfId="4767"/>
    <cellStyle name="Millares [0.0] 2 11 3 2 3" xfId="4768"/>
    <cellStyle name="Millares [0.0] 2 11 3 2 3 2" xfId="4769"/>
    <cellStyle name="Millares [0.0] 2 11 3 2 4" xfId="4770"/>
    <cellStyle name="Millares [0.0] 2 11 3 2 4 2" xfId="4771"/>
    <cellStyle name="Millares [0.0] 2 11 3 3" xfId="4772"/>
    <cellStyle name="Millares [0.0] 2 11 3 3 2" xfId="4773"/>
    <cellStyle name="Millares [0.0] 2 11 3 4" xfId="4774"/>
    <cellStyle name="Millares [0.0] 2 11 3 4 2" xfId="4775"/>
    <cellStyle name="Millares [0.0] 2 11 3 5" xfId="4776"/>
    <cellStyle name="Millares [0.0] 2 11 3 5 2" xfId="4777"/>
    <cellStyle name="Millares [0.0] 2 11 4" xfId="4778"/>
    <cellStyle name="Millares [0.0] 2 11 4 2" xfId="4779"/>
    <cellStyle name="Millares [0.0] 2 11 4 2 2" xfId="4780"/>
    <cellStyle name="Millares [0.0] 2 11 4 2 2 2" xfId="4781"/>
    <cellStyle name="Millares [0.0] 2 11 4 2 3" xfId="4782"/>
    <cellStyle name="Millares [0.0] 2 11 4 2 3 2" xfId="4783"/>
    <cellStyle name="Millares [0.0] 2 11 4 2 4" xfId="4784"/>
    <cellStyle name="Millares [0.0] 2 11 4 2 4 2" xfId="4785"/>
    <cellStyle name="Millares [0.0] 2 11 4 3" xfId="4786"/>
    <cellStyle name="Millares [0.0] 2 11 4 3 2" xfId="4787"/>
    <cellStyle name="Millares [0.0] 2 11 4 4" xfId="4788"/>
    <cellStyle name="Millares [0.0] 2 11 4 4 2" xfId="4789"/>
    <cellStyle name="Millares [0.0] 2 11 4 5" xfId="4790"/>
    <cellStyle name="Millares [0.0] 2 11 4 5 2" xfId="4791"/>
    <cellStyle name="Millares [0.0] 2 11 5" xfId="4792"/>
    <cellStyle name="Millares [0.0] 2 11 5 2" xfId="4793"/>
    <cellStyle name="Millares [0.0] 2 11 5 2 2" xfId="4794"/>
    <cellStyle name="Millares [0.0] 2 11 5 2 2 2" xfId="4795"/>
    <cellStyle name="Millares [0.0] 2 11 5 2 3" xfId="4796"/>
    <cellStyle name="Millares [0.0] 2 11 5 2 3 2" xfId="4797"/>
    <cellStyle name="Millares [0.0] 2 11 5 2 4" xfId="4798"/>
    <cellStyle name="Millares [0.0] 2 11 5 2 4 2" xfId="4799"/>
    <cellStyle name="Millares [0.0] 2 11 5 3" xfId="4800"/>
    <cellStyle name="Millares [0.0] 2 11 5 3 2" xfId="4801"/>
    <cellStyle name="Millares [0.0] 2 11 5 4" xfId="4802"/>
    <cellStyle name="Millares [0.0] 2 11 5 4 2" xfId="4803"/>
    <cellStyle name="Millares [0.0] 2 11 5 5" xfId="4804"/>
    <cellStyle name="Millares [0.0] 2 11 5 5 2" xfId="4805"/>
    <cellStyle name="Millares [0.0] 2 11 6" xfId="4806"/>
    <cellStyle name="Millares [0.0] 2 11 6 2" xfId="4807"/>
    <cellStyle name="Millares [0.0] 2 11 6 2 2" xfId="4808"/>
    <cellStyle name="Millares [0.0] 2 11 6 2 2 2" xfId="4809"/>
    <cellStyle name="Millares [0.0] 2 11 6 2 3" xfId="4810"/>
    <cellStyle name="Millares [0.0] 2 11 6 2 3 2" xfId="4811"/>
    <cellStyle name="Millares [0.0] 2 11 6 2 4" xfId="4812"/>
    <cellStyle name="Millares [0.0] 2 11 6 2 4 2" xfId="4813"/>
    <cellStyle name="Millares [0.0] 2 11 6 3" xfId="4814"/>
    <cellStyle name="Millares [0.0] 2 11 6 3 2" xfId="4815"/>
    <cellStyle name="Millares [0.0] 2 11 6 4" xfId="4816"/>
    <cellStyle name="Millares [0.0] 2 11 6 4 2" xfId="4817"/>
    <cellStyle name="Millares [0.0] 2 11 6 5" xfId="4818"/>
    <cellStyle name="Millares [0.0] 2 11 6 5 2" xfId="4819"/>
    <cellStyle name="Millares [0.0] 2 11 7" xfId="4820"/>
    <cellStyle name="Millares [0.0] 2 11 7 2" xfId="4821"/>
    <cellStyle name="Millares [0.0] 2 11 7 2 2" xfId="4822"/>
    <cellStyle name="Millares [0.0] 2 11 7 2 2 2" xfId="4823"/>
    <cellStyle name="Millares [0.0] 2 11 7 2 3" xfId="4824"/>
    <cellStyle name="Millares [0.0] 2 11 7 2 3 2" xfId="4825"/>
    <cellStyle name="Millares [0.0] 2 11 7 2 4" xfId="4826"/>
    <cellStyle name="Millares [0.0] 2 11 7 2 4 2" xfId="4827"/>
    <cellStyle name="Millares [0.0] 2 11 7 3" xfId="4828"/>
    <cellStyle name="Millares [0.0] 2 11 7 3 2" xfId="4829"/>
    <cellStyle name="Millares [0.0] 2 11 7 4" xfId="4830"/>
    <cellStyle name="Millares [0.0] 2 11 7 4 2" xfId="4831"/>
    <cellStyle name="Millares [0.0] 2 11 7 5" xfId="4832"/>
    <cellStyle name="Millares [0.0] 2 11 7 5 2" xfId="4833"/>
    <cellStyle name="Millares [0.0] 2 11 8" xfId="4834"/>
    <cellStyle name="Millares [0.0] 2 11 8 2" xfId="4835"/>
    <cellStyle name="Millares [0.0] 2 11 8 2 2" xfId="4836"/>
    <cellStyle name="Millares [0.0] 2 11 8 3" xfId="4837"/>
    <cellStyle name="Millares [0.0] 2 11 8 3 2" xfId="4838"/>
    <cellStyle name="Millares [0.0] 2 11 8 4" xfId="4839"/>
    <cellStyle name="Millares [0.0] 2 11 8 4 2" xfId="4840"/>
    <cellStyle name="Millares [0.0] 2 11 9" xfId="4841"/>
    <cellStyle name="Millares [0.0] 2 11 9 2" xfId="4842"/>
    <cellStyle name="Millares [0.0] 2 12" xfId="4843"/>
    <cellStyle name="Millares [0.0] 2 12 2" xfId="4844"/>
    <cellStyle name="Millares [0.0] 2 12 2 2" xfId="4845"/>
    <cellStyle name="Millares [0.0] 2 12 2 2 2" xfId="4846"/>
    <cellStyle name="Millares [0.0] 2 12 2 3" xfId="4847"/>
    <cellStyle name="Millares [0.0] 2 12 2 3 2" xfId="4848"/>
    <cellStyle name="Millares [0.0] 2 12 2 4" xfId="4849"/>
    <cellStyle name="Millares [0.0] 2 12 2 4 2" xfId="4850"/>
    <cellStyle name="Millares [0.0] 2 12 3" xfId="4851"/>
    <cellStyle name="Millares [0.0] 2 12 3 2" xfId="4852"/>
    <cellStyle name="Millares [0.0] 2 12 4" xfId="4853"/>
    <cellStyle name="Millares [0.0] 2 12 4 2" xfId="4854"/>
    <cellStyle name="Millares [0.0] 2 12 5" xfId="4855"/>
    <cellStyle name="Millares [0.0] 2 12 5 2" xfId="4856"/>
    <cellStyle name="Millares [0.0] 2 13" xfId="4857"/>
    <cellStyle name="Millares [0.0] 2 13 2" xfId="4858"/>
    <cellStyle name="Millares [0.0] 2 13 2 2" xfId="4859"/>
    <cellStyle name="Millares [0.0] 2 13 2 2 2" xfId="4860"/>
    <cellStyle name="Millares [0.0] 2 13 2 3" xfId="4861"/>
    <cellStyle name="Millares [0.0] 2 13 2 3 2" xfId="4862"/>
    <cellStyle name="Millares [0.0] 2 13 2 4" xfId="4863"/>
    <cellStyle name="Millares [0.0] 2 13 2 4 2" xfId="4864"/>
    <cellStyle name="Millares [0.0] 2 13 3" xfId="4865"/>
    <cellStyle name="Millares [0.0] 2 13 3 2" xfId="4866"/>
    <cellStyle name="Millares [0.0] 2 13 4" xfId="4867"/>
    <cellStyle name="Millares [0.0] 2 13 4 2" xfId="4868"/>
    <cellStyle name="Millares [0.0] 2 13 5" xfId="4869"/>
    <cellStyle name="Millares [0.0] 2 13 5 2" xfId="4870"/>
    <cellStyle name="Millares [0.0] 2 14" xfId="4871"/>
    <cellStyle name="Millares [0.0] 2 14 2" xfId="4872"/>
    <cellStyle name="Millares [0.0] 2 14 2 2" xfId="4873"/>
    <cellStyle name="Millares [0.0] 2 14 2 2 2" xfId="4874"/>
    <cellStyle name="Millares [0.0] 2 14 2 3" xfId="4875"/>
    <cellStyle name="Millares [0.0] 2 14 2 3 2" xfId="4876"/>
    <cellStyle name="Millares [0.0] 2 14 2 4" xfId="4877"/>
    <cellStyle name="Millares [0.0] 2 14 2 4 2" xfId="4878"/>
    <cellStyle name="Millares [0.0] 2 14 3" xfId="4879"/>
    <cellStyle name="Millares [0.0] 2 14 3 2" xfId="4880"/>
    <cellStyle name="Millares [0.0] 2 14 4" xfId="4881"/>
    <cellStyle name="Millares [0.0] 2 14 4 2" xfId="4882"/>
    <cellStyle name="Millares [0.0] 2 14 5" xfId="4883"/>
    <cellStyle name="Millares [0.0] 2 14 5 2" xfId="4884"/>
    <cellStyle name="Millares [0.0] 2 15" xfId="4885"/>
    <cellStyle name="Millares [0.0] 2 15 2" xfId="4886"/>
    <cellStyle name="Millares [0.0] 2 15 2 2" xfId="4887"/>
    <cellStyle name="Millares [0.0] 2 15 2 2 2" xfId="4888"/>
    <cellStyle name="Millares [0.0] 2 15 2 3" xfId="4889"/>
    <cellStyle name="Millares [0.0] 2 15 2 3 2" xfId="4890"/>
    <cellStyle name="Millares [0.0] 2 15 2 4" xfId="4891"/>
    <cellStyle name="Millares [0.0] 2 15 2 4 2" xfId="4892"/>
    <cellStyle name="Millares [0.0] 2 15 3" xfId="4893"/>
    <cellStyle name="Millares [0.0] 2 15 3 2" xfId="4894"/>
    <cellStyle name="Millares [0.0] 2 15 4" xfId="4895"/>
    <cellStyle name="Millares [0.0] 2 15 4 2" xfId="4896"/>
    <cellStyle name="Millares [0.0] 2 15 5" xfId="4897"/>
    <cellStyle name="Millares [0.0] 2 15 5 2" xfId="4898"/>
    <cellStyle name="Millares [0.0] 2 16" xfId="4899"/>
    <cellStyle name="Millares [0.0] 2 16 2" xfId="4900"/>
    <cellStyle name="Millares [0.0] 2 16 2 2" xfId="4901"/>
    <cellStyle name="Millares [0.0] 2 16 2 2 2" xfId="4902"/>
    <cellStyle name="Millares [0.0] 2 16 2 3" xfId="4903"/>
    <cellStyle name="Millares [0.0] 2 16 2 3 2" xfId="4904"/>
    <cellStyle name="Millares [0.0] 2 16 2 4" xfId="4905"/>
    <cellStyle name="Millares [0.0] 2 16 2 4 2" xfId="4906"/>
    <cellStyle name="Millares [0.0] 2 16 3" xfId="4907"/>
    <cellStyle name="Millares [0.0] 2 16 3 2" xfId="4908"/>
    <cellStyle name="Millares [0.0] 2 16 4" xfId="4909"/>
    <cellStyle name="Millares [0.0] 2 16 4 2" xfId="4910"/>
    <cellStyle name="Millares [0.0] 2 16 5" xfId="4911"/>
    <cellStyle name="Millares [0.0] 2 16 5 2" xfId="4912"/>
    <cellStyle name="Millares [0.0] 2 17" xfId="4913"/>
    <cellStyle name="Millares [0.0] 2 17 2" xfId="4914"/>
    <cellStyle name="Millares [0.0] 2 17 2 2" xfId="4915"/>
    <cellStyle name="Millares [0.0] 2 17 2 2 2" xfId="4916"/>
    <cellStyle name="Millares [0.0] 2 17 2 3" xfId="4917"/>
    <cellStyle name="Millares [0.0] 2 17 2 3 2" xfId="4918"/>
    <cellStyle name="Millares [0.0] 2 17 2 4" xfId="4919"/>
    <cellStyle name="Millares [0.0] 2 17 2 4 2" xfId="4920"/>
    <cellStyle name="Millares [0.0] 2 17 3" xfId="4921"/>
    <cellStyle name="Millares [0.0] 2 17 3 2" xfId="4922"/>
    <cellStyle name="Millares [0.0] 2 17 4" xfId="4923"/>
    <cellStyle name="Millares [0.0] 2 17 4 2" xfId="4924"/>
    <cellStyle name="Millares [0.0] 2 17 5" xfId="4925"/>
    <cellStyle name="Millares [0.0] 2 17 5 2" xfId="4926"/>
    <cellStyle name="Millares [0.0] 2 18" xfId="4927"/>
    <cellStyle name="Millares [0.0] 2 18 2" xfId="4928"/>
    <cellStyle name="Millares [0.0] 2 18 2 2" xfId="4929"/>
    <cellStyle name="Millares [0.0] 2 18 3" xfId="4930"/>
    <cellStyle name="Millares [0.0] 2 18 3 2" xfId="4931"/>
    <cellStyle name="Millares [0.0] 2 18 4" xfId="4932"/>
    <cellStyle name="Millares [0.0] 2 18 4 2" xfId="4933"/>
    <cellStyle name="Millares [0.0] 2 19" xfId="4934"/>
    <cellStyle name="Millares [0.0] 2 19 2" xfId="4935"/>
    <cellStyle name="Millares [0.0] 2 2" xfId="4936"/>
    <cellStyle name="Millares [0.0] 2 2 10" xfId="4937"/>
    <cellStyle name="Millares [0.0] 2 2 10 2" xfId="4938"/>
    <cellStyle name="Millares [0.0] 2 2 11" xfId="4939"/>
    <cellStyle name="Millares [0.0] 2 2 11 2" xfId="4940"/>
    <cellStyle name="Millares [0.0] 2 2 2" xfId="4941"/>
    <cellStyle name="Millares [0.0] 2 2 2 2" xfId="4942"/>
    <cellStyle name="Millares [0.0] 2 2 2 2 2" xfId="4943"/>
    <cellStyle name="Millares [0.0] 2 2 2 2 2 2" xfId="4944"/>
    <cellStyle name="Millares [0.0] 2 2 2 2 3" xfId="4945"/>
    <cellStyle name="Millares [0.0] 2 2 2 2 3 2" xfId="4946"/>
    <cellStyle name="Millares [0.0] 2 2 2 2 4" xfId="4947"/>
    <cellStyle name="Millares [0.0] 2 2 2 2 4 2" xfId="4948"/>
    <cellStyle name="Millares [0.0] 2 2 2 3" xfId="4949"/>
    <cellStyle name="Millares [0.0] 2 2 2 3 2" xfId="4950"/>
    <cellStyle name="Millares [0.0] 2 2 2 4" xfId="4951"/>
    <cellStyle name="Millares [0.0] 2 2 2 4 2" xfId="4952"/>
    <cellStyle name="Millares [0.0] 2 2 2 5" xfId="4953"/>
    <cellStyle name="Millares [0.0] 2 2 2 5 2" xfId="4954"/>
    <cellStyle name="Millares [0.0] 2 2 3" xfId="4955"/>
    <cellStyle name="Millares [0.0] 2 2 3 2" xfId="4956"/>
    <cellStyle name="Millares [0.0] 2 2 3 2 2" xfId="4957"/>
    <cellStyle name="Millares [0.0] 2 2 3 2 2 2" xfId="4958"/>
    <cellStyle name="Millares [0.0] 2 2 3 2 3" xfId="4959"/>
    <cellStyle name="Millares [0.0] 2 2 3 2 3 2" xfId="4960"/>
    <cellStyle name="Millares [0.0] 2 2 3 2 4" xfId="4961"/>
    <cellStyle name="Millares [0.0] 2 2 3 2 4 2" xfId="4962"/>
    <cellStyle name="Millares [0.0] 2 2 3 3" xfId="4963"/>
    <cellStyle name="Millares [0.0] 2 2 3 3 2" xfId="4964"/>
    <cellStyle name="Millares [0.0] 2 2 3 4" xfId="4965"/>
    <cellStyle name="Millares [0.0] 2 2 3 4 2" xfId="4966"/>
    <cellStyle name="Millares [0.0] 2 2 3 5" xfId="4967"/>
    <cellStyle name="Millares [0.0] 2 2 3 5 2" xfId="4968"/>
    <cellStyle name="Millares [0.0] 2 2 4" xfId="4969"/>
    <cellStyle name="Millares [0.0] 2 2 4 2" xfId="4970"/>
    <cellStyle name="Millares [0.0] 2 2 4 2 2" xfId="4971"/>
    <cellStyle name="Millares [0.0] 2 2 4 2 2 2" xfId="4972"/>
    <cellStyle name="Millares [0.0] 2 2 4 2 3" xfId="4973"/>
    <cellStyle name="Millares [0.0] 2 2 4 2 3 2" xfId="4974"/>
    <cellStyle name="Millares [0.0] 2 2 4 2 4" xfId="4975"/>
    <cellStyle name="Millares [0.0] 2 2 4 2 4 2" xfId="4976"/>
    <cellStyle name="Millares [0.0] 2 2 4 3" xfId="4977"/>
    <cellStyle name="Millares [0.0] 2 2 4 3 2" xfId="4978"/>
    <cellStyle name="Millares [0.0] 2 2 4 4" xfId="4979"/>
    <cellStyle name="Millares [0.0] 2 2 4 4 2" xfId="4980"/>
    <cellStyle name="Millares [0.0] 2 2 4 5" xfId="4981"/>
    <cellStyle name="Millares [0.0] 2 2 4 5 2" xfId="4982"/>
    <cellStyle name="Millares [0.0] 2 2 5" xfId="4983"/>
    <cellStyle name="Millares [0.0] 2 2 5 2" xfId="4984"/>
    <cellStyle name="Millares [0.0] 2 2 5 2 2" xfId="4985"/>
    <cellStyle name="Millares [0.0] 2 2 5 2 2 2" xfId="4986"/>
    <cellStyle name="Millares [0.0] 2 2 5 2 3" xfId="4987"/>
    <cellStyle name="Millares [0.0] 2 2 5 2 3 2" xfId="4988"/>
    <cellStyle name="Millares [0.0] 2 2 5 2 4" xfId="4989"/>
    <cellStyle name="Millares [0.0] 2 2 5 2 4 2" xfId="4990"/>
    <cellStyle name="Millares [0.0] 2 2 5 3" xfId="4991"/>
    <cellStyle name="Millares [0.0] 2 2 5 3 2" xfId="4992"/>
    <cellStyle name="Millares [0.0] 2 2 5 4" xfId="4993"/>
    <cellStyle name="Millares [0.0] 2 2 5 4 2" xfId="4994"/>
    <cellStyle name="Millares [0.0] 2 2 5 5" xfId="4995"/>
    <cellStyle name="Millares [0.0] 2 2 5 5 2" xfId="4996"/>
    <cellStyle name="Millares [0.0] 2 2 6" xfId="4997"/>
    <cellStyle name="Millares [0.0] 2 2 6 2" xfId="4998"/>
    <cellStyle name="Millares [0.0] 2 2 6 2 2" xfId="4999"/>
    <cellStyle name="Millares [0.0] 2 2 6 2 2 2" xfId="5000"/>
    <cellStyle name="Millares [0.0] 2 2 6 2 3" xfId="5001"/>
    <cellStyle name="Millares [0.0] 2 2 6 2 3 2" xfId="5002"/>
    <cellStyle name="Millares [0.0] 2 2 6 2 4" xfId="5003"/>
    <cellStyle name="Millares [0.0] 2 2 6 2 4 2" xfId="5004"/>
    <cellStyle name="Millares [0.0] 2 2 6 3" xfId="5005"/>
    <cellStyle name="Millares [0.0] 2 2 6 3 2" xfId="5006"/>
    <cellStyle name="Millares [0.0] 2 2 6 4" xfId="5007"/>
    <cellStyle name="Millares [0.0] 2 2 6 4 2" xfId="5008"/>
    <cellStyle name="Millares [0.0] 2 2 6 5" xfId="5009"/>
    <cellStyle name="Millares [0.0] 2 2 6 5 2" xfId="5010"/>
    <cellStyle name="Millares [0.0] 2 2 7" xfId="5011"/>
    <cellStyle name="Millares [0.0] 2 2 7 2" xfId="5012"/>
    <cellStyle name="Millares [0.0] 2 2 7 2 2" xfId="5013"/>
    <cellStyle name="Millares [0.0] 2 2 7 2 2 2" xfId="5014"/>
    <cellStyle name="Millares [0.0] 2 2 7 2 3" xfId="5015"/>
    <cellStyle name="Millares [0.0] 2 2 7 2 3 2" xfId="5016"/>
    <cellStyle name="Millares [0.0] 2 2 7 2 4" xfId="5017"/>
    <cellStyle name="Millares [0.0] 2 2 7 2 4 2" xfId="5018"/>
    <cellStyle name="Millares [0.0] 2 2 7 3" xfId="5019"/>
    <cellStyle name="Millares [0.0] 2 2 7 3 2" xfId="5020"/>
    <cellStyle name="Millares [0.0] 2 2 7 4" xfId="5021"/>
    <cellStyle name="Millares [0.0] 2 2 7 4 2" xfId="5022"/>
    <cellStyle name="Millares [0.0] 2 2 7 5" xfId="5023"/>
    <cellStyle name="Millares [0.0] 2 2 7 5 2" xfId="5024"/>
    <cellStyle name="Millares [0.0] 2 2 8" xfId="5025"/>
    <cellStyle name="Millares [0.0] 2 2 8 2" xfId="5026"/>
    <cellStyle name="Millares [0.0] 2 2 8 2 2" xfId="5027"/>
    <cellStyle name="Millares [0.0] 2 2 8 3" xfId="5028"/>
    <cellStyle name="Millares [0.0] 2 2 8 3 2" xfId="5029"/>
    <cellStyle name="Millares [0.0] 2 2 8 4" xfId="5030"/>
    <cellStyle name="Millares [0.0] 2 2 8 4 2" xfId="5031"/>
    <cellStyle name="Millares [0.0] 2 2 9" xfId="5032"/>
    <cellStyle name="Millares [0.0] 2 2 9 2" xfId="5033"/>
    <cellStyle name="Millares [0.0] 2 20" xfId="5034"/>
    <cellStyle name="Millares [0.0] 2 20 2" xfId="5035"/>
    <cellStyle name="Millares [0.0] 2 21" xfId="5036"/>
    <cellStyle name="Millares [0.0] 2 21 2" xfId="5037"/>
    <cellStyle name="Millares [0.0] 2 3" xfId="5038"/>
    <cellStyle name="Millares [0.0] 2 3 10" xfId="5039"/>
    <cellStyle name="Millares [0.0] 2 3 10 2" xfId="5040"/>
    <cellStyle name="Millares [0.0] 2 3 11" xfId="5041"/>
    <cellStyle name="Millares [0.0] 2 3 11 2" xfId="5042"/>
    <cellStyle name="Millares [0.0] 2 3 2" xfId="5043"/>
    <cellStyle name="Millares [0.0] 2 3 2 2" xfId="5044"/>
    <cellStyle name="Millares [0.0] 2 3 2 2 2" xfId="5045"/>
    <cellStyle name="Millares [0.0] 2 3 2 2 2 2" xfId="5046"/>
    <cellStyle name="Millares [0.0] 2 3 2 2 3" xfId="5047"/>
    <cellStyle name="Millares [0.0] 2 3 2 2 3 2" xfId="5048"/>
    <cellStyle name="Millares [0.0] 2 3 2 2 4" xfId="5049"/>
    <cellStyle name="Millares [0.0] 2 3 2 2 4 2" xfId="5050"/>
    <cellStyle name="Millares [0.0] 2 3 2 3" xfId="5051"/>
    <cellStyle name="Millares [0.0] 2 3 2 3 2" xfId="5052"/>
    <cellStyle name="Millares [0.0] 2 3 2 4" xfId="5053"/>
    <cellStyle name="Millares [0.0] 2 3 2 4 2" xfId="5054"/>
    <cellStyle name="Millares [0.0] 2 3 2 5" xfId="5055"/>
    <cellStyle name="Millares [0.0] 2 3 2 5 2" xfId="5056"/>
    <cellStyle name="Millares [0.0] 2 3 3" xfId="5057"/>
    <cellStyle name="Millares [0.0] 2 3 3 2" xfId="5058"/>
    <cellStyle name="Millares [0.0] 2 3 3 2 2" xfId="5059"/>
    <cellStyle name="Millares [0.0] 2 3 3 2 2 2" xfId="5060"/>
    <cellStyle name="Millares [0.0] 2 3 3 2 3" xfId="5061"/>
    <cellStyle name="Millares [0.0] 2 3 3 2 3 2" xfId="5062"/>
    <cellStyle name="Millares [0.0] 2 3 3 2 4" xfId="5063"/>
    <cellStyle name="Millares [0.0] 2 3 3 2 4 2" xfId="5064"/>
    <cellStyle name="Millares [0.0] 2 3 3 3" xfId="5065"/>
    <cellStyle name="Millares [0.0] 2 3 3 3 2" xfId="5066"/>
    <cellStyle name="Millares [0.0] 2 3 3 4" xfId="5067"/>
    <cellStyle name="Millares [0.0] 2 3 3 4 2" xfId="5068"/>
    <cellStyle name="Millares [0.0] 2 3 3 5" xfId="5069"/>
    <cellStyle name="Millares [0.0] 2 3 3 5 2" xfId="5070"/>
    <cellStyle name="Millares [0.0] 2 3 4" xfId="5071"/>
    <cellStyle name="Millares [0.0] 2 3 4 2" xfId="5072"/>
    <cellStyle name="Millares [0.0] 2 3 4 2 2" xfId="5073"/>
    <cellStyle name="Millares [0.0] 2 3 4 2 2 2" xfId="5074"/>
    <cellStyle name="Millares [0.0] 2 3 4 2 3" xfId="5075"/>
    <cellStyle name="Millares [0.0] 2 3 4 2 3 2" xfId="5076"/>
    <cellStyle name="Millares [0.0] 2 3 4 2 4" xfId="5077"/>
    <cellStyle name="Millares [0.0] 2 3 4 2 4 2" xfId="5078"/>
    <cellStyle name="Millares [0.0] 2 3 4 3" xfId="5079"/>
    <cellStyle name="Millares [0.0] 2 3 4 3 2" xfId="5080"/>
    <cellStyle name="Millares [0.0] 2 3 4 4" xfId="5081"/>
    <cellStyle name="Millares [0.0] 2 3 4 4 2" xfId="5082"/>
    <cellStyle name="Millares [0.0] 2 3 4 5" xfId="5083"/>
    <cellStyle name="Millares [0.0] 2 3 4 5 2" xfId="5084"/>
    <cellStyle name="Millares [0.0] 2 3 5" xfId="5085"/>
    <cellStyle name="Millares [0.0] 2 3 5 2" xfId="5086"/>
    <cellStyle name="Millares [0.0] 2 3 5 2 2" xfId="5087"/>
    <cellStyle name="Millares [0.0] 2 3 5 2 2 2" xfId="5088"/>
    <cellStyle name="Millares [0.0] 2 3 5 2 3" xfId="5089"/>
    <cellStyle name="Millares [0.0] 2 3 5 2 3 2" xfId="5090"/>
    <cellStyle name="Millares [0.0] 2 3 5 2 4" xfId="5091"/>
    <cellStyle name="Millares [0.0] 2 3 5 2 4 2" xfId="5092"/>
    <cellStyle name="Millares [0.0] 2 3 5 3" xfId="5093"/>
    <cellStyle name="Millares [0.0] 2 3 5 3 2" xfId="5094"/>
    <cellStyle name="Millares [0.0] 2 3 5 4" xfId="5095"/>
    <cellStyle name="Millares [0.0] 2 3 5 4 2" xfId="5096"/>
    <cellStyle name="Millares [0.0] 2 3 5 5" xfId="5097"/>
    <cellStyle name="Millares [0.0] 2 3 5 5 2" xfId="5098"/>
    <cellStyle name="Millares [0.0] 2 3 6" xfId="5099"/>
    <cellStyle name="Millares [0.0] 2 3 6 2" xfId="5100"/>
    <cellStyle name="Millares [0.0] 2 3 6 2 2" xfId="5101"/>
    <cellStyle name="Millares [0.0] 2 3 6 2 2 2" xfId="5102"/>
    <cellStyle name="Millares [0.0] 2 3 6 2 3" xfId="5103"/>
    <cellStyle name="Millares [0.0] 2 3 6 2 3 2" xfId="5104"/>
    <cellStyle name="Millares [0.0] 2 3 6 2 4" xfId="5105"/>
    <cellStyle name="Millares [0.0] 2 3 6 2 4 2" xfId="5106"/>
    <cellStyle name="Millares [0.0] 2 3 6 3" xfId="5107"/>
    <cellStyle name="Millares [0.0] 2 3 6 3 2" xfId="5108"/>
    <cellStyle name="Millares [0.0] 2 3 6 4" xfId="5109"/>
    <cellStyle name="Millares [0.0] 2 3 6 4 2" xfId="5110"/>
    <cellStyle name="Millares [0.0] 2 3 6 5" xfId="5111"/>
    <cellStyle name="Millares [0.0] 2 3 6 5 2" xfId="5112"/>
    <cellStyle name="Millares [0.0] 2 3 7" xfId="5113"/>
    <cellStyle name="Millares [0.0] 2 3 7 2" xfId="5114"/>
    <cellStyle name="Millares [0.0] 2 3 7 2 2" xfId="5115"/>
    <cellStyle name="Millares [0.0] 2 3 7 2 2 2" xfId="5116"/>
    <cellStyle name="Millares [0.0] 2 3 7 2 3" xfId="5117"/>
    <cellStyle name="Millares [0.0] 2 3 7 2 3 2" xfId="5118"/>
    <cellStyle name="Millares [0.0] 2 3 7 2 4" xfId="5119"/>
    <cellStyle name="Millares [0.0] 2 3 7 2 4 2" xfId="5120"/>
    <cellStyle name="Millares [0.0] 2 3 7 3" xfId="5121"/>
    <cellStyle name="Millares [0.0] 2 3 7 3 2" xfId="5122"/>
    <cellStyle name="Millares [0.0] 2 3 7 4" xfId="5123"/>
    <cellStyle name="Millares [0.0] 2 3 7 4 2" xfId="5124"/>
    <cellStyle name="Millares [0.0] 2 3 7 5" xfId="5125"/>
    <cellStyle name="Millares [0.0] 2 3 7 5 2" xfId="5126"/>
    <cellStyle name="Millares [0.0] 2 3 8" xfId="5127"/>
    <cellStyle name="Millares [0.0] 2 3 8 2" xfId="5128"/>
    <cellStyle name="Millares [0.0] 2 3 8 2 2" xfId="5129"/>
    <cellStyle name="Millares [0.0] 2 3 8 3" xfId="5130"/>
    <cellStyle name="Millares [0.0] 2 3 8 3 2" xfId="5131"/>
    <cellStyle name="Millares [0.0] 2 3 8 4" xfId="5132"/>
    <cellStyle name="Millares [0.0] 2 3 8 4 2" xfId="5133"/>
    <cellStyle name="Millares [0.0] 2 3 9" xfId="5134"/>
    <cellStyle name="Millares [0.0] 2 3 9 2" xfId="5135"/>
    <cellStyle name="Millares [0.0] 2 4" xfId="5136"/>
    <cellStyle name="Millares [0.0] 2 4 10" xfId="5137"/>
    <cellStyle name="Millares [0.0] 2 4 10 2" xfId="5138"/>
    <cellStyle name="Millares [0.0] 2 4 11" xfId="5139"/>
    <cellStyle name="Millares [0.0] 2 4 11 2" xfId="5140"/>
    <cellStyle name="Millares [0.0] 2 4 2" xfId="5141"/>
    <cellStyle name="Millares [0.0] 2 4 2 2" xfId="5142"/>
    <cellStyle name="Millares [0.0] 2 4 2 2 2" xfId="5143"/>
    <cellStyle name="Millares [0.0] 2 4 2 2 2 2" xfId="5144"/>
    <cellStyle name="Millares [0.0] 2 4 2 2 3" xfId="5145"/>
    <cellStyle name="Millares [0.0] 2 4 2 2 3 2" xfId="5146"/>
    <cellStyle name="Millares [0.0] 2 4 2 2 4" xfId="5147"/>
    <cellStyle name="Millares [0.0] 2 4 2 2 4 2" xfId="5148"/>
    <cellStyle name="Millares [0.0] 2 4 2 3" xfId="5149"/>
    <cellStyle name="Millares [0.0] 2 4 2 3 2" xfId="5150"/>
    <cellStyle name="Millares [0.0] 2 4 2 4" xfId="5151"/>
    <cellStyle name="Millares [0.0] 2 4 2 4 2" xfId="5152"/>
    <cellStyle name="Millares [0.0] 2 4 2 5" xfId="5153"/>
    <cellStyle name="Millares [0.0] 2 4 2 5 2" xfId="5154"/>
    <cellStyle name="Millares [0.0] 2 4 3" xfId="5155"/>
    <cellStyle name="Millares [0.0] 2 4 3 2" xfId="5156"/>
    <cellStyle name="Millares [0.0] 2 4 3 2 2" xfId="5157"/>
    <cellStyle name="Millares [0.0] 2 4 3 2 2 2" xfId="5158"/>
    <cellStyle name="Millares [0.0] 2 4 3 2 3" xfId="5159"/>
    <cellStyle name="Millares [0.0] 2 4 3 2 3 2" xfId="5160"/>
    <cellStyle name="Millares [0.0] 2 4 3 2 4" xfId="5161"/>
    <cellStyle name="Millares [0.0] 2 4 3 2 4 2" xfId="5162"/>
    <cellStyle name="Millares [0.0] 2 4 3 3" xfId="5163"/>
    <cellStyle name="Millares [0.0] 2 4 3 3 2" xfId="5164"/>
    <cellStyle name="Millares [0.0] 2 4 3 4" xfId="5165"/>
    <cellStyle name="Millares [0.0] 2 4 3 4 2" xfId="5166"/>
    <cellStyle name="Millares [0.0] 2 4 3 5" xfId="5167"/>
    <cellStyle name="Millares [0.0] 2 4 3 5 2" xfId="5168"/>
    <cellStyle name="Millares [0.0] 2 4 4" xfId="5169"/>
    <cellStyle name="Millares [0.0] 2 4 4 2" xfId="5170"/>
    <cellStyle name="Millares [0.0] 2 4 4 2 2" xfId="5171"/>
    <cellStyle name="Millares [0.0] 2 4 4 2 2 2" xfId="5172"/>
    <cellStyle name="Millares [0.0] 2 4 4 2 3" xfId="5173"/>
    <cellStyle name="Millares [0.0] 2 4 4 2 3 2" xfId="5174"/>
    <cellStyle name="Millares [0.0] 2 4 4 2 4" xfId="5175"/>
    <cellStyle name="Millares [0.0] 2 4 4 2 4 2" xfId="5176"/>
    <cellStyle name="Millares [0.0] 2 4 4 3" xfId="5177"/>
    <cellStyle name="Millares [0.0] 2 4 4 3 2" xfId="5178"/>
    <cellStyle name="Millares [0.0] 2 4 4 4" xfId="5179"/>
    <cellStyle name="Millares [0.0] 2 4 4 4 2" xfId="5180"/>
    <cellStyle name="Millares [0.0] 2 4 4 5" xfId="5181"/>
    <cellStyle name="Millares [0.0] 2 4 4 5 2" xfId="5182"/>
    <cellStyle name="Millares [0.0] 2 4 5" xfId="5183"/>
    <cellStyle name="Millares [0.0] 2 4 5 2" xfId="5184"/>
    <cellStyle name="Millares [0.0] 2 4 5 2 2" xfId="5185"/>
    <cellStyle name="Millares [0.0] 2 4 5 2 2 2" xfId="5186"/>
    <cellStyle name="Millares [0.0] 2 4 5 2 3" xfId="5187"/>
    <cellStyle name="Millares [0.0] 2 4 5 2 3 2" xfId="5188"/>
    <cellStyle name="Millares [0.0] 2 4 5 2 4" xfId="5189"/>
    <cellStyle name="Millares [0.0] 2 4 5 2 4 2" xfId="5190"/>
    <cellStyle name="Millares [0.0] 2 4 5 3" xfId="5191"/>
    <cellStyle name="Millares [0.0] 2 4 5 3 2" xfId="5192"/>
    <cellStyle name="Millares [0.0] 2 4 5 4" xfId="5193"/>
    <cellStyle name="Millares [0.0] 2 4 5 4 2" xfId="5194"/>
    <cellStyle name="Millares [0.0] 2 4 5 5" xfId="5195"/>
    <cellStyle name="Millares [0.0] 2 4 5 5 2" xfId="5196"/>
    <cellStyle name="Millares [0.0] 2 4 6" xfId="5197"/>
    <cellStyle name="Millares [0.0] 2 4 6 2" xfId="5198"/>
    <cellStyle name="Millares [0.0] 2 4 6 2 2" xfId="5199"/>
    <cellStyle name="Millares [0.0] 2 4 6 2 2 2" xfId="5200"/>
    <cellStyle name="Millares [0.0] 2 4 6 2 3" xfId="5201"/>
    <cellStyle name="Millares [0.0] 2 4 6 2 3 2" xfId="5202"/>
    <cellStyle name="Millares [0.0] 2 4 6 2 4" xfId="5203"/>
    <cellStyle name="Millares [0.0] 2 4 6 2 4 2" xfId="5204"/>
    <cellStyle name="Millares [0.0] 2 4 6 3" xfId="5205"/>
    <cellStyle name="Millares [0.0] 2 4 6 3 2" xfId="5206"/>
    <cellStyle name="Millares [0.0] 2 4 6 4" xfId="5207"/>
    <cellStyle name="Millares [0.0] 2 4 6 4 2" xfId="5208"/>
    <cellStyle name="Millares [0.0] 2 4 6 5" xfId="5209"/>
    <cellStyle name="Millares [0.0] 2 4 6 5 2" xfId="5210"/>
    <cellStyle name="Millares [0.0] 2 4 7" xfId="5211"/>
    <cellStyle name="Millares [0.0] 2 4 7 2" xfId="5212"/>
    <cellStyle name="Millares [0.0] 2 4 7 2 2" xfId="5213"/>
    <cellStyle name="Millares [0.0] 2 4 7 2 2 2" xfId="5214"/>
    <cellStyle name="Millares [0.0] 2 4 7 2 3" xfId="5215"/>
    <cellStyle name="Millares [0.0] 2 4 7 2 3 2" xfId="5216"/>
    <cellStyle name="Millares [0.0] 2 4 7 2 4" xfId="5217"/>
    <cellStyle name="Millares [0.0] 2 4 7 2 4 2" xfId="5218"/>
    <cellStyle name="Millares [0.0] 2 4 7 3" xfId="5219"/>
    <cellStyle name="Millares [0.0] 2 4 7 3 2" xfId="5220"/>
    <cellStyle name="Millares [0.0] 2 4 7 4" xfId="5221"/>
    <cellStyle name="Millares [0.0] 2 4 7 4 2" xfId="5222"/>
    <cellStyle name="Millares [0.0] 2 4 7 5" xfId="5223"/>
    <cellStyle name="Millares [0.0] 2 4 7 5 2" xfId="5224"/>
    <cellStyle name="Millares [0.0] 2 4 8" xfId="5225"/>
    <cellStyle name="Millares [0.0] 2 4 8 2" xfId="5226"/>
    <cellStyle name="Millares [0.0] 2 4 8 2 2" xfId="5227"/>
    <cellStyle name="Millares [0.0] 2 4 8 3" xfId="5228"/>
    <cellStyle name="Millares [0.0] 2 4 8 3 2" xfId="5229"/>
    <cellStyle name="Millares [0.0] 2 4 8 4" xfId="5230"/>
    <cellStyle name="Millares [0.0] 2 4 8 4 2" xfId="5231"/>
    <cellStyle name="Millares [0.0] 2 4 9" xfId="5232"/>
    <cellStyle name="Millares [0.0] 2 4 9 2" xfId="5233"/>
    <cellStyle name="Millares [0.0] 2 5" xfId="5234"/>
    <cellStyle name="Millares [0.0] 2 5 10" xfId="5235"/>
    <cellStyle name="Millares [0.0] 2 5 10 2" xfId="5236"/>
    <cellStyle name="Millares [0.0] 2 5 11" xfId="5237"/>
    <cellStyle name="Millares [0.0] 2 5 11 2" xfId="5238"/>
    <cellStyle name="Millares [0.0] 2 5 2" xfId="5239"/>
    <cellStyle name="Millares [0.0] 2 5 2 2" xfId="5240"/>
    <cellStyle name="Millares [0.0] 2 5 2 2 2" xfId="5241"/>
    <cellStyle name="Millares [0.0] 2 5 2 2 2 2" xfId="5242"/>
    <cellStyle name="Millares [0.0] 2 5 2 2 3" xfId="5243"/>
    <cellStyle name="Millares [0.0] 2 5 2 2 3 2" xfId="5244"/>
    <cellStyle name="Millares [0.0] 2 5 2 2 4" xfId="5245"/>
    <cellStyle name="Millares [0.0] 2 5 2 2 4 2" xfId="5246"/>
    <cellStyle name="Millares [0.0] 2 5 2 3" xfId="5247"/>
    <cellStyle name="Millares [0.0] 2 5 2 3 2" xfId="5248"/>
    <cellStyle name="Millares [0.0] 2 5 2 4" xfId="5249"/>
    <cellStyle name="Millares [0.0] 2 5 2 4 2" xfId="5250"/>
    <cellStyle name="Millares [0.0] 2 5 2 5" xfId="5251"/>
    <cellStyle name="Millares [0.0] 2 5 2 5 2" xfId="5252"/>
    <cellStyle name="Millares [0.0] 2 5 3" xfId="5253"/>
    <cellStyle name="Millares [0.0] 2 5 3 2" xfId="5254"/>
    <cellStyle name="Millares [0.0] 2 5 3 2 2" xfId="5255"/>
    <cellStyle name="Millares [0.0] 2 5 3 2 2 2" xfId="5256"/>
    <cellStyle name="Millares [0.0] 2 5 3 2 3" xfId="5257"/>
    <cellStyle name="Millares [0.0] 2 5 3 2 3 2" xfId="5258"/>
    <cellStyle name="Millares [0.0] 2 5 3 2 4" xfId="5259"/>
    <cellStyle name="Millares [0.0] 2 5 3 2 4 2" xfId="5260"/>
    <cellStyle name="Millares [0.0] 2 5 3 3" xfId="5261"/>
    <cellStyle name="Millares [0.0] 2 5 3 3 2" xfId="5262"/>
    <cellStyle name="Millares [0.0] 2 5 3 4" xfId="5263"/>
    <cellStyle name="Millares [0.0] 2 5 3 4 2" xfId="5264"/>
    <cellStyle name="Millares [0.0] 2 5 3 5" xfId="5265"/>
    <cellStyle name="Millares [0.0] 2 5 3 5 2" xfId="5266"/>
    <cellStyle name="Millares [0.0] 2 5 4" xfId="5267"/>
    <cellStyle name="Millares [0.0] 2 5 4 2" xfId="5268"/>
    <cellStyle name="Millares [0.0] 2 5 4 2 2" xfId="5269"/>
    <cellStyle name="Millares [0.0] 2 5 4 2 2 2" xfId="5270"/>
    <cellStyle name="Millares [0.0] 2 5 4 2 3" xfId="5271"/>
    <cellStyle name="Millares [0.0] 2 5 4 2 3 2" xfId="5272"/>
    <cellStyle name="Millares [0.0] 2 5 4 2 4" xfId="5273"/>
    <cellStyle name="Millares [0.0] 2 5 4 2 4 2" xfId="5274"/>
    <cellStyle name="Millares [0.0] 2 5 4 3" xfId="5275"/>
    <cellStyle name="Millares [0.0] 2 5 4 3 2" xfId="5276"/>
    <cellStyle name="Millares [0.0] 2 5 4 4" xfId="5277"/>
    <cellStyle name="Millares [0.0] 2 5 4 4 2" xfId="5278"/>
    <cellStyle name="Millares [0.0] 2 5 4 5" xfId="5279"/>
    <cellStyle name="Millares [0.0] 2 5 4 5 2" xfId="5280"/>
    <cellStyle name="Millares [0.0] 2 5 5" xfId="5281"/>
    <cellStyle name="Millares [0.0] 2 5 5 2" xfId="5282"/>
    <cellStyle name="Millares [0.0] 2 5 5 2 2" xfId="5283"/>
    <cellStyle name="Millares [0.0] 2 5 5 2 2 2" xfId="5284"/>
    <cellStyle name="Millares [0.0] 2 5 5 2 3" xfId="5285"/>
    <cellStyle name="Millares [0.0] 2 5 5 2 3 2" xfId="5286"/>
    <cellStyle name="Millares [0.0] 2 5 5 2 4" xfId="5287"/>
    <cellStyle name="Millares [0.0] 2 5 5 2 4 2" xfId="5288"/>
    <cellStyle name="Millares [0.0] 2 5 5 3" xfId="5289"/>
    <cellStyle name="Millares [0.0] 2 5 5 3 2" xfId="5290"/>
    <cellStyle name="Millares [0.0] 2 5 5 4" xfId="5291"/>
    <cellStyle name="Millares [0.0] 2 5 5 4 2" xfId="5292"/>
    <cellStyle name="Millares [0.0] 2 5 5 5" xfId="5293"/>
    <cellStyle name="Millares [0.0] 2 5 5 5 2" xfId="5294"/>
    <cellStyle name="Millares [0.0] 2 5 6" xfId="5295"/>
    <cellStyle name="Millares [0.0] 2 5 6 2" xfId="5296"/>
    <cellStyle name="Millares [0.0] 2 5 6 2 2" xfId="5297"/>
    <cellStyle name="Millares [0.0] 2 5 6 2 2 2" xfId="5298"/>
    <cellStyle name="Millares [0.0] 2 5 6 2 3" xfId="5299"/>
    <cellStyle name="Millares [0.0] 2 5 6 2 3 2" xfId="5300"/>
    <cellStyle name="Millares [0.0] 2 5 6 2 4" xfId="5301"/>
    <cellStyle name="Millares [0.0] 2 5 6 2 4 2" xfId="5302"/>
    <cellStyle name="Millares [0.0] 2 5 6 3" xfId="5303"/>
    <cellStyle name="Millares [0.0] 2 5 6 3 2" xfId="5304"/>
    <cellStyle name="Millares [0.0] 2 5 6 4" xfId="5305"/>
    <cellStyle name="Millares [0.0] 2 5 6 4 2" xfId="5306"/>
    <cellStyle name="Millares [0.0] 2 5 6 5" xfId="5307"/>
    <cellStyle name="Millares [0.0] 2 5 6 5 2" xfId="5308"/>
    <cellStyle name="Millares [0.0] 2 5 7" xfId="5309"/>
    <cellStyle name="Millares [0.0] 2 5 7 2" xfId="5310"/>
    <cellStyle name="Millares [0.0] 2 5 7 2 2" xfId="5311"/>
    <cellStyle name="Millares [0.0] 2 5 7 2 2 2" xfId="5312"/>
    <cellStyle name="Millares [0.0] 2 5 7 2 3" xfId="5313"/>
    <cellStyle name="Millares [0.0] 2 5 7 2 3 2" xfId="5314"/>
    <cellStyle name="Millares [0.0] 2 5 7 2 4" xfId="5315"/>
    <cellStyle name="Millares [0.0] 2 5 7 2 4 2" xfId="5316"/>
    <cellStyle name="Millares [0.0] 2 5 7 3" xfId="5317"/>
    <cellStyle name="Millares [0.0] 2 5 7 3 2" xfId="5318"/>
    <cellStyle name="Millares [0.0] 2 5 7 4" xfId="5319"/>
    <cellStyle name="Millares [0.0] 2 5 7 4 2" xfId="5320"/>
    <cellStyle name="Millares [0.0] 2 5 7 5" xfId="5321"/>
    <cellStyle name="Millares [0.0] 2 5 7 5 2" xfId="5322"/>
    <cellStyle name="Millares [0.0] 2 5 8" xfId="5323"/>
    <cellStyle name="Millares [0.0] 2 5 8 2" xfId="5324"/>
    <cellStyle name="Millares [0.0] 2 5 8 2 2" xfId="5325"/>
    <cellStyle name="Millares [0.0] 2 5 8 3" xfId="5326"/>
    <cellStyle name="Millares [0.0] 2 5 8 3 2" xfId="5327"/>
    <cellStyle name="Millares [0.0] 2 5 8 4" xfId="5328"/>
    <cellStyle name="Millares [0.0] 2 5 8 4 2" xfId="5329"/>
    <cellStyle name="Millares [0.0] 2 5 9" xfId="5330"/>
    <cellStyle name="Millares [0.0] 2 5 9 2" xfId="5331"/>
    <cellStyle name="Millares [0.0] 2 6" xfId="5332"/>
    <cellStyle name="Millares [0.0] 2 6 10" xfId="5333"/>
    <cellStyle name="Millares [0.0] 2 6 10 2" xfId="5334"/>
    <cellStyle name="Millares [0.0] 2 6 11" xfId="5335"/>
    <cellStyle name="Millares [0.0] 2 6 11 2" xfId="5336"/>
    <cellStyle name="Millares [0.0] 2 6 2" xfId="5337"/>
    <cellStyle name="Millares [0.0] 2 6 2 2" xfId="5338"/>
    <cellStyle name="Millares [0.0] 2 6 2 2 2" xfId="5339"/>
    <cellStyle name="Millares [0.0] 2 6 2 2 2 2" xfId="5340"/>
    <cellStyle name="Millares [0.0] 2 6 2 2 3" xfId="5341"/>
    <cellStyle name="Millares [0.0] 2 6 2 2 3 2" xfId="5342"/>
    <cellStyle name="Millares [0.0] 2 6 2 2 4" xfId="5343"/>
    <cellStyle name="Millares [0.0] 2 6 2 2 4 2" xfId="5344"/>
    <cellStyle name="Millares [0.0] 2 6 2 3" xfId="5345"/>
    <cellStyle name="Millares [0.0] 2 6 2 3 2" xfId="5346"/>
    <cellStyle name="Millares [0.0] 2 6 2 4" xfId="5347"/>
    <cellStyle name="Millares [0.0] 2 6 2 4 2" xfId="5348"/>
    <cellStyle name="Millares [0.0] 2 6 2 5" xfId="5349"/>
    <cellStyle name="Millares [0.0] 2 6 2 5 2" xfId="5350"/>
    <cellStyle name="Millares [0.0] 2 6 3" xfId="5351"/>
    <cellStyle name="Millares [0.0] 2 6 3 2" xfId="5352"/>
    <cellStyle name="Millares [0.0] 2 6 3 2 2" xfId="5353"/>
    <cellStyle name="Millares [0.0] 2 6 3 2 2 2" xfId="5354"/>
    <cellStyle name="Millares [0.0] 2 6 3 2 3" xfId="5355"/>
    <cellStyle name="Millares [0.0] 2 6 3 2 3 2" xfId="5356"/>
    <cellStyle name="Millares [0.0] 2 6 3 2 4" xfId="5357"/>
    <cellStyle name="Millares [0.0] 2 6 3 2 4 2" xfId="5358"/>
    <cellStyle name="Millares [0.0] 2 6 3 3" xfId="5359"/>
    <cellStyle name="Millares [0.0] 2 6 3 3 2" xfId="5360"/>
    <cellStyle name="Millares [0.0] 2 6 3 4" xfId="5361"/>
    <cellStyle name="Millares [0.0] 2 6 3 4 2" xfId="5362"/>
    <cellStyle name="Millares [0.0] 2 6 3 5" xfId="5363"/>
    <cellStyle name="Millares [0.0] 2 6 3 5 2" xfId="5364"/>
    <cellStyle name="Millares [0.0] 2 6 4" xfId="5365"/>
    <cellStyle name="Millares [0.0] 2 6 4 2" xfId="5366"/>
    <cellStyle name="Millares [0.0] 2 6 4 2 2" xfId="5367"/>
    <cellStyle name="Millares [0.0] 2 6 4 2 2 2" xfId="5368"/>
    <cellStyle name="Millares [0.0] 2 6 4 2 3" xfId="5369"/>
    <cellStyle name="Millares [0.0] 2 6 4 2 3 2" xfId="5370"/>
    <cellStyle name="Millares [0.0] 2 6 4 2 4" xfId="5371"/>
    <cellStyle name="Millares [0.0] 2 6 4 2 4 2" xfId="5372"/>
    <cellStyle name="Millares [0.0] 2 6 4 3" xfId="5373"/>
    <cellStyle name="Millares [0.0] 2 6 4 3 2" xfId="5374"/>
    <cellStyle name="Millares [0.0] 2 6 4 4" xfId="5375"/>
    <cellStyle name="Millares [0.0] 2 6 4 4 2" xfId="5376"/>
    <cellStyle name="Millares [0.0] 2 6 4 5" xfId="5377"/>
    <cellStyle name="Millares [0.0] 2 6 4 5 2" xfId="5378"/>
    <cellStyle name="Millares [0.0] 2 6 5" xfId="5379"/>
    <cellStyle name="Millares [0.0] 2 6 5 2" xfId="5380"/>
    <cellStyle name="Millares [0.0] 2 6 5 2 2" xfId="5381"/>
    <cellStyle name="Millares [0.0] 2 6 5 2 2 2" xfId="5382"/>
    <cellStyle name="Millares [0.0] 2 6 5 2 3" xfId="5383"/>
    <cellStyle name="Millares [0.0] 2 6 5 2 3 2" xfId="5384"/>
    <cellStyle name="Millares [0.0] 2 6 5 2 4" xfId="5385"/>
    <cellStyle name="Millares [0.0] 2 6 5 2 4 2" xfId="5386"/>
    <cellStyle name="Millares [0.0] 2 6 5 3" xfId="5387"/>
    <cellStyle name="Millares [0.0] 2 6 5 3 2" xfId="5388"/>
    <cellStyle name="Millares [0.0] 2 6 5 4" xfId="5389"/>
    <cellStyle name="Millares [0.0] 2 6 5 4 2" xfId="5390"/>
    <cellStyle name="Millares [0.0] 2 6 5 5" xfId="5391"/>
    <cellStyle name="Millares [0.0] 2 6 5 5 2" xfId="5392"/>
    <cellStyle name="Millares [0.0] 2 6 6" xfId="5393"/>
    <cellStyle name="Millares [0.0] 2 6 6 2" xfId="5394"/>
    <cellStyle name="Millares [0.0] 2 6 6 2 2" xfId="5395"/>
    <cellStyle name="Millares [0.0] 2 6 6 2 2 2" xfId="5396"/>
    <cellStyle name="Millares [0.0] 2 6 6 2 3" xfId="5397"/>
    <cellStyle name="Millares [0.0] 2 6 6 2 3 2" xfId="5398"/>
    <cellStyle name="Millares [0.0] 2 6 6 2 4" xfId="5399"/>
    <cellStyle name="Millares [0.0] 2 6 6 2 4 2" xfId="5400"/>
    <cellStyle name="Millares [0.0] 2 6 6 3" xfId="5401"/>
    <cellStyle name="Millares [0.0] 2 6 6 3 2" xfId="5402"/>
    <cellStyle name="Millares [0.0] 2 6 6 4" xfId="5403"/>
    <cellStyle name="Millares [0.0] 2 6 6 4 2" xfId="5404"/>
    <cellStyle name="Millares [0.0] 2 6 6 5" xfId="5405"/>
    <cellStyle name="Millares [0.0] 2 6 6 5 2" xfId="5406"/>
    <cellStyle name="Millares [0.0] 2 6 7" xfId="5407"/>
    <cellStyle name="Millares [0.0] 2 6 7 2" xfId="5408"/>
    <cellStyle name="Millares [0.0] 2 6 7 2 2" xfId="5409"/>
    <cellStyle name="Millares [0.0] 2 6 7 2 2 2" xfId="5410"/>
    <cellStyle name="Millares [0.0] 2 6 7 2 3" xfId="5411"/>
    <cellStyle name="Millares [0.0] 2 6 7 2 3 2" xfId="5412"/>
    <cellStyle name="Millares [0.0] 2 6 7 2 4" xfId="5413"/>
    <cellStyle name="Millares [0.0] 2 6 7 2 4 2" xfId="5414"/>
    <cellStyle name="Millares [0.0] 2 6 7 3" xfId="5415"/>
    <cellStyle name="Millares [0.0] 2 6 7 3 2" xfId="5416"/>
    <cellStyle name="Millares [0.0] 2 6 7 4" xfId="5417"/>
    <cellStyle name="Millares [0.0] 2 6 7 4 2" xfId="5418"/>
    <cellStyle name="Millares [0.0] 2 6 7 5" xfId="5419"/>
    <cellStyle name="Millares [0.0] 2 6 7 5 2" xfId="5420"/>
    <cellStyle name="Millares [0.0] 2 6 8" xfId="5421"/>
    <cellStyle name="Millares [0.0] 2 6 8 2" xfId="5422"/>
    <cellStyle name="Millares [0.0] 2 6 8 2 2" xfId="5423"/>
    <cellStyle name="Millares [0.0] 2 6 8 3" xfId="5424"/>
    <cellStyle name="Millares [0.0] 2 6 8 3 2" xfId="5425"/>
    <cellStyle name="Millares [0.0] 2 6 8 4" xfId="5426"/>
    <cellStyle name="Millares [0.0] 2 6 8 4 2" xfId="5427"/>
    <cellStyle name="Millares [0.0] 2 6 9" xfId="5428"/>
    <cellStyle name="Millares [0.0] 2 6 9 2" xfId="5429"/>
    <cellStyle name="Millares [0.0] 2 7" xfId="5430"/>
    <cellStyle name="Millares [0.0] 2 7 10" xfId="5431"/>
    <cellStyle name="Millares [0.0] 2 7 10 2" xfId="5432"/>
    <cellStyle name="Millares [0.0] 2 7 11" xfId="5433"/>
    <cellStyle name="Millares [0.0] 2 7 11 2" xfId="5434"/>
    <cellStyle name="Millares [0.0] 2 7 2" xfId="5435"/>
    <cellStyle name="Millares [0.0] 2 7 2 2" xfId="5436"/>
    <cellStyle name="Millares [0.0] 2 7 2 2 2" xfId="5437"/>
    <cellStyle name="Millares [0.0] 2 7 2 2 2 2" xfId="5438"/>
    <cellStyle name="Millares [0.0] 2 7 2 2 3" xfId="5439"/>
    <cellStyle name="Millares [0.0] 2 7 2 2 3 2" xfId="5440"/>
    <cellStyle name="Millares [0.0] 2 7 2 2 4" xfId="5441"/>
    <cellStyle name="Millares [0.0] 2 7 2 2 4 2" xfId="5442"/>
    <cellStyle name="Millares [0.0] 2 7 2 3" xfId="5443"/>
    <cellStyle name="Millares [0.0] 2 7 2 3 2" xfId="5444"/>
    <cellStyle name="Millares [0.0] 2 7 2 4" xfId="5445"/>
    <cellStyle name="Millares [0.0] 2 7 2 4 2" xfId="5446"/>
    <cellStyle name="Millares [0.0] 2 7 2 5" xfId="5447"/>
    <cellStyle name="Millares [0.0] 2 7 2 5 2" xfId="5448"/>
    <cellStyle name="Millares [0.0] 2 7 3" xfId="5449"/>
    <cellStyle name="Millares [0.0] 2 7 3 2" xfId="5450"/>
    <cellStyle name="Millares [0.0] 2 7 3 2 2" xfId="5451"/>
    <cellStyle name="Millares [0.0] 2 7 3 2 2 2" xfId="5452"/>
    <cellStyle name="Millares [0.0] 2 7 3 2 3" xfId="5453"/>
    <cellStyle name="Millares [0.0] 2 7 3 2 3 2" xfId="5454"/>
    <cellStyle name="Millares [0.0] 2 7 3 2 4" xfId="5455"/>
    <cellStyle name="Millares [0.0] 2 7 3 2 4 2" xfId="5456"/>
    <cellStyle name="Millares [0.0] 2 7 3 3" xfId="5457"/>
    <cellStyle name="Millares [0.0] 2 7 3 3 2" xfId="5458"/>
    <cellStyle name="Millares [0.0] 2 7 3 4" xfId="5459"/>
    <cellStyle name="Millares [0.0] 2 7 3 4 2" xfId="5460"/>
    <cellStyle name="Millares [0.0] 2 7 3 5" xfId="5461"/>
    <cellStyle name="Millares [0.0] 2 7 3 5 2" xfId="5462"/>
    <cellStyle name="Millares [0.0] 2 7 4" xfId="5463"/>
    <cellStyle name="Millares [0.0] 2 7 4 2" xfId="5464"/>
    <cellStyle name="Millares [0.0] 2 7 4 2 2" xfId="5465"/>
    <cellStyle name="Millares [0.0] 2 7 4 2 2 2" xfId="5466"/>
    <cellStyle name="Millares [0.0] 2 7 4 2 3" xfId="5467"/>
    <cellStyle name="Millares [0.0] 2 7 4 2 3 2" xfId="5468"/>
    <cellStyle name="Millares [0.0] 2 7 4 2 4" xfId="5469"/>
    <cellStyle name="Millares [0.0] 2 7 4 2 4 2" xfId="5470"/>
    <cellStyle name="Millares [0.0] 2 7 4 3" xfId="5471"/>
    <cellStyle name="Millares [0.0] 2 7 4 3 2" xfId="5472"/>
    <cellStyle name="Millares [0.0] 2 7 4 4" xfId="5473"/>
    <cellStyle name="Millares [0.0] 2 7 4 4 2" xfId="5474"/>
    <cellStyle name="Millares [0.0] 2 7 4 5" xfId="5475"/>
    <cellStyle name="Millares [0.0] 2 7 4 5 2" xfId="5476"/>
    <cellStyle name="Millares [0.0] 2 7 5" xfId="5477"/>
    <cellStyle name="Millares [0.0] 2 7 5 2" xfId="5478"/>
    <cellStyle name="Millares [0.0] 2 7 5 2 2" xfId="5479"/>
    <cellStyle name="Millares [0.0] 2 7 5 2 2 2" xfId="5480"/>
    <cellStyle name="Millares [0.0] 2 7 5 2 3" xfId="5481"/>
    <cellStyle name="Millares [0.0] 2 7 5 2 3 2" xfId="5482"/>
    <cellStyle name="Millares [0.0] 2 7 5 2 4" xfId="5483"/>
    <cellStyle name="Millares [0.0] 2 7 5 2 4 2" xfId="5484"/>
    <cellStyle name="Millares [0.0] 2 7 5 3" xfId="5485"/>
    <cellStyle name="Millares [0.0] 2 7 5 3 2" xfId="5486"/>
    <cellStyle name="Millares [0.0] 2 7 5 4" xfId="5487"/>
    <cellStyle name="Millares [0.0] 2 7 5 4 2" xfId="5488"/>
    <cellStyle name="Millares [0.0] 2 7 5 5" xfId="5489"/>
    <cellStyle name="Millares [0.0] 2 7 5 5 2" xfId="5490"/>
    <cellStyle name="Millares [0.0] 2 7 6" xfId="5491"/>
    <cellStyle name="Millares [0.0] 2 7 6 2" xfId="5492"/>
    <cellStyle name="Millares [0.0] 2 7 6 2 2" xfId="5493"/>
    <cellStyle name="Millares [0.0] 2 7 6 2 2 2" xfId="5494"/>
    <cellStyle name="Millares [0.0] 2 7 6 2 3" xfId="5495"/>
    <cellStyle name="Millares [0.0] 2 7 6 2 3 2" xfId="5496"/>
    <cellStyle name="Millares [0.0] 2 7 6 2 4" xfId="5497"/>
    <cellStyle name="Millares [0.0] 2 7 6 2 4 2" xfId="5498"/>
    <cellStyle name="Millares [0.0] 2 7 6 3" xfId="5499"/>
    <cellStyle name="Millares [0.0] 2 7 6 3 2" xfId="5500"/>
    <cellStyle name="Millares [0.0] 2 7 6 4" xfId="5501"/>
    <cellStyle name="Millares [0.0] 2 7 6 4 2" xfId="5502"/>
    <cellStyle name="Millares [0.0] 2 7 6 5" xfId="5503"/>
    <cellStyle name="Millares [0.0] 2 7 6 5 2" xfId="5504"/>
    <cellStyle name="Millares [0.0] 2 7 7" xfId="5505"/>
    <cellStyle name="Millares [0.0] 2 7 7 2" xfId="5506"/>
    <cellStyle name="Millares [0.0] 2 7 7 2 2" xfId="5507"/>
    <cellStyle name="Millares [0.0] 2 7 7 2 2 2" xfId="5508"/>
    <cellStyle name="Millares [0.0] 2 7 7 2 3" xfId="5509"/>
    <cellStyle name="Millares [0.0] 2 7 7 2 3 2" xfId="5510"/>
    <cellStyle name="Millares [0.0] 2 7 7 2 4" xfId="5511"/>
    <cellStyle name="Millares [0.0] 2 7 7 2 4 2" xfId="5512"/>
    <cellStyle name="Millares [0.0] 2 7 7 3" xfId="5513"/>
    <cellStyle name="Millares [0.0] 2 7 7 3 2" xfId="5514"/>
    <cellStyle name="Millares [0.0] 2 7 7 4" xfId="5515"/>
    <cellStyle name="Millares [0.0] 2 7 7 4 2" xfId="5516"/>
    <cellStyle name="Millares [0.0] 2 7 7 5" xfId="5517"/>
    <cellStyle name="Millares [0.0] 2 7 7 5 2" xfId="5518"/>
    <cellStyle name="Millares [0.0] 2 7 8" xfId="5519"/>
    <cellStyle name="Millares [0.0] 2 7 8 2" xfId="5520"/>
    <cellStyle name="Millares [0.0] 2 7 8 2 2" xfId="5521"/>
    <cellStyle name="Millares [0.0] 2 7 8 3" xfId="5522"/>
    <cellStyle name="Millares [0.0] 2 7 8 3 2" xfId="5523"/>
    <cellStyle name="Millares [0.0] 2 7 8 4" xfId="5524"/>
    <cellStyle name="Millares [0.0] 2 7 8 4 2" xfId="5525"/>
    <cellStyle name="Millares [0.0] 2 7 9" xfId="5526"/>
    <cellStyle name="Millares [0.0] 2 7 9 2" xfId="5527"/>
    <cellStyle name="Millares [0.0] 2 8" xfId="5528"/>
    <cellStyle name="Millares [0.0] 2 8 10" xfId="5529"/>
    <cellStyle name="Millares [0.0] 2 8 10 2" xfId="5530"/>
    <cellStyle name="Millares [0.0] 2 8 11" xfId="5531"/>
    <cellStyle name="Millares [0.0] 2 8 11 2" xfId="5532"/>
    <cellStyle name="Millares [0.0] 2 8 2" xfId="5533"/>
    <cellStyle name="Millares [0.0] 2 8 2 2" xfId="5534"/>
    <cellStyle name="Millares [0.0] 2 8 2 2 2" xfId="5535"/>
    <cellStyle name="Millares [0.0] 2 8 2 2 2 2" xfId="5536"/>
    <cellStyle name="Millares [0.0] 2 8 2 2 3" xfId="5537"/>
    <cellStyle name="Millares [0.0] 2 8 2 2 3 2" xfId="5538"/>
    <cellStyle name="Millares [0.0] 2 8 2 2 4" xfId="5539"/>
    <cellStyle name="Millares [0.0] 2 8 2 2 4 2" xfId="5540"/>
    <cellStyle name="Millares [0.0] 2 8 2 3" xfId="5541"/>
    <cellStyle name="Millares [0.0] 2 8 2 3 2" xfId="5542"/>
    <cellStyle name="Millares [0.0] 2 8 2 4" xfId="5543"/>
    <cellStyle name="Millares [0.0] 2 8 2 4 2" xfId="5544"/>
    <cellStyle name="Millares [0.0] 2 8 2 5" xfId="5545"/>
    <cellStyle name="Millares [0.0] 2 8 2 5 2" xfId="5546"/>
    <cellStyle name="Millares [0.0] 2 8 3" xfId="5547"/>
    <cellStyle name="Millares [0.0] 2 8 3 2" xfId="5548"/>
    <cellStyle name="Millares [0.0] 2 8 3 2 2" xfId="5549"/>
    <cellStyle name="Millares [0.0] 2 8 3 2 2 2" xfId="5550"/>
    <cellStyle name="Millares [0.0] 2 8 3 2 3" xfId="5551"/>
    <cellStyle name="Millares [0.0] 2 8 3 2 3 2" xfId="5552"/>
    <cellStyle name="Millares [0.0] 2 8 3 2 4" xfId="5553"/>
    <cellStyle name="Millares [0.0] 2 8 3 2 4 2" xfId="5554"/>
    <cellStyle name="Millares [0.0] 2 8 3 3" xfId="5555"/>
    <cellStyle name="Millares [0.0] 2 8 3 3 2" xfId="5556"/>
    <cellStyle name="Millares [0.0] 2 8 3 4" xfId="5557"/>
    <cellStyle name="Millares [0.0] 2 8 3 4 2" xfId="5558"/>
    <cellStyle name="Millares [0.0] 2 8 3 5" xfId="5559"/>
    <cellStyle name="Millares [0.0] 2 8 3 5 2" xfId="5560"/>
    <cellStyle name="Millares [0.0] 2 8 4" xfId="5561"/>
    <cellStyle name="Millares [0.0] 2 8 4 2" xfId="5562"/>
    <cellStyle name="Millares [0.0] 2 8 4 2 2" xfId="5563"/>
    <cellStyle name="Millares [0.0] 2 8 4 2 2 2" xfId="5564"/>
    <cellStyle name="Millares [0.0] 2 8 4 2 3" xfId="5565"/>
    <cellStyle name="Millares [0.0] 2 8 4 2 3 2" xfId="5566"/>
    <cellStyle name="Millares [0.0] 2 8 4 2 4" xfId="5567"/>
    <cellStyle name="Millares [0.0] 2 8 4 2 4 2" xfId="5568"/>
    <cellStyle name="Millares [0.0] 2 8 4 3" xfId="5569"/>
    <cellStyle name="Millares [0.0] 2 8 4 3 2" xfId="5570"/>
    <cellStyle name="Millares [0.0] 2 8 4 4" xfId="5571"/>
    <cellStyle name="Millares [0.0] 2 8 4 4 2" xfId="5572"/>
    <cellStyle name="Millares [0.0] 2 8 4 5" xfId="5573"/>
    <cellStyle name="Millares [0.0] 2 8 4 5 2" xfId="5574"/>
    <cellStyle name="Millares [0.0] 2 8 5" xfId="5575"/>
    <cellStyle name="Millares [0.0] 2 8 5 2" xfId="5576"/>
    <cellStyle name="Millares [0.0] 2 8 5 2 2" xfId="5577"/>
    <cellStyle name="Millares [0.0] 2 8 5 2 2 2" xfId="5578"/>
    <cellStyle name="Millares [0.0] 2 8 5 2 3" xfId="5579"/>
    <cellStyle name="Millares [0.0] 2 8 5 2 3 2" xfId="5580"/>
    <cellStyle name="Millares [0.0] 2 8 5 2 4" xfId="5581"/>
    <cellStyle name="Millares [0.0] 2 8 5 2 4 2" xfId="5582"/>
    <cellStyle name="Millares [0.0] 2 8 5 3" xfId="5583"/>
    <cellStyle name="Millares [0.0] 2 8 5 3 2" xfId="5584"/>
    <cellStyle name="Millares [0.0] 2 8 5 4" xfId="5585"/>
    <cellStyle name="Millares [0.0] 2 8 5 4 2" xfId="5586"/>
    <cellStyle name="Millares [0.0] 2 8 5 5" xfId="5587"/>
    <cellStyle name="Millares [0.0] 2 8 5 5 2" xfId="5588"/>
    <cellStyle name="Millares [0.0] 2 8 6" xfId="5589"/>
    <cellStyle name="Millares [0.0] 2 8 6 2" xfId="5590"/>
    <cellStyle name="Millares [0.0] 2 8 6 2 2" xfId="5591"/>
    <cellStyle name="Millares [0.0] 2 8 6 2 2 2" xfId="5592"/>
    <cellStyle name="Millares [0.0] 2 8 6 2 3" xfId="5593"/>
    <cellStyle name="Millares [0.0] 2 8 6 2 3 2" xfId="5594"/>
    <cellStyle name="Millares [0.0] 2 8 6 2 4" xfId="5595"/>
    <cellStyle name="Millares [0.0] 2 8 6 2 4 2" xfId="5596"/>
    <cellStyle name="Millares [0.0] 2 8 6 3" xfId="5597"/>
    <cellStyle name="Millares [0.0] 2 8 6 3 2" xfId="5598"/>
    <cellStyle name="Millares [0.0] 2 8 6 4" xfId="5599"/>
    <cellStyle name="Millares [0.0] 2 8 6 4 2" xfId="5600"/>
    <cellStyle name="Millares [0.0] 2 8 6 5" xfId="5601"/>
    <cellStyle name="Millares [0.0] 2 8 6 5 2" xfId="5602"/>
    <cellStyle name="Millares [0.0] 2 8 7" xfId="5603"/>
    <cellStyle name="Millares [0.0] 2 8 7 2" xfId="5604"/>
    <cellStyle name="Millares [0.0] 2 8 7 2 2" xfId="5605"/>
    <cellStyle name="Millares [0.0] 2 8 7 2 2 2" xfId="5606"/>
    <cellStyle name="Millares [0.0] 2 8 7 2 3" xfId="5607"/>
    <cellStyle name="Millares [0.0] 2 8 7 2 3 2" xfId="5608"/>
    <cellStyle name="Millares [0.0] 2 8 7 2 4" xfId="5609"/>
    <cellStyle name="Millares [0.0] 2 8 7 2 4 2" xfId="5610"/>
    <cellStyle name="Millares [0.0] 2 8 7 3" xfId="5611"/>
    <cellStyle name="Millares [0.0] 2 8 7 3 2" xfId="5612"/>
    <cellStyle name="Millares [0.0] 2 8 7 4" xfId="5613"/>
    <cellStyle name="Millares [0.0] 2 8 7 4 2" xfId="5614"/>
    <cellStyle name="Millares [0.0] 2 8 7 5" xfId="5615"/>
    <cellStyle name="Millares [0.0] 2 8 7 5 2" xfId="5616"/>
    <cellStyle name="Millares [0.0] 2 8 8" xfId="5617"/>
    <cellStyle name="Millares [0.0] 2 8 8 2" xfId="5618"/>
    <cellStyle name="Millares [0.0] 2 8 8 2 2" xfId="5619"/>
    <cellStyle name="Millares [0.0] 2 8 8 3" xfId="5620"/>
    <cellStyle name="Millares [0.0] 2 8 8 3 2" xfId="5621"/>
    <cellStyle name="Millares [0.0] 2 8 8 4" xfId="5622"/>
    <cellStyle name="Millares [0.0] 2 8 8 4 2" xfId="5623"/>
    <cellStyle name="Millares [0.0] 2 8 9" xfId="5624"/>
    <cellStyle name="Millares [0.0] 2 8 9 2" xfId="5625"/>
    <cellStyle name="Millares [0.0] 2 9" xfId="5626"/>
    <cellStyle name="Millares [0.0] 2 9 10" xfId="5627"/>
    <cellStyle name="Millares [0.0] 2 9 10 2" xfId="5628"/>
    <cellStyle name="Millares [0.0] 2 9 11" xfId="5629"/>
    <cellStyle name="Millares [0.0] 2 9 11 2" xfId="5630"/>
    <cellStyle name="Millares [0.0] 2 9 2" xfId="5631"/>
    <cellStyle name="Millares [0.0] 2 9 2 2" xfId="5632"/>
    <cellStyle name="Millares [0.0] 2 9 2 2 2" xfId="5633"/>
    <cellStyle name="Millares [0.0] 2 9 2 2 2 2" xfId="5634"/>
    <cellStyle name="Millares [0.0] 2 9 2 2 3" xfId="5635"/>
    <cellStyle name="Millares [0.0] 2 9 2 2 3 2" xfId="5636"/>
    <cellStyle name="Millares [0.0] 2 9 2 2 4" xfId="5637"/>
    <cellStyle name="Millares [0.0] 2 9 2 2 4 2" xfId="5638"/>
    <cellStyle name="Millares [0.0] 2 9 2 3" xfId="5639"/>
    <cellStyle name="Millares [0.0] 2 9 2 3 2" xfId="5640"/>
    <cellStyle name="Millares [0.0] 2 9 2 4" xfId="5641"/>
    <cellStyle name="Millares [0.0] 2 9 2 4 2" xfId="5642"/>
    <cellStyle name="Millares [0.0] 2 9 2 5" xfId="5643"/>
    <cellStyle name="Millares [0.0] 2 9 2 5 2" xfId="5644"/>
    <cellStyle name="Millares [0.0] 2 9 3" xfId="5645"/>
    <cellStyle name="Millares [0.0] 2 9 3 2" xfId="5646"/>
    <cellStyle name="Millares [0.0] 2 9 3 2 2" xfId="5647"/>
    <cellStyle name="Millares [0.0] 2 9 3 2 2 2" xfId="5648"/>
    <cellStyle name="Millares [0.0] 2 9 3 2 3" xfId="5649"/>
    <cellStyle name="Millares [0.0] 2 9 3 2 3 2" xfId="5650"/>
    <cellStyle name="Millares [0.0] 2 9 3 2 4" xfId="5651"/>
    <cellStyle name="Millares [0.0] 2 9 3 2 4 2" xfId="5652"/>
    <cellStyle name="Millares [0.0] 2 9 3 3" xfId="5653"/>
    <cellStyle name="Millares [0.0] 2 9 3 3 2" xfId="5654"/>
    <cellStyle name="Millares [0.0] 2 9 3 4" xfId="5655"/>
    <cellStyle name="Millares [0.0] 2 9 3 4 2" xfId="5656"/>
    <cellStyle name="Millares [0.0] 2 9 3 5" xfId="5657"/>
    <cellStyle name="Millares [0.0] 2 9 3 5 2" xfId="5658"/>
    <cellStyle name="Millares [0.0] 2 9 4" xfId="5659"/>
    <cellStyle name="Millares [0.0] 2 9 4 2" xfId="5660"/>
    <cellStyle name="Millares [0.0] 2 9 4 2 2" xfId="5661"/>
    <cellStyle name="Millares [0.0] 2 9 4 2 2 2" xfId="5662"/>
    <cellStyle name="Millares [0.0] 2 9 4 2 3" xfId="5663"/>
    <cellStyle name="Millares [0.0] 2 9 4 2 3 2" xfId="5664"/>
    <cellStyle name="Millares [0.0] 2 9 4 2 4" xfId="5665"/>
    <cellStyle name="Millares [0.0] 2 9 4 2 4 2" xfId="5666"/>
    <cellStyle name="Millares [0.0] 2 9 4 3" xfId="5667"/>
    <cellStyle name="Millares [0.0] 2 9 4 3 2" xfId="5668"/>
    <cellStyle name="Millares [0.0] 2 9 4 4" xfId="5669"/>
    <cellStyle name="Millares [0.0] 2 9 4 4 2" xfId="5670"/>
    <cellStyle name="Millares [0.0] 2 9 4 5" xfId="5671"/>
    <cellStyle name="Millares [0.0] 2 9 4 5 2" xfId="5672"/>
    <cellStyle name="Millares [0.0] 2 9 5" xfId="5673"/>
    <cellStyle name="Millares [0.0] 2 9 5 2" xfId="5674"/>
    <cellStyle name="Millares [0.0] 2 9 5 2 2" xfId="5675"/>
    <cellStyle name="Millares [0.0] 2 9 5 2 2 2" xfId="5676"/>
    <cellStyle name="Millares [0.0] 2 9 5 2 3" xfId="5677"/>
    <cellStyle name="Millares [0.0] 2 9 5 2 3 2" xfId="5678"/>
    <cellStyle name="Millares [0.0] 2 9 5 2 4" xfId="5679"/>
    <cellStyle name="Millares [0.0] 2 9 5 2 4 2" xfId="5680"/>
    <cellStyle name="Millares [0.0] 2 9 5 3" xfId="5681"/>
    <cellStyle name="Millares [0.0] 2 9 5 3 2" xfId="5682"/>
    <cellStyle name="Millares [0.0] 2 9 5 4" xfId="5683"/>
    <cellStyle name="Millares [0.0] 2 9 5 4 2" xfId="5684"/>
    <cellStyle name="Millares [0.0] 2 9 5 5" xfId="5685"/>
    <cellStyle name="Millares [0.0] 2 9 5 5 2" xfId="5686"/>
    <cellStyle name="Millares [0.0] 2 9 6" xfId="5687"/>
    <cellStyle name="Millares [0.0] 2 9 6 2" xfId="5688"/>
    <cellStyle name="Millares [0.0] 2 9 6 2 2" xfId="5689"/>
    <cellStyle name="Millares [0.0] 2 9 6 2 2 2" xfId="5690"/>
    <cellStyle name="Millares [0.0] 2 9 6 2 3" xfId="5691"/>
    <cellStyle name="Millares [0.0] 2 9 6 2 3 2" xfId="5692"/>
    <cellStyle name="Millares [0.0] 2 9 6 2 4" xfId="5693"/>
    <cellStyle name="Millares [0.0] 2 9 6 2 4 2" xfId="5694"/>
    <cellStyle name="Millares [0.0] 2 9 6 3" xfId="5695"/>
    <cellStyle name="Millares [0.0] 2 9 6 3 2" xfId="5696"/>
    <cellStyle name="Millares [0.0] 2 9 6 4" xfId="5697"/>
    <cellStyle name="Millares [0.0] 2 9 6 4 2" xfId="5698"/>
    <cellStyle name="Millares [0.0] 2 9 6 5" xfId="5699"/>
    <cellStyle name="Millares [0.0] 2 9 6 5 2" xfId="5700"/>
    <cellStyle name="Millares [0.0] 2 9 7" xfId="5701"/>
    <cellStyle name="Millares [0.0] 2 9 7 2" xfId="5702"/>
    <cellStyle name="Millares [0.0] 2 9 7 2 2" xfId="5703"/>
    <cellStyle name="Millares [0.0] 2 9 7 2 2 2" xfId="5704"/>
    <cellStyle name="Millares [0.0] 2 9 7 2 3" xfId="5705"/>
    <cellStyle name="Millares [0.0] 2 9 7 2 3 2" xfId="5706"/>
    <cellStyle name="Millares [0.0] 2 9 7 2 4" xfId="5707"/>
    <cellStyle name="Millares [0.0] 2 9 7 2 4 2" xfId="5708"/>
    <cellStyle name="Millares [0.0] 2 9 7 3" xfId="5709"/>
    <cellStyle name="Millares [0.0] 2 9 7 3 2" xfId="5710"/>
    <cellStyle name="Millares [0.0] 2 9 7 4" xfId="5711"/>
    <cellStyle name="Millares [0.0] 2 9 7 4 2" xfId="5712"/>
    <cellStyle name="Millares [0.0] 2 9 7 5" xfId="5713"/>
    <cellStyle name="Millares [0.0] 2 9 7 5 2" xfId="5714"/>
    <cellStyle name="Millares [0.0] 2 9 8" xfId="5715"/>
    <cellStyle name="Millares [0.0] 2 9 8 2" xfId="5716"/>
    <cellStyle name="Millares [0.0] 2 9 8 2 2" xfId="5717"/>
    <cellStyle name="Millares [0.0] 2 9 8 3" xfId="5718"/>
    <cellStyle name="Millares [0.0] 2 9 8 3 2" xfId="5719"/>
    <cellStyle name="Millares [0.0] 2 9 8 4" xfId="5720"/>
    <cellStyle name="Millares [0.0] 2 9 8 4 2" xfId="5721"/>
    <cellStyle name="Millares [0.0] 2 9 9" xfId="5722"/>
    <cellStyle name="Millares [0.0] 2 9 9 2" xfId="5723"/>
    <cellStyle name="Millares [0.0] 3" xfId="5724"/>
    <cellStyle name="Millares [0.0] 3 10" xfId="5725"/>
    <cellStyle name="Millares [0.0] 3 10 2" xfId="5726"/>
    <cellStyle name="Millares [0.0] 3 11" xfId="5727"/>
    <cellStyle name="Millares [0.0] 3 11 2" xfId="5728"/>
    <cellStyle name="Millares [0.0] 3 2" xfId="5729"/>
    <cellStyle name="Millares [0.0] 3 2 2" xfId="5730"/>
    <cellStyle name="Millares [0.0] 3 2 2 2" xfId="5731"/>
    <cellStyle name="Millares [0.0] 3 2 2 2 2" xfId="5732"/>
    <cellStyle name="Millares [0.0] 3 2 2 3" xfId="5733"/>
    <cellStyle name="Millares [0.0] 3 2 2 3 2" xfId="5734"/>
    <cellStyle name="Millares [0.0] 3 2 2 4" xfId="5735"/>
    <cellStyle name="Millares [0.0] 3 2 2 4 2" xfId="5736"/>
    <cellStyle name="Millares [0.0] 3 2 3" xfId="5737"/>
    <cellStyle name="Millares [0.0] 3 2 3 2" xfId="5738"/>
    <cellStyle name="Millares [0.0] 3 2 4" xfId="5739"/>
    <cellStyle name="Millares [0.0] 3 2 4 2" xfId="5740"/>
    <cellStyle name="Millares [0.0] 3 2 5" xfId="5741"/>
    <cellStyle name="Millares [0.0] 3 2 5 2" xfId="5742"/>
    <cellStyle name="Millares [0.0] 3 3" xfId="5743"/>
    <cellStyle name="Millares [0.0] 3 3 2" xfId="5744"/>
    <cellStyle name="Millares [0.0] 3 3 2 2" xfId="5745"/>
    <cellStyle name="Millares [0.0] 3 3 2 2 2" xfId="5746"/>
    <cellStyle name="Millares [0.0] 3 3 2 3" xfId="5747"/>
    <cellStyle name="Millares [0.0] 3 3 2 3 2" xfId="5748"/>
    <cellStyle name="Millares [0.0] 3 3 2 4" xfId="5749"/>
    <cellStyle name="Millares [0.0] 3 3 2 4 2" xfId="5750"/>
    <cellStyle name="Millares [0.0] 3 3 3" xfId="5751"/>
    <cellStyle name="Millares [0.0] 3 3 3 2" xfId="5752"/>
    <cellStyle name="Millares [0.0] 3 3 4" xfId="5753"/>
    <cellStyle name="Millares [0.0] 3 3 4 2" xfId="5754"/>
    <cellStyle name="Millares [0.0] 3 3 5" xfId="5755"/>
    <cellStyle name="Millares [0.0] 3 3 5 2" xfId="5756"/>
    <cellStyle name="Millares [0.0] 3 4" xfId="5757"/>
    <cellStyle name="Millares [0.0] 3 4 2" xfId="5758"/>
    <cellStyle name="Millares [0.0] 3 4 2 2" xfId="5759"/>
    <cellStyle name="Millares [0.0] 3 4 2 2 2" xfId="5760"/>
    <cellStyle name="Millares [0.0] 3 4 2 3" xfId="5761"/>
    <cellStyle name="Millares [0.0] 3 4 2 3 2" xfId="5762"/>
    <cellStyle name="Millares [0.0] 3 4 2 4" xfId="5763"/>
    <cellStyle name="Millares [0.0] 3 4 2 4 2" xfId="5764"/>
    <cellStyle name="Millares [0.0] 3 4 3" xfId="5765"/>
    <cellStyle name="Millares [0.0] 3 4 3 2" xfId="5766"/>
    <cellStyle name="Millares [0.0] 3 4 4" xfId="5767"/>
    <cellStyle name="Millares [0.0] 3 4 4 2" xfId="5768"/>
    <cellStyle name="Millares [0.0] 3 4 5" xfId="5769"/>
    <cellStyle name="Millares [0.0] 3 4 5 2" xfId="5770"/>
    <cellStyle name="Millares [0.0] 3 5" xfId="5771"/>
    <cellStyle name="Millares [0.0] 3 5 2" xfId="5772"/>
    <cellStyle name="Millares [0.0] 3 5 2 2" xfId="5773"/>
    <cellStyle name="Millares [0.0] 3 5 2 2 2" xfId="5774"/>
    <cellStyle name="Millares [0.0] 3 5 2 3" xfId="5775"/>
    <cellStyle name="Millares [0.0] 3 5 2 3 2" xfId="5776"/>
    <cellStyle name="Millares [0.0] 3 5 2 4" xfId="5777"/>
    <cellStyle name="Millares [0.0] 3 5 2 4 2" xfId="5778"/>
    <cellStyle name="Millares [0.0] 3 5 3" xfId="5779"/>
    <cellStyle name="Millares [0.0] 3 5 3 2" xfId="5780"/>
    <cellStyle name="Millares [0.0] 3 5 4" xfId="5781"/>
    <cellStyle name="Millares [0.0] 3 5 4 2" xfId="5782"/>
    <cellStyle name="Millares [0.0] 3 5 5" xfId="5783"/>
    <cellStyle name="Millares [0.0] 3 5 5 2" xfId="5784"/>
    <cellStyle name="Millares [0.0] 3 6" xfId="5785"/>
    <cellStyle name="Millares [0.0] 3 6 2" xfId="5786"/>
    <cellStyle name="Millares [0.0] 3 6 2 2" xfId="5787"/>
    <cellStyle name="Millares [0.0] 3 6 2 2 2" xfId="5788"/>
    <cellStyle name="Millares [0.0] 3 6 2 3" xfId="5789"/>
    <cellStyle name="Millares [0.0] 3 6 2 3 2" xfId="5790"/>
    <cellStyle name="Millares [0.0] 3 6 2 4" xfId="5791"/>
    <cellStyle name="Millares [0.0] 3 6 2 4 2" xfId="5792"/>
    <cellStyle name="Millares [0.0] 3 6 3" xfId="5793"/>
    <cellStyle name="Millares [0.0] 3 6 3 2" xfId="5794"/>
    <cellStyle name="Millares [0.0] 3 6 4" xfId="5795"/>
    <cellStyle name="Millares [0.0] 3 6 4 2" xfId="5796"/>
    <cellStyle name="Millares [0.0] 3 6 5" xfId="5797"/>
    <cellStyle name="Millares [0.0] 3 6 5 2" xfId="5798"/>
    <cellStyle name="Millares [0.0] 3 7" xfId="5799"/>
    <cellStyle name="Millares [0.0] 3 7 2" xfId="5800"/>
    <cellStyle name="Millares [0.0] 3 7 2 2" xfId="5801"/>
    <cellStyle name="Millares [0.0] 3 7 2 2 2" xfId="5802"/>
    <cellStyle name="Millares [0.0] 3 7 2 3" xfId="5803"/>
    <cellStyle name="Millares [0.0] 3 7 2 3 2" xfId="5804"/>
    <cellStyle name="Millares [0.0] 3 7 2 4" xfId="5805"/>
    <cellStyle name="Millares [0.0] 3 7 2 4 2" xfId="5806"/>
    <cellStyle name="Millares [0.0] 3 7 3" xfId="5807"/>
    <cellStyle name="Millares [0.0] 3 7 3 2" xfId="5808"/>
    <cellStyle name="Millares [0.0] 3 7 4" xfId="5809"/>
    <cellStyle name="Millares [0.0] 3 7 4 2" xfId="5810"/>
    <cellStyle name="Millares [0.0] 3 7 5" xfId="5811"/>
    <cellStyle name="Millares [0.0] 3 7 5 2" xfId="5812"/>
    <cellStyle name="Millares [0.0] 3 8" xfId="5813"/>
    <cellStyle name="Millares [0.0] 3 8 2" xfId="5814"/>
    <cellStyle name="Millares [0.0] 3 8 2 2" xfId="5815"/>
    <cellStyle name="Millares [0.0] 3 8 3" xfId="5816"/>
    <cellStyle name="Millares [0.0] 3 8 3 2" xfId="5817"/>
    <cellStyle name="Millares [0.0] 3 8 4" xfId="5818"/>
    <cellStyle name="Millares [0.0] 3 8 4 2" xfId="5819"/>
    <cellStyle name="Millares [0.0] 3 9" xfId="5820"/>
    <cellStyle name="Millares [0.0] 3 9 2" xfId="5821"/>
    <cellStyle name="Millares [0.0] 4" xfId="5822"/>
    <cellStyle name="Millares [0.0] 4 10" xfId="5823"/>
    <cellStyle name="Millares [0.0] 4 10 2" xfId="5824"/>
    <cellStyle name="Millares [0.0] 4 11" xfId="5825"/>
    <cellStyle name="Millares [0.0] 4 11 2" xfId="5826"/>
    <cellStyle name="Millares [0.0] 4 2" xfId="5827"/>
    <cellStyle name="Millares [0.0] 4 2 2" xfId="5828"/>
    <cellStyle name="Millares [0.0] 4 2 2 2" xfId="5829"/>
    <cellStyle name="Millares [0.0] 4 2 2 2 2" xfId="5830"/>
    <cellStyle name="Millares [0.0] 4 2 2 3" xfId="5831"/>
    <cellStyle name="Millares [0.0] 4 2 2 3 2" xfId="5832"/>
    <cellStyle name="Millares [0.0] 4 2 2 4" xfId="5833"/>
    <cellStyle name="Millares [0.0] 4 2 2 4 2" xfId="5834"/>
    <cellStyle name="Millares [0.0] 4 2 3" xfId="5835"/>
    <cellStyle name="Millares [0.0] 4 2 3 2" xfId="5836"/>
    <cellStyle name="Millares [0.0] 4 2 4" xfId="5837"/>
    <cellStyle name="Millares [0.0] 4 2 4 2" xfId="5838"/>
    <cellStyle name="Millares [0.0] 4 2 5" xfId="5839"/>
    <cellStyle name="Millares [0.0] 4 2 5 2" xfId="5840"/>
    <cellStyle name="Millares [0.0] 4 3" xfId="5841"/>
    <cellStyle name="Millares [0.0] 4 3 2" xfId="5842"/>
    <cellStyle name="Millares [0.0] 4 3 2 2" xfId="5843"/>
    <cellStyle name="Millares [0.0] 4 3 2 2 2" xfId="5844"/>
    <cellStyle name="Millares [0.0] 4 3 2 3" xfId="5845"/>
    <cellStyle name="Millares [0.0] 4 3 2 3 2" xfId="5846"/>
    <cellStyle name="Millares [0.0] 4 3 2 4" xfId="5847"/>
    <cellStyle name="Millares [0.0] 4 3 2 4 2" xfId="5848"/>
    <cellStyle name="Millares [0.0] 4 3 3" xfId="5849"/>
    <cellStyle name="Millares [0.0] 4 3 3 2" xfId="5850"/>
    <cellStyle name="Millares [0.0] 4 3 4" xfId="5851"/>
    <cellStyle name="Millares [0.0] 4 3 4 2" xfId="5852"/>
    <cellStyle name="Millares [0.0] 4 3 5" xfId="5853"/>
    <cellStyle name="Millares [0.0] 4 3 5 2" xfId="5854"/>
    <cellStyle name="Millares [0.0] 4 4" xfId="5855"/>
    <cellStyle name="Millares [0.0] 4 4 2" xfId="5856"/>
    <cellStyle name="Millares [0.0] 4 4 2 2" xfId="5857"/>
    <cellStyle name="Millares [0.0] 4 4 2 2 2" xfId="5858"/>
    <cellStyle name="Millares [0.0] 4 4 2 3" xfId="5859"/>
    <cellStyle name="Millares [0.0] 4 4 2 3 2" xfId="5860"/>
    <cellStyle name="Millares [0.0] 4 4 2 4" xfId="5861"/>
    <cellStyle name="Millares [0.0] 4 4 2 4 2" xfId="5862"/>
    <cellStyle name="Millares [0.0] 4 4 3" xfId="5863"/>
    <cellStyle name="Millares [0.0] 4 4 3 2" xfId="5864"/>
    <cellStyle name="Millares [0.0] 4 4 4" xfId="5865"/>
    <cellStyle name="Millares [0.0] 4 4 4 2" xfId="5866"/>
    <cellStyle name="Millares [0.0] 4 4 5" xfId="5867"/>
    <cellStyle name="Millares [0.0] 4 4 5 2" xfId="5868"/>
    <cellStyle name="Millares [0.0] 4 5" xfId="5869"/>
    <cellStyle name="Millares [0.0] 4 5 2" xfId="5870"/>
    <cellStyle name="Millares [0.0] 4 5 2 2" xfId="5871"/>
    <cellStyle name="Millares [0.0] 4 5 2 2 2" xfId="5872"/>
    <cellStyle name="Millares [0.0] 4 5 2 3" xfId="5873"/>
    <cellStyle name="Millares [0.0] 4 5 2 3 2" xfId="5874"/>
    <cellStyle name="Millares [0.0] 4 5 2 4" xfId="5875"/>
    <cellStyle name="Millares [0.0] 4 5 2 4 2" xfId="5876"/>
    <cellStyle name="Millares [0.0] 4 5 3" xfId="5877"/>
    <cellStyle name="Millares [0.0] 4 5 3 2" xfId="5878"/>
    <cellStyle name="Millares [0.0] 4 5 4" xfId="5879"/>
    <cellStyle name="Millares [0.0] 4 5 4 2" xfId="5880"/>
    <cellStyle name="Millares [0.0] 4 5 5" xfId="5881"/>
    <cellStyle name="Millares [0.0] 4 5 5 2" xfId="5882"/>
    <cellStyle name="Millares [0.0] 4 6" xfId="5883"/>
    <cellStyle name="Millares [0.0] 4 6 2" xfId="5884"/>
    <cellStyle name="Millares [0.0] 4 6 2 2" xfId="5885"/>
    <cellStyle name="Millares [0.0] 4 6 2 2 2" xfId="5886"/>
    <cellStyle name="Millares [0.0] 4 6 2 3" xfId="5887"/>
    <cellStyle name="Millares [0.0] 4 6 2 3 2" xfId="5888"/>
    <cellStyle name="Millares [0.0] 4 6 2 4" xfId="5889"/>
    <cellStyle name="Millares [0.0] 4 6 2 4 2" xfId="5890"/>
    <cellStyle name="Millares [0.0] 4 6 3" xfId="5891"/>
    <cellStyle name="Millares [0.0] 4 6 3 2" xfId="5892"/>
    <cellStyle name="Millares [0.0] 4 6 4" xfId="5893"/>
    <cellStyle name="Millares [0.0] 4 6 4 2" xfId="5894"/>
    <cellStyle name="Millares [0.0] 4 6 5" xfId="5895"/>
    <cellStyle name="Millares [0.0] 4 6 5 2" xfId="5896"/>
    <cellStyle name="Millares [0.0] 4 7" xfId="5897"/>
    <cellStyle name="Millares [0.0] 4 7 2" xfId="5898"/>
    <cellStyle name="Millares [0.0] 4 7 2 2" xfId="5899"/>
    <cellStyle name="Millares [0.0] 4 7 2 2 2" xfId="5900"/>
    <cellStyle name="Millares [0.0] 4 7 2 3" xfId="5901"/>
    <cellStyle name="Millares [0.0] 4 7 2 3 2" xfId="5902"/>
    <cellStyle name="Millares [0.0] 4 7 2 4" xfId="5903"/>
    <cellStyle name="Millares [0.0] 4 7 2 4 2" xfId="5904"/>
    <cellStyle name="Millares [0.0] 4 7 3" xfId="5905"/>
    <cellStyle name="Millares [0.0] 4 7 3 2" xfId="5906"/>
    <cellStyle name="Millares [0.0] 4 7 4" xfId="5907"/>
    <cellStyle name="Millares [0.0] 4 7 4 2" xfId="5908"/>
    <cellStyle name="Millares [0.0] 4 7 5" xfId="5909"/>
    <cellStyle name="Millares [0.0] 4 7 5 2" xfId="5910"/>
    <cellStyle name="Millares [0.0] 4 8" xfId="5911"/>
    <cellStyle name="Millares [0.0] 4 8 2" xfId="5912"/>
    <cellStyle name="Millares [0.0] 4 8 2 2" xfId="5913"/>
    <cellStyle name="Millares [0.0] 4 8 3" xfId="5914"/>
    <cellStyle name="Millares [0.0] 4 8 3 2" xfId="5915"/>
    <cellStyle name="Millares [0.0] 4 8 4" xfId="5916"/>
    <cellStyle name="Millares [0.0] 4 8 4 2" xfId="5917"/>
    <cellStyle name="Millares [0.0] 4 9" xfId="5918"/>
    <cellStyle name="Millares [0.0] 4 9 2" xfId="5919"/>
    <cellStyle name="Millares [0.0] 5" xfId="5920"/>
    <cellStyle name="Millares [0.0] 5 10" xfId="5921"/>
    <cellStyle name="Millares [0.0] 5 10 2" xfId="5922"/>
    <cellStyle name="Millares [0.0] 5 11" xfId="5923"/>
    <cellStyle name="Millares [0.0] 5 11 2" xfId="5924"/>
    <cellStyle name="Millares [0.0] 5 2" xfId="5925"/>
    <cellStyle name="Millares [0.0] 5 2 2" xfId="5926"/>
    <cellStyle name="Millares [0.0] 5 2 2 2" xfId="5927"/>
    <cellStyle name="Millares [0.0] 5 2 2 2 2" xfId="5928"/>
    <cellStyle name="Millares [0.0] 5 2 2 3" xfId="5929"/>
    <cellStyle name="Millares [0.0] 5 2 2 3 2" xfId="5930"/>
    <cellStyle name="Millares [0.0] 5 2 2 4" xfId="5931"/>
    <cellStyle name="Millares [0.0] 5 2 2 4 2" xfId="5932"/>
    <cellStyle name="Millares [0.0] 5 2 3" xfId="5933"/>
    <cellStyle name="Millares [0.0] 5 2 3 2" xfId="5934"/>
    <cellStyle name="Millares [0.0] 5 2 4" xfId="5935"/>
    <cellStyle name="Millares [0.0] 5 2 4 2" xfId="5936"/>
    <cellStyle name="Millares [0.0] 5 2 5" xfId="5937"/>
    <cellStyle name="Millares [0.0] 5 2 5 2" xfId="5938"/>
    <cellStyle name="Millares [0.0] 5 3" xfId="5939"/>
    <cellStyle name="Millares [0.0] 5 3 2" xfId="5940"/>
    <cellStyle name="Millares [0.0] 5 3 2 2" xfId="5941"/>
    <cellStyle name="Millares [0.0] 5 3 2 2 2" xfId="5942"/>
    <cellStyle name="Millares [0.0] 5 3 2 3" xfId="5943"/>
    <cellStyle name="Millares [0.0] 5 3 2 3 2" xfId="5944"/>
    <cellStyle name="Millares [0.0] 5 3 2 4" xfId="5945"/>
    <cellStyle name="Millares [0.0] 5 3 2 4 2" xfId="5946"/>
    <cellStyle name="Millares [0.0] 5 3 3" xfId="5947"/>
    <cellStyle name="Millares [0.0] 5 3 3 2" xfId="5948"/>
    <cellStyle name="Millares [0.0] 5 3 4" xfId="5949"/>
    <cellStyle name="Millares [0.0] 5 3 4 2" xfId="5950"/>
    <cellStyle name="Millares [0.0] 5 3 5" xfId="5951"/>
    <cellStyle name="Millares [0.0] 5 3 5 2" xfId="5952"/>
    <cellStyle name="Millares [0.0] 5 4" xfId="5953"/>
    <cellStyle name="Millares [0.0] 5 4 2" xfId="5954"/>
    <cellStyle name="Millares [0.0] 5 4 2 2" xfId="5955"/>
    <cellStyle name="Millares [0.0] 5 4 2 2 2" xfId="5956"/>
    <cellStyle name="Millares [0.0] 5 4 2 3" xfId="5957"/>
    <cellStyle name="Millares [0.0] 5 4 2 3 2" xfId="5958"/>
    <cellStyle name="Millares [0.0] 5 4 2 4" xfId="5959"/>
    <cellStyle name="Millares [0.0] 5 4 2 4 2" xfId="5960"/>
    <cellStyle name="Millares [0.0] 5 4 3" xfId="5961"/>
    <cellStyle name="Millares [0.0] 5 4 3 2" xfId="5962"/>
    <cellStyle name="Millares [0.0] 5 4 4" xfId="5963"/>
    <cellStyle name="Millares [0.0] 5 4 4 2" xfId="5964"/>
    <cellStyle name="Millares [0.0] 5 4 5" xfId="5965"/>
    <cellStyle name="Millares [0.0] 5 4 5 2" xfId="5966"/>
    <cellStyle name="Millares [0.0] 5 5" xfId="5967"/>
    <cellStyle name="Millares [0.0] 5 5 2" xfId="5968"/>
    <cellStyle name="Millares [0.0] 5 5 2 2" xfId="5969"/>
    <cellStyle name="Millares [0.0] 5 5 2 2 2" xfId="5970"/>
    <cellStyle name="Millares [0.0] 5 5 2 3" xfId="5971"/>
    <cellStyle name="Millares [0.0] 5 5 2 3 2" xfId="5972"/>
    <cellStyle name="Millares [0.0] 5 5 2 4" xfId="5973"/>
    <cellStyle name="Millares [0.0] 5 5 2 4 2" xfId="5974"/>
    <cellStyle name="Millares [0.0] 5 5 3" xfId="5975"/>
    <cellStyle name="Millares [0.0] 5 5 3 2" xfId="5976"/>
    <cellStyle name="Millares [0.0] 5 5 4" xfId="5977"/>
    <cellStyle name="Millares [0.0] 5 5 4 2" xfId="5978"/>
    <cellStyle name="Millares [0.0] 5 5 5" xfId="5979"/>
    <cellStyle name="Millares [0.0] 5 5 5 2" xfId="5980"/>
    <cellStyle name="Millares [0.0] 5 6" xfId="5981"/>
    <cellStyle name="Millares [0.0] 5 6 2" xfId="5982"/>
    <cellStyle name="Millares [0.0] 5 6 2 2" xfId="5983"/>
    <cellStyle name="Millares [0.0] 5 6 2 2 2" xfId="5984"/>
    <cellStyle name="Millares [0.0] 5 6 2 3" xfId="5985"/>
    <cellStyle name="Millares [0.0] 5 6 2 3 2" xfId="5986"/>
    <cellStyle name="Millares [0.0] 5 6 2 4" xfId="5987"/>
    <cellStyle name="Millares [0.0] 5 6 2 4 2" xfId="5988"/>
    <cellStyle name="Millares [0.0] 5 6 3" xfId="5989"/>
    <cellStyle name="Millares [0.0] 5 6 3 2" xfId="5990"/>
    <cellStyle name="Millares [0.0] 5 6 4" xfId="5991"/>
    <cellStyle name="Millares [0.0] 5 6 4 2" xfId="5992"/>
    <cellStyle name="Millares [0.0] 5 6 5" xfId="5993"/>
    <cellStyle name="Millares [0.0] 5 6 5 2" xfId="5994"/>
    <cellStyle name="Millares [0.0] 5 7" xfId="5995"/>
    <cellStyle name="Millares [0.0] 5 7 2" xfId="5996"/>
    <cellStyle name="Millares [0.0] 5 7 2 2" xfId="5997"/>
    <cellStyle name="Millares [0.0] 5 7 2 2 2" xfId="5998"/>
    <cellStyle name="Millares [0.0] 5 7 2 3" xfId="5999"/>
    <cellStyle name="Millares [0.0] 5 7 2 3 2" xfId="6000"/>
    <cellStyle name="Millares [0.0] 5 7 2 4" xfId="6001"/>
    <cellStyle name="Millares [0.0] 5 7 2 4 2" xfId="6002"/>
    <cellStyle name="Millares [0.0] 5 7 3" xfId="6003"/>
    <cellStyle name="Millares [0.0] 5 7 3 2" xfId="6004"/>
    <cellStyle name="Millares [0.0] 5 7 4" xfId="6005"/>
    <cellStyle name="Millares [0.0] 5 7 4 2" xfId="6006"/>
    <cellStyle name="Millares [0.0] 5 7 5" xfId="6007"/>
    <cellStyle name="Millares [0.0] 5 7 5 2" xfId="6008"/>
    <cellStyle name="Millares [0.0] 5 8" xfId="6009"/>
    <cellStyle name="Millares [0.0] 5 8 2" xfId="6010"/>
    <cellStyle name="Millares [0.0] 5 8 2 2" xfId="6011"/>
    <cellStyle name="Millares [0.0] 5 8 3" xfId="6012"/>
    <cellStyle name="Millares [0.0] 5 8 3 2" xfId="6013"/>
    <cellStyle name="Millares [0.0] 5 8 4" xfId="6014"/>
    <cellStyle name="Millares [0.0] 5 8 4 2" xfId="6015"/>
    <cellStyle name="Millares [0.0] 5 9" xfId="6016"/>
    <cellStyle name="Millares [0.0] 5 9 2" xfId="6017"/>
    <cellStyle name="Millares [0.0] 6" xfId="6018"/>
    <cellStyle name="Millares [0.0] 6 10" xfId="6019"/>
    <cellStyle name="Millares [0.0] 6 10 2" xfId="6020"/>
    <cellStyle name="Millares [0.0] 6 11" xfId="6021"/>
    <cellStyle name="Millares [0.0] 6 11 2" xfId="6022"/>
    <cellStyle name="Millares [0.0] 6 2" xfId="6023"/>
    <cellStyle name="Millares [0.0] 6 2 2" xfId="6024"/>
    <cellStyle name="Millares [0.0] 6 2 2 2" xfId="6025"/>
    <cellStyle name="Millares [0.0] 6 2 2 2 2" xfId="6026"/>
    <cellStyle name="Millares [0.0] 6 2 2 3" xfId="6027"/>
    <cellStyle name="Millares [0.0] 6 2 2 3 2" xfId="6028"/>
    <cellStyle name="Millares [0.0] 6 2 2 4" xfId="6029"/>
    <cellStyle name="Millares [0.0] 6 2 2 4 2" xfId="6030"/>
    <cellStyle name="Millares [0.0] 6 2 3" xfId="6031"/>
    <cellStyle name="Millares [0.0] 6 2 3 2" xfId="6032"/>
    <cellStyle name="Millares [0.0] 6 2 4" xfId="6033"/>
    <cellStyle name="Millares [0.0] 6 2 4 2" xfId="6034"/>
    <cellStyle name="Millares [0.0] 6 2 5" xfId="6035"/>
    <cellStyle name="Millares [0.0] 6 2 5 2" xfId="6036"/>
    <cellStyle name="Millares [0.0] 6 3" xfId="6037"/>
    <cellStyle name="Millares [0.0] 6 3 2" xfId="6038"/>
    <cellStyle name="Millares [0.0] 6 3 2 2" xfId="6039"/>
    <cellStyle name="Millares [0.0] 6 3 2 2 2" xfId="6040"/>
    <cellStyle name="Millares [0.0] 6 3 2 3" xfId="6041"/>
    <cellStyle name="Millares [0.0] 6 3 2 3 2" xfId="6042"/>
    <cellStyle name="Millares [0.0] 6 3 2 4" xfId="6043"/>
    <cellStyle name="Millares [0.0] 6 3 2 4 2" xfId="6044"/>
    <cellStyle name="Millares [0.0] 6 3 3" xfId="6045"/>
    <cellStyle name="Millares [0.0] 6 3 3 2" xfId="6046"/>
    <cellStyle name="Millares [0.0] 6 3 4" xfId="6047"/>
    <cellStyle name="Millares [0.0] 6 3 4 2" xfId="6048"/>
    <cellStyle name="Millares [0.0] 6 3 5" xfId="6049"/>
    <cellStyle name="Millares [0.0] 6 3 5 2" xfId="6050"/>
    <cellStyle name="Millares [0.0] 6 4" xfId="6051"/>
    <cellStyle name="Millares [0.0] 6 4 2" xfId="6052"/>
    <cellStyle name="Millares [0.0] 6 4 2 2" xfId="6053"/>
    <cellStyle name="Millares [0.0] 6 4 2 2 2" xfId="6054"/>
    <cellStyle name="Millares [0.0] 6 4 2 3" xfId="6055"/>
    <cellStyle name="Millares [0.0] 6 4 2 3 2" xfId="6056"/>
    <cellStyle name="Millares [0.0] 6 4 2 4" xfId="6057"/>
    <cellStyle name="Millares [0.0] 6 4 2 4 2" xfId="6058"/>
    <cellStyle name="Millares [0.0] 6 4 3" xfId="6059"/>
    <cellStyle name="Millares [0.0] 6 4 3 2" xfId="6060"/>
    <cellStyle name="Millares [0.0] 6 4 4" xfId="6061"/>
    <cellStyle name="Millares [0.0] 6 4 4 2" xfId="6062"/>
    <cellStyle name="Millares [0.0] 6 4 5" xfId="6063"/>
    <cellStyle name="Millares [0.0] 6 4 5 2" xfId="6064"/>
    <cellStyle name="Millares [0.0] 6 5" xfId="6065"/>
    <cellStyle name="Millares [0.0] 6 5 2" xfId="6066"/>
    <cellStyle name="Millares [0.0] 6 5 2 2" xfId="6067"/>
    <cellStyle name="Millares [0.0] 6 5 2 2 2" xfId="6068"/>
    <cellStyle name="Millares [0.0] 6 5 2 3" xfId="6069"/>
    <cellStyle name="Millares [0.0] 6 5 2 3 2" xfId="6070"/>
    <cellStyle name="Millares [0.0] 6 5 2 4" xfId="6071"/>
    <cellStyle name="Millares [0.0] 6 5 2 4 2" xfId="6072"/>
    <cellStyle name="Millares [0.0] 6 5 3" xfId="6073"/>
    <cellStyle name="Millares [0.0] 6 5 3 2" xfId="6074"/>
    <cellStyle name="Millares [0.0] 6 5 4" xfId="6075"/>
    <cellStyle name="Millares [0.0] 6 5 4 2" xfId="6076"/>
    <cellStyle name="Millares [0.0] 6 5 5" xfId="6077"/>
    <cellStyle name="Millares [0.0] 6 5 5 2" xfId="6078"/>
    <cellStyle name="Millares [0.0] 6 6" xfId="6079"/>
    <cellStyle name="Millares [0.0] 6 6 2" xfId="6080"/>
    <cellStyle name="Millares [0.0] 6 6 2 2" xfId="6081"/>
    <cellStyle name="Millares [0.0] 6 6 2 2 2" xfId="6082"/>
    <cellStyle name="Millares [0.0] 6 6 2 3" xfId="6083"/>
    <cellStyle name="Millares [0.0] 6 6 2 3 2" xfId="6084"/>
    <cellStyle name="Millares [0.0] 6 6 2 4" xfId="6085"/>
    <cellStyle name="Millares [0.0] 6 6 2 4 2" xfId="6086"/>
    <cellStyle name="Millares [0.0] 6 6 3" xfId="6087"/>
    <cellStyle name="Millares [0.0] 6 6 3 2" xfId="6088"/>
    <cellStyle name="Millares [0.0] 6 6 4" xfId="6089"/>
    <cellStyle name="Millares [0.0] 6 6 4 2" xfId="6090"/>
    <cellStyle name="Millares [0.0] 6 6 5" xfId="6091"/>
    <cellStyle name="Millares [0.0] 6 6 5 2" xfId="6092"/>
    <cellStyle name="Millares [0.0] 6 7" xfId="6093"/>
    <cellStyle name="Millares [0.0] 6 7 2" xfId="6094"/>
    <cellStyle name="Millares [0.0] 6 7 2 2" xfId="6095"/>
    <cellStyle name="Millares [0.0] 6 7 2 2 2" xfId="6096"/>
    <cellStyle name="Millares [0.0] 6 7 2 3" xfId="6097"/>
    <cellStyle name="Millares [0.0] 6 7 2 3 2" xfId="6098"/>
    <cellStyle name="Millares [0.0] 6 7 2 4" xfId="6099"/>
    <cellStyle name="Millares [0.0] 6 7 2 4 2" xfId="6100"/>
    <cellStyle name="Millares [0.0] 6 7 3" xfId="6101"/>
    <cellStyle name="Millares [0.0] 6 7 3 2" xfId="6102"/>
    <cellStyle name="Millares [0.0] 6 7 4" xfId="6103"/>
    <cellStyle name="Millares [0.0] 6 7 4 2" xfId="6104"/>
    <cellStyle name="Millares [0.0] 6 7 5" xfId="6105"/>
    <cellStyle name="Millares [0.0] 6 7 5 2" xfId="6106"/>
    <cellStyle name="Millares [0.0] 6 8" xfId="6107"/>
    <cellStyle name="Millares [0.0] 6 8 2" xfId="6108"/>
    <cellStyle name="Millares [0.0] 6 8 2 2" xfId="6109"/>
    <cellStyle name="Millares [0.0] 6 8 3" xfId="6110"/>
    <cellStyle name="Millares [0.0] 6 8 3 2" xfId="6111"/>
    <cellStyle name="Millares [0.0] 6 8 4" xfId="6112"/>
    <cellStyle name="Millares [0.0] 6 8 4 2" xfId="6113"/>
    <cellStyle name="Millares [0.0] 6 9" xfId="6114"/>
    <cellStyle name="Millares [0.0] 6 9 2" xfId="6115"/>
    <cellStyle name="Millares [0.0] 7" xfId="6116"/>
    <cellStyle name="Millares [0.0] 7 10" xfId="6117"/>
    <cellStyle name="Millares [0.0] 7 10 2" xfId="6118"/>
    <cellStyle name="Millares [0.0] 7 11" xfId="6119"/>
    <cellStyle name="Millares [0.0] 7 11 2" xfId="6120"/>
    <cellStyle name="Millares [0.0] 7 2" xfId="6121"/>
    <cellStyle name="Millares [0.0] 7 2 2" xfId="6122"/>
    <cellStyle name="Millares [0.0] 7 2 2 2" xfId="6123"/>
    <cellStyle name="Millares [0.0] 7 2 2 2 2" xfId="6124"/>
    <cellStyle name="Millares [0.0] 7 2 2 3" xfId="6125"/>
    <cellStyle name="Millares [0.0] 7 2 2 3 2" xfId="6126"/>
    <cellStyle name="Millares [0.0] 7 2 2 4" xfId="6127"/>
    <cellStyle name="Millares [0.0] 7 2 2 4 2" xfId="6128"/>
    <cellStyle name="Millares [0.0] 7 2 3" xfId="6129"/>
    <cellStyle name="Millares [0.0] 7 2 3 2" xfId="6130"/>
    <cellStyle name="Millares [0.0] 7 2 4" xfId="6131"/>
    <cellStyle name="Millares [0.0] 7 2 4 2" xfId="6132"/>
    <cellStyle name="Millares [0.0] 7 2 5" xfId="6133"/>
    <cellStyle name="Millares [0.0] 7 2 5 2" xfId="6134"/>
    <cellStyle name="Millares [0.0] 7 3" xfId="6135"/>
    <cellStyle name="Millares [0.0] 7 3 2" xfId="6136"/>
    <cellStyle name="Millares [0.0] 7 3 2 2" xfId="6137"/>
    <cellStyle name="Millares [0.0] 7 3 2 2 2" xfId="6138"/>
    <cellStyle name="Millares [0.0] 7 3 2 3" xfId="6139"/>
    <cellStyle name="Millares [0.0] 7 3 2 3 2" xfId="6140"/>
    <cellStyle name="Millares [0.0] 7 3 2 4" xfId="6141"/>
    <cellStyle name="Millares [0.0] 7 3 2 4 2" xfId="6142"/>
    <cellStyle name="Millares [0.0] 7 3 3" xfId="6143"/>
    <cellStyle name="Millares [0.0] 7 3 3 2" xfId="6144"/>
    <cellStyle name="Millares [0.0] 7 3 4" xfId="6145"/>
    <cellStyle name="Millares [0.0] 7 3 4 2" xfId="6146"/>
    <cellStyle name="Millares [0.0] 7 3 5" xfId="6147"/>
    <cellStyle name="Millares [0.0] 7 3 5 2" xfId="6148"/>
    <cellStyle name="Millares [0.0] 7 4" xfId="6149"/>
    <cellStyle name="Millares [0.0] 7 4 2" xfId="6150"/>
    <cellStyle name="Millares [0.0] 7 4 2 2" xfId="6151"/>
    <cellStyle name="Millares [0.0] 7 4 2 2 2" xfId="6152"/>
    <cellStyle name="Millares [0.0] 7 4 2 3" xfId="6153"/>
    <cellStyle name="Millares [0.0] 7 4 2 3 2" xfId="6154"/>
    <cellStyle name="Millares [0.0] 7 4 2 4" xfId="6155"/>
    <cellStyle name="Millares [0.0] 7 4 2 4 2" xfId="6156"/>
    <cellStyle name="Millares [0.0] 7 4 3" xfId="6157"/>
    <cellStyle name="Millares [0.0] 7 4 3 2" xfId="6158"/>
    <cellStyle name="Millares [0.0] 7 4 4" xfId="6159"/>
    <cellStyle name="Millares [0.0] 7 4 4 2" xfId="6160"/>
    <cellStyle name="Millares [0.0] 7 4 5" xfId="6161"/>
    <cellStyle name="Millares [0.0] 7 4 5 2" xfId="6162"/>
    <cellStyle name="Millares [0.0] 7 5" xfId="6163"/>
    <cellStyle name="Millares [0.0] 7 5 2" xfId="6164"/>
    <cellStyle name="Millares [0.0] 7 5 2 2" xfId="6165"/>
    <cellStyle name="Millares [0.0] 7 5 2 2 2" xfId="6166"/>
    <cellStyle name="Millares [0.0] 7 5 2 3" xfId="6167"/>
    <cellStyle name="Millares [0.0] 7 5 2 3 2" xfId="6168"/>
    <cellStyle name="Millares [0.0] 7 5 2 4" xfId="6169"/>
    <cellStyle name="Millares [0.0] 7 5 2 4 2" xfId="6170"/>
    <cellStyle name="Millares [0.0] 7 5 3" xfId="6171"/>
    <cellStyle name="Millares [0.0] 7 5 3 2" xfId="6172"/>
    <cellStyle name="Millares [0.0] 7 5 4" xfId="6173"/>
    <cellStyle name="Millares [0.0] 7 5 4 2" xfId="6174"/>
    <cellStyle name="Millares [0.0] 7 5 5" xfId="6175"/>
    <cellStyle name="Millares [0.0] 7 5 5 2" xfId="6176"/>
    <cellStyle name="Millares [0.0] 7 6" xfId="6177"/>
    <cellStyle name="Millares [0.0] 7 6 2" xfId="6178"/>
    <cellStyle name="Millares [0.0] 7 6 2 2" xfId="6179"/>
    <cellStyle name="Millares [0.0] 7 6 2 2 2" xfId="6180"/>
    <cellStyle name="Millares [0.0] 7 6 2 3" xfId="6181"/>
    <cellStyle name="Millares [0.0] 7 6 2 3 2" xfId="6182"/>
    <cellStyle name="Millares [0.0] 7 6 2 4" xfId="6183"/>
    <cellStyle name="Millares [0.0] 7 6 2 4 2" xfId="6184"/>
    <cellStyle name="Millares [0.0] 7 6 3" xfId="6185"/>
    <cellStyle name="Millares [0.0] 7 6 3 2" xfId="6186"/>
    <cellStyle name="Millares [0.0] 7 6 4" xfId="6187"/>
    <cellStyle name="Millares [0.0] 7 6 4 2" xfId="6188"/>
    <cellStyle name="Millares [0.0] 7 6 5" xfId="6189"/>
    <cellStyle name="Millares [0.0] 7 6 5 2" xfId="6190"/>
    <cellStyle name="Millares [0.0] 7 7" xfId="6191"/>
    <cellStyle name="Millares [0.0] 7 7 2" xfId="6192"/>
    <cellStyle name="Millares [0.0] 7 7 2 2" xfId="6193"/>
    <cellStyle name="Millares [0.0] 7 7 2 2 2" xfId="6194"/>
    <cellStyle name="Millares [0.0] 7 7 2 3" xfId="6195"/>
    <cellStyle name="Millares [0.0] 7 7 2 3 2" xfId="6196"/>
    <cellStyle name="Millares [0.0] 7 7 2 4" xfId="6197"/>
    <cellStyle name="Millares [0.0] 7 7 2 4 2" xfId="6198"/>
    <cellStyle name="Millares [0.0] 7 7 3" xfId="6199"/>
    <cellStyle name="Millares [0.0] 7 7 3 2" xfId="6200"/>
    <cellStyle name="Millares [0.0] 7 7 4" xfId="6201"/>
    <cellStyle name="Millares [0.0] 7 7 4 2" xfId="6202"/>
    <cellStyle name="Millares [0.0] 7 7 5" xfId="6203"/>
    <cellStyle name="Millares [0.0] 7 7 5 2" xfId="6204"/>
    <cellStyle name="Millares [0.0] 7 8" xfId="6205"/>
    <cellStyle name="Millares [0.0] 7 8 2" xfId="6206"/>
    <cellStyle name="Millares [0.0] 7 8 2 2" xfId="6207"/>
    <cellStyle name="Millares [0.0] 7 8 3" xfId="6208"/>
    <cellStyle name="Millares [0.0] 7 8 3 2" xfId="6209"/>
    <cellStyle name="Millares [0.0] 7 8 4" xfId="6210"/>
    <cellStyle name="Millares [0.0] 7 8 4 2" xfId="6211"/>
    <cellStyle name="Millares [0.0] 7 9" xfId="6212"/>
    <cellStyle name="Millares [0.0] 7 9 2" xfId="6213"/>
    <cellStyle name="Millares [0.0] 8" xfId="6214"/>
    <cellStyle name="Millares [0.0] 8 10" xfId="6215"/>
    <cellStyle name="Millares [0.0] 8 10 2" xfId="6216"/>
    <cellStyle name="Millares [0.0] 8 11" xfId="6217"/>
    <cellStyle name="Millares [0.0] 8 11 2" xfId="6218"/>
    <cellStyle name="Millares [0.0] 8 2" xfId="6219"/>
    <cellStyle name="Millares [0.0] 8 2 2" xfId="6220"/>
    <cellStyle name="Millares [0.0] 8 2 2 2" xfId="6221"/>
    <cellStyle name="Millares [0.0] 8 2 2 2 2" xfId="6222"/>
    <cellStyle name="Millares [0.0] 8 2 2 3" xfId="6223"/>
    <cellStyle name="Millares [0.0] 8 2 2 3 2" xfId="6224"/>
    <cellStyle name="Millares [0.0] 8 2 2 4" xfId="6225"/>
    <cellStyle name="Millares [0.0] 8 2 2 4 2" xfId="6226"/>
    <cellStyle name="Millares [0.0] 8 2 3" xfId="6227"/>
    <cellStyle name="Millares [0.0] 8 2 3 2" xfId="6228"/>
    <cellStyle name="Millares [0.0] 8 2 4" xfId="6229"/>
    <cellStyle name="Millares [0.0] 8 2 4 2" xfId="6230"/>
    <cellStyle name="Millares [0.0] 8 2 5" xfId="6231"/>
    <cellStyle name="Millares [0.0] 8 2 5 2" xfId="6232"/>
    <cellStyle name="Millares [0.0] 8 3" xfId="6233"/>
    <cellStyle name="Millares [0.0] 8 3 2" xfId="6234"/>
    <cellStyle name="Millares [0.0] 8 3 2 2" xfId="6235"/>
    <cellStyle name="Millares [0.0] 8 3 2 2 2" xfId="6236"/>
    <cellStyle name="Millares [0.0] 8 3 2 3" xfId="6237"/>
    <cellStyle name="Millares [0.0] 8 3 2 3 2" xfId="6238"/>
    <cellStyle name="Millares [0.0] 8 3 2 4" xfId="6239"/>
    <cellStyle name="Millares [0.0] 8 3 2 4 2" xfId="6240"/>
    <cellStyle name="Millares [0.0] 8 3 3" xfId="6241"/>
    <cellStyle name="Millares [0.0] 8 3 3 2" xfId="6242"/>
    <cellStyle name="Millares [0.0] 8 3 4" xfId="6243"/>
    <cellStyle name="Millares [0.0] 8 3 4 2" xfId="6244"/>
    <cellStyle name="Millares [0.0] 8 3 5" xfId="6245"/>
    <cellStyle name="Millares [0.0] 8 3 5 2" xfId="6246"/>
    <cellStyle name="Millares [0.0] 8 4" xfId="6247"/>
    <cellStyle name="Millares [0.0] 8 4 2" xfId="6248"/>
    <cellStyle name="Millares [0.0] 8 4 2 2" xfId="6249"/>
    <cellStyle name="Millares [0.0] 8 4 2 2 2" xfId="6250"/>
    <cellStyle name="Millares [0.0] 8 4 2 3" xfId="6251"/>
    <cellStyle name="Millares [0.0] 8 4 2 3 2" xfId="6252"/>
    <cellStyle name="Millares [0.0] 8 4 2 4" xfId="6253"/>
    <cellStyle name="Millares [0.0] 8 4 2 4 2" xfId="6254"/>
    <cellStyle name="Millares [0.0] 8 4 3" xfId="6255"/>
    <cellStyle name="Millares [0.0] 8 4 3 2" xfId="6256"/>
    <cellStyle name="Millares [0.0] 8 4 4" xfId="6257"/>
    <cellStyle name="Millares [0.0] 8 4 4 2" xfId="6258"/>
    <cellStyle name="Millares [0.0] 8 4 5" xfId="6259"/>
    <cellStyle name="Millares [0.0] 8 4 5 2" xfId="6260"/>
    <cellStyle name="Millares [0.0] 8 5" xfId="6261"/>
    <cellStyle name="Millares [0.0] 8 5 2" xfId="6262"/>
    <cellStyle name="Millares [0.0] 8 5 2 2" xfId="6263"/>
    <cellStyle name="Millares [0.0] 8 5 2 2 2" xfId="6264"/>
    <cellStyle name="Millares [0.0] 8 5 2 3" xfId="6265"/>
    <cellStyle name="Millares [0.0] 8 5 2 3 2" xfId="6266"/>
    <cellStyle name="Millares [0.0] 8 5 2 4" xfId="6267"/>
    <cellStyle name="Millares [0.0] 8 5 2 4 2" xfId="6268"/>
    <cellStyle name="Millares [0.0] 8 5 3" xfId="6269"/>
    <cellStyle name="Millares [0.0] 8 5 3 2" xfId="6270"/>
    <cellStyle name="Millares [0.0] 8 5 4" xfId="6271"/>
    <cellStyle name="Millares [0.0] 8 5 4 2" xfId="6272"/>
    <cellStyle name="Millares [0.0] 8 5 5" xfId="6273"/>
    <cellStyle name="Millares [0.0] 8 5 5 2" xfId="6274"/>
    <cellStyle name="Millares [0.0] 8 6" xfId="6275"/>
    <cellStyle name="Millares [0.0] 8 6 2" xfId="6276"/>
    <cellStyle name="Millares [0.0] 8 6 2 2" xfId="6277"/>
    <cellStyle name="Millares [0.0] 8 6 2 2 2" xfId="6278"/>
    <cellStyle name="Millares [0.0] 8 6 2 3" xfId="6279"/>
    <cellStyle name="Millares [0.0] 8 6 2 3 2" xfId="6280"/>
    <cellStyle name="Millares [0.0] 8 6 2 4" xfId="6281"/>
    <cellStyle name="Millares [0.0] 8 6 2 4 2" xfId="6282"/>
    <cellStyle name="Millares [0.0] 8 6 3" xfId="6283"/>
    <cellStyle name="Millares [0.0] 8 6 3 2" xfId="6284"/>
    <cellStyle name="Millares [0.0] 8 6 4" xfId="6285"/>
    <cellStyle name="Millares [0.0] 8 6 4 2" xfId="6286"/>
    <cellStyle name="Millares [0.0] 8 6 5" xfId="6287"/>
    <cellStyle name="Millares [0.0] 8 6 5 2" xfId="6288"/>
    <cellStyle name="Millares [0.0] 8 7" xfId="6289"/>
    <cellStyle name="Millares [0.0] 8 7 2" xfId="6290"/>
    <cellStyle name="Millares [0.0] 8 7 2 2" xfId="6291"/>
    <cellStyle name="Millares [0.0] 8 7 2 2 2" xfId="6292"/>
    <cellStyle name="Millares [0.0] 8 7 2 3" xfId="6293"/>
    <cellStyle name="Millares [0.0] 8 7 2 3 2" xfId="6294"/>
    <cellStyle name="Millares [0.0] 8 7 2 4" xfId="6295"/>
    <cellStyle name="Millares [0.0] 8 7 2 4 2" xfId="6296"/>
    <cellStyle name="Millares [0.0] 8 7 3" xfId="6297"/>
    <cellStyle name="Millares [0.0] 8 7 3 2" xfId="6298"/>
    <cellStyle name="Millares [0.0] 8 7 4" xfId="6299"/>
    <cellStyle name="Millares [0.0] 8 7 4 2" xfId="6300"/>
    <cellStyle name="Millares [0.0] 8 7 5" xfId="6301"/>
    <cellStyle name="Millares [0.0] 8 7 5 2" xfId="6302"/>
    <cellStyle name="Millares [0.0] 8 8" xfId="6303"/>
    <cellStyle name="Millares [0.0] 8 8 2" xfId="6304"/>
    <cellStyle name="Millares [0.0] 8 8 2 2" xfId="6305"/>
    <cellStyle name="Millares [0.0] 8 8 3" xfId="6306"/>
    <cellStyle name="Millares [0.0] 8 8 3 2" xfId="6307"/>
    <cellStyle name="Millares [0.0] 8 8 4" xfId="6308"/>
    <cellStyle name="Millares [0.0] 8 8 4 2" xfId="6309"/>
    <cellStyle name="Millares [0.0] 8 9" xfId="6310"/>
    <cellStyle name="Millares [0.0] 8 9 2" xfId="6311"/>
    <cellStyle name="Millares [0.0] 9" xfId="6312"/>
    <cellStyle name="Millares [0.0] 9 2" xfId="6313"/>
    <cellStyle name="Millares [0.0] 9 2 2" xfId="6314"/>
    <cellStyle name="Millares [0.0] 9 2 2 2" xfId="6315"/>
    <cellStyle name="Millares [0.0] 9 2 3" xfId="6316"/>
    <cellStyle name="Millares [0.0] 9 2 3 2" xfId="6317"/>
    <cellStyle name="Millares [0.0] 9 2 4" xfId="6318"/>
    <cellStyle name="Millares [0.0] 9 2 4 2" xfId="6319"/>
    <cellStyle name="Millares [0.0] 9 3" xfId="6320"/>
    <cellStyle name="Millares [0.0] 9 3 2" xfId="6321"/>
    <cellStyle name="Millares [0.0] 9 4" xfId="6322"/>
    <cellStyle name="Millares [0.0] 9 4 2" xfId="6323"/>
    <cellStyle name="Millares [0.0] 9 5" xfId="6324"/>
    <cellStyle name="Millares [0.0] 9 5 2" xfId="6325"/>
    <cellStyle name="Millares [0.1]" xfId="6326"/>
    <cellStyle name="Millares [0.1] 10" xfId="6327"/>
    <cellStyle name="Millares [0.1] 10 2" xfId="6328"/>
    <cellStyle name="Millares [0.1] 10 2 2" xfId="6329"/>
    <cellStyle name="Millares [0.1] 10 3" xfId="6330"/>
    <cellStyle name="Millares [0.1] 10 3 2" xfId="6331"/>
    <cellStyle name="Millares [0.1] 10 4" xfId="6332"/>
    <cellStyle name="Millares [0.1] 10 4 2" xfId="6333"/>
    <cellStyle name="Millares [0.1] 11" xfId="6334"/>
    <cellStyle name="Millares [0.1] 11 2" xfId="6335"/>
    <cellStyle name="Millares [0.1] 12" xfId="6336"/>
    <cellStyle name="Millares [0.1] 12 2" xfId="6337"/>
    <cellStyle name="Millares [0.1] 13" xfId="6338"/>
    <cellStyle name="Millares [0.1] 13 2" xfId="6339"/>
    <cellStyle name="Millares [0.1] 2" xfId="6340"/>
    <cellStyle name="Millares [0.1] 2 10" xfId="6341"/>
    <cellStyle name="Millares [0.1] 2 10 10" xfId="6342"/>
    <cellStyle name="Millares [0.1] 2 10 10 2" xfId="6343"/>
    <cellStyle name="Millares [0.1] 2 10 11" xfId="6344"/>
    <cellStyle name="Millares [0.1] 2 10 11 2" xfId="6345"/>
    <cellStyle name="Millares [0.1] 2 10 2" xfId="6346"/>
    <cellStyle name="Millares [0.1] 2 10 2 2" xfId="6347"/>
    <cellStyle name="Millares [0.1] 2 10 2 2 2" xfId="6348"/>
    <cellStyle name="Millares [0.1] 2 10 2 2 2 2" xfId="6349"/>
    <cellStyle name="Millares [0.1] 2 10 2 2 3" xfId="6350"/>
    <cellStyle name="Millares [0.1] 2 10 2 2 3 2" xfId="6351"/>
    <cellStyle name="Millares [0.1] 2 10 2 2 4" xfId="6352"/>
    <cellStyle name="Millares [0.1] 2 10 2 2 4 2" xfId="6353"/>
    <cellStyle name="Millares [0.1] 2 10 2 3" xfId="6354"/>
    <cellStyle name="Millares [0.1] 2 10 2 3 2" xfId="6355"/>
    <cellStyle name="Millares [0.1] 2 10 2 4" xfId="6356"/>
    <cellStyle name="Millares [0.1] 2 10 2 4 2" xfId="6357"/>
    <cellStyle name="Millares [0.1] 2 10 2 5" xfId="6358"/>
    <cellStyle name="Millares [0.1] 2 10 2 5 2" xfId="6359"/>
    <cellStyle name="Millares [0.1] 2 10 3" xfId="6360"/>
    <cellStyle name="Millares [0.1] 2 10 3 2" xfId="6361"/>
    <cellStyle name="Millares [0.1] 2 10 3 2 2" xfId="6362"/>
    <cellStyle name="Millares [0.1] 2 10 3 2 2 2" xfId="6363"/>
    <cellStyle name="Millares [0.1] 2 10 3 2 3" xfId="6364"/>
    <cellStyle name="Millares [0.1] 2 10 3 2 3 2" xfId="6365"/>
    <cellStyle name="Millares [0.1] 2 10 3 2 4" xfId="6366"/>
    <cellStyle name="Millares [0.1] 2 10 3 2 4 2" xfId="6367"/>
    <cellStyle name="Millares [0.1] 2 10 3 3" xfId="6368"/>
    <cellStyle name="Millares [0.1] 2 10 3 3 2" xfId="6369"/>
    <cellStyle name="Millares [0.1] 2 10 3 4" xfId="6370"/>
    <cellStyle name="Millares [0.1] 2 10 3 4 2" xfId="6371"/>
    <cellStyle name="Millares [0.1] 2 10 3 5" xfId="6372"/>
    <cellStyle name="Millares [0.1] 2 10 3 5 2" xfId="6373"/>
    <cellStyle name="Millares [0.1] 2 10 4" xfId="6374"/>
    <cellStyle name="Millares [0.1] 2 10 4 2" xfId="6375"/>
    <cellStyle name="Millares [0.1] 2 10 4 2 2" xfId="6376"/>
    <cellStyle name="Millares [0.1] 2 10 4 2 2 2" xfId="6377"/>
    <cellStyle name="Millares [0.1] 2 10 4 2 3" xfId="6378"/>
    <cellStyle name="Millares [0.1] 2 10 4 2 3 2" xfId="6379"/>
    <cellStyle name="Millares [0.1] 2 10 4 2 4" xfId="6380"/>
    <cellStyle name="Millares [0.1] 2 10 4 2 4 2" xfId="6381"/>
    <cellStyle name="Millares [0.1] 2 10 4 3" xfId="6382"/>
    <cellStyle name="Millares [0.1] 2 10 4 3 2" xfId="6383"/>
    <cellStyle name="Millares [0.1] 2 10 4 4" xfId="6384"/>
    <cellStyle name="Millares [0.1] 2 10 4 4 2" xfId="6385"/>
    <cellStyle name="Millares [0.1] 2 10 4 5" xfId="6386"/>
    <cellStyle name="Millares [0.1] 2 10 4 5 2" xfId="6387"/>
    <cellStyle name="Millares [0.1] 2 10 5" xfId="6388"/>
    <cellStyle name="Millares [0.1] 2 10 5 2" xfId="6389"/>
    <cellStyle name="Millares [0.1] 2 10 5 2 2" xfId="6390"/>
    <cellStyle name="Millares [0.1] 2 10 5 2 2 2" xfId="6391"/>
    <cellStyle name="Millares [0.1] 2 10 5 2 3" xfId="6392"/>
    <cellStyle name="Millares [0.1] 2 10 5 2 3 2" xfId="6393"/>
    <cellStyle name="Millares [0.1] 2 10 5 2 4" xfId="6394"/>
    <cellStyle name="Millares [0.1] 2 10 5 2 4 2" xfId="6395"/>
    <cellStyle name="Millares [0.1] 2 10 5 3" xfId="6396"/>
    <cellStyle name="Millares [0.1] 2 10 5 3 2" xfId="6397"/>
    <cellStyle name="Millares [0.1] 2 10 5 4" xfId="6398"/>
    <cellStyle name="Millares [0.1] 2 10 5 4 2" xfId="6399"/>
    <cellStyle name="Millares [0.1] 2 10 5 5" xfId="6400"/>
    <cellStyle name="Millares [0.1] 2 10 5 5 2" xfId="6401"/>
    <cellStyle name="Millares [0.1] 2 10 6" xfId="6402"/>
    <cellStyle name="Millares [0.1] 2 10 6 2" xfId="6403"/>
    <cellStyle name="Millares [0.1] 2 10 6 2 2" xfId="6404"/>
    <cellStyle name="Millares [0.1] 2 10 6 2 2 2" xfId="6405"/>
    <cellStyle name="Millares [0.1] 2 10 6 2 3" xfId="6406"/>
    <cellStyle name="Millares [0.1] 2 10 6 2 3 2" xfId="6407"/>
    <cellStyle name="Millares [0.1] 2 10 6 2 4" xfId="6408"/>
    <cellStyle name="Millares [0.1] 2 10 6 2 4 2" xfId="6409"/>
    <cellStyle name="Millares [0.1] 2 10 6 3" xfId="6410"/>
    <cellStyle name="Millares [0.1] 2 10 6 3 2" xfId="6411"/>
    <cellStyle name="Millares [0.1] 2 10 6 4" xfId="6412"/>
    <cellStyle name="Millares [0.1] 2 10 6 4 2" xfId="6413"/>
    <cellStyle name="Millares [0.1] 2 10 6 5" xfId="6414"/>
    <cellStyle name="Millares [0.1] 2 10 6 5 2" xfId="6415"/>
    <cellStyle name="Millares [0.1] 2 10 7" xfId="6416"/>
    <cellStyle name="Millares [0.1] 2 10 7 2" xfId="6417"/>
    <cellStyle name="Millares [0.1] 2 10 7 2 2" xfId="6418"/>
    <cellStyle name="Millares [0.1] 2 10 7 2 2 2" xfId="6419"/>
    <cellStyle name="Millares [0.1] 2 10 7 2 3" xfId="6420"/>
    <cellStyle name="Millares [0.1] 2 10 7 2 3 2" xfId="6421"/>
    <cellStyle name="Millares [0.1] 2 10 7 2 4" xfId="6422"/>
    <cellStyle name="Millares [0.1] 2 10 7 2 4 2" xfId="6423"/>
    <cellStyle name="Millares [0.1] 2 10 7 3" xfId="6424"/>
    <cellStyle name="Millares [0.1] 2 10 7 3 2" xfId="6425"/>
    <cellStyle name="Millares [0.1] 2 10 7 4" xfId="6426"/>
    <cellStyle name="Millares [0.1] 2 10 7 4 2" xfId="6427"/>
    <cellStyle name="Millares [0.1] 2 10 7 5" xfId="6428"/>
    <cellStyle name="Millares [0.1] 2 10 7 5 2" xfId="6429"/>
    <cellStyle name="Millares [0.1] 2 10 8" xfId="6430"/>
    <cellStyle name="Millares [0.1] 2 10 8 2" xfId="6431"/>
    <cellStyle name="Millares [0.1] 2 10 8 2 2" xfId="6432"/>
    <cellStyle name="Millares [0.1] 2 10 8 3" xfId="6433"/>
    <cellStyle name="Millares [0.1] 2 10 8 3 2" xfId="6434"/>
    <cellStyle name="Millares [0.1] 2 10 8 4" xfId="6435"/>
    <cellStyle name="Millares [0.1] 2 10 8 4 2" xfId="6436"/>
    <cellStyle name="Millares [0.1] 2 10 9" xfId="6437"/>
    <cellStyle name="Millares [0.1] 2 10 9 2" xfId="6438"/>
    <cellStyle name="Millares [0.1] 2 11" xfId="6439"/>
    <cellStyle name="Millares [0.1] 2 11 10" xfId="6440"/>
    <cellStyle name="Millares [0.1] 2 11 10 2" xfId="6441"/>
    <cellStyle name="Millares [0.1] 2 11 11" xfId="6442"/>
    <cellStyle name="Millares [0.1] 2 11 11 2" xfId="6443"/>
    <cellStyle name="Millares [0.1] 2 11 2" xfId="6444"/>
    <cellStyle name="Millares [0.1] 2 11 2 2" xfId="6445"/>
    <cellStyle name="Millares [0.1] 2 11 2 2 2" xfId="6446"/>
    <cellStyle name="Millares [0.1] 2 11 2 2 2 2" xfId="6447"/>
    <cellStyle name="Millares [0.1] 2 11 2 2 3" xfId="6448"/>
    <cellStyle name="Millares [0.1] 2 11 2 2 3 2" xfId="6449"/>
    <cellStyle name="Millares [0.1] 2 11 2 2 4" xfId="6450"/>
    <cellStyle name="Millares [0.1] 2 11 2 2 4 2" xfId="6451"/>
    <cellStyle name="Millares [0.1] 2 11 2 3" xfId="6452"/>
    <cellStyle name="Millares [0.1] 2 11 2 3 2" xfId="6453"/>
    <cellStyle name="Millares [0.1] 2 11 2 4" xfId="6454"/>
    <cellStyle name="Millares [0.1] 2 11 2 4 2" xfId="6455"/>
    <cellStyle name="Millares [0.1] 2 11 2 5" xfId="6456"/>
    <cellStyle name="Millares [0.1] 2 11 2 5 2" xfId="6457"/>
    <cellStyle name="Millares [0.1] 2 11 3" xfId="6458"/>
    <cellStyle name="Millares [0.1] 2 11 3 2" xfId="6459"/>
    <cellStyle name="Millares [0.1] 2 11 3 2 2" xfId="6460"/>
    <cellStyle name="Millares [0.1] 2 11 3 2 2 2" xfId="6461"/>
    <cellStyle name="Millares [0.1] 2 11 3 2 3" xfId="6462"/>
    <cellStyle name="Millares [0.1] 2 11 3 2 3 2" xfId="6463"/>
    <cellStyle name="Millares [0.1] 2 11 3 2 4" xfId="6464"/>
    <cellStyle name="Millares [0.1] 2 11 3 2 4 2" xfId="6465"/>
    <cellStyle name="Millares [0.1] 2 11 3 3" xfId="6466"/>
    <cellStyle name="Millares [0.1] 2 11 3 3 2" xfId="6467"/>
    <cellStyle name="Millares [0.1] 2 11 3 4" xfId="6468"/>
    <cellStyle name="Millares [0.1] 2 11 3 4 2" xfId="6469"/>
    <cellStyle name="Millares [0.1] 2 11 3 5" xfId="6470"/>
    <cellStyle name="Millares [0.1] 2 11 3 5 2" xfId="6471"/>
    <cellStyle name="Millares [0.1] 2 11 4" xfId="6472"/>
    <cellStyle name="Millares [0.1] 2 11 4 2" xfId="6473"/>
    <cellStyle name="Millares [0.1] 2 11 4 2 2" xfId="6474"/>
    <cellStyle name="Millares [0.1] 2 11 4 2 2 2" xfId="6475"/>
    <cellStyle name="Millares [0.1] 2 11 4 2 3" xfId="6476"/>
    <cellStyle name="Millares [0.1] 2 11 4 2 3 2" xfId="6477"/>
    <cellStyle name="Millares [0.1] 2 11 4 2 4" xfId="6478"/>
    <cellStyle name="Millares [0.1] 2 11 4 2 4 2" xfId="6479"/>
    <cellStyle name="Millares [0.1] 2 11 4 3" xfId="6480"/>
    <cellStyle name="Millares [0.1] 2 11 4 3 2" xfId="6481"/>
    <cellStyle name="Millares [0.1] 2 11 4 4" xfId="6482"/>
    <cellStyle name="Millares [0.1] 2 11 4 4 2" xfId="6483"/>
    <cellStyle name="Millares [0.1] 2 11 4 5" xfId="6484"/>
    <cellStyle name="Millares [0.1] 2 11 4 5 2" xfId="6485"/>
    <cellStyle name="Millares [0.1] 2 11 5" xfId="6486"/>
    <cellStyle name="Millares [0.1] 2 11 5 2" xfId="6487"/>
    <cellStyle name="Millares [0.1] 2 11 5 2 2" xfId="6488"/>
    <cellStyle name="Millares [0.1] 2 11 5 2 2 2" xfId="6489"/>
    <cellStyle name="Millares [0.1] 2 11 5 2 3" xfId="6490"/>
    <cellStyle name="Millares [0.1] 2 11 5 2 3 2" xfId="6491"/>
    <cellStyle name="Millares [0.1] 2 11 5 2 4" xfId="6492"/>
    <cellStyle name="Millares [0.1] 2 11 5 2 4 2" xfId="6493"/>
    <cellStyle name="Millares [0.1] 2 11 5 3" xfId="6494"/>
    <cellStyle name="Millares [0.1] 2 11 5 3 2" xfId="6495"/>
    <cellStyle name="Millares [0.1] 2 11 5 4" xfId="6496"/>
    <cellStyle name="Millares [0.1] 2 11 5 4 2" xfId="6497"/>
    <cellStyle name="Millares [0.1] 2 11 5 5" xfId="6498"/>
    <cellStyle name="Millares [0.1] 2 11 5 5 2" xfId="6499"/>
    <cellStyle name="Millares [0.1] 2 11 6" xfId="6500"/>
    <cellStyle name="Millares [0.1] 2 11 6 2" xfId="6501"/>
    <cellStyle name="Millares [0.1] 2 11 6 2 2" xfId="6502"/>
    <cellStyle name="Millares [0.1] 2 11 6 2 2 2" xfId="6503"/>
    <cellStyle name="Millares [0.1] 2 11 6 2 3" xfId="6504"/>
    <cellStyle name="Millares [0.1] 2 11 6 2 3 2" xfId="6505"/>
    <cellStyle name="Millares [0.1] 2 11 6 2 4" xfId="6506"/>
    <cellStyle name="Millares [0.1] 2 11 6 2 4 2" xfId="6507"/>
    <cellStyle name="Millares [0.1] 2 11 6 3" xfId="6508"/>
    <cellStyle name="Millares [0.1] 2 11 6 3 2" xfId="6509"/>
    <cellStyle name="Millares [0.1] 2 11 6 4" xfId="6510"/>
    <cellStyle name="Millares [0.1] 2 11 6 4 2" xfId="6511"/>
    <cellStyle name="Millares [0.1] 2 11 6 5" xfId="6512"/>
    <cellStyle name="Millares [0.1] 2 11 6 5 2" xfId="6513"/>
    <cellStyle name="Millares [0.1] 2 11 7" xfId="6514"/>
    <cellStyle name="Millares [0.1] 2 11 7 2" xfId="6515"/>
    <cellStyle name="Millares [0.1] 2 11 7 2 2" xfId="6516"/>
    <cellStyle name="Millares [0.1] 2 11 7 2 2 2" xfId="6517"/>
    <cellStyle name="Millares [0.1] 2 11 7 2 3" xfId="6518"/>
    <cellStyle name="Millares [0.1] 2 11 7 2 3 2" xfId="6519"/>
    <cellStyle name="Millares [0.1] 2 11 7 2 4" xfId="6520"/>
    <cellStyle name="Millares [0.1] 2 11 7 2 4 2" xfId="6521"/>
    <cellStyle name="Millares [0.1] 2 11 7 3" xfId="6522"/>
    <cellStyle name="Millares [0.1] 2 11 7 3 2" xfId="6523"/>
    <cellStyle name="Millares [0.1] 2 11 7 4" xfId="6524"/>
    <cellStyle name="Millares [0.1] 2 11 7 4 2" xfId="6525"/>
    <cellStyle name="Millares [0.1] 2 11 7 5" xfId="6526"/>
    <cellStyle name="Millares [0.1] 2 11 7 5 2" xfId="6527"/>
    <cellStyle name="Millares [0.1] 2 11 8" xfId="6528"/>
    <cellStyle name="Millares [0.1] 2 11 8 2" xfId="6529"/>
    <cellStyle name="Millares [0.1] 2 11 8 2 2" xfId="6530"/>
    <cellStyle name="Millares [0.1] 2 11 8 3" xfId="6531"/>
    <cellStyle name="Millares [0.1] 2 11 8 3 2" xfId="6532"/>
    <cellStyle name="Millares [0.1] 2 11 8 4" xfId="6533"/>
    <cellStyle name="Millares [0.1] 2 11 8 4 2" xfId="6534"/>
    <cellStyle name="Millares [0.1] 2 11 9" xfId="6535"/>
    <cellStyle name="Millares [0.1] 2 11 9 2" xfId="6536"/>
    <cellStyle name="Millares [0.1] 2 12" xfId="6537"/>
    <cellStyle name="Millares [0.1] 2 12 2" xfId="6538"/>
    <cellStyle name="Millares [0.1] 2 12 2 2" xfId="6539"/>
    <cellStyle name="Millares [0.1] 2 12 2 2 2" xfId="6540"/>
    <cellStyle name="Millares [0.1] 2 12 2 3" xfId="6541"/>
    <cellStyle name="Millares [0.1] 2 12 2 3 2" xfId="6542"/>
    <cellStyle name="Millares [0.1] 2 12 2 4" xfId="6543"/>
    <cellStyle name="Millares [0.1] 2 12 2 4 2" xfId="6544"/>
    <cellStyle name="Millares [0.1] 2 12 3" xfId="6545"/>
    <cellStyle name="Millares [0.1] 2 12 3 2" xfId="6546"/>
    <cellStyle name="Millares [0.1] 2 12 4" xfId="6547"/>
    <cellStyle name="Millares [0.1] 2 12 4 2" xfId="6548"/>
    <cellStyle name="Millares [0.1] 2 12 5" xfId="6549"/>
    <cellStyle name="Millares [0.1] 2 12 5 2" xfId="6550"/>
    <cellStyle name="Millares [0.1] 2 13" xfId="6551"/>
    <cellStyle name="Millares [0.1] 2 13 2" xfId="6552"/>
    <cellStyle name="Millares [0.1] 2 13 2 2" xfId="6553"/>
    <cellStyle name="Millares [0.1] 2 13 2 2 2" xfId="6554"/>
    <cellStyle name="Millares [0.1] 2 13 2 3" xfId="6555"/>
    <cellStyle name="Millares [0.1] 2 13 2 3 2" xfId="6556"/>
    <cellStyle name="Millares [0.1] 2 13 2 4" xfId="6557"/>
    <cellStyle name="Millares [0.1] 2 13 2 4 2" xfId="6558"/>
    <cellStyle name="Millares [0.1] 2 13 3" xfId="6559"/>
    <cellStyle name="Millares [0.1] 2 13 3 2" xfId="6560"/>
    <cellStyle name="Millares [0.1] 2 13 4" xfId="6561"/>
    <cellStyle name="Millares [0.1] 2 13 4 2" xfId="6562"/>
    <cellStyle name="Millares [0.1] 2 13 5" xfId="6563"/>
    <cellStyle name="Millares [0.1] 2 13 5 2" xfId="6564"/>
    <cellStyle name="Millares [0.1] 2 14" xfId="6565"/>
    <cellStyle name="Millares [0.1] 2 14 2" xfId="6566"/>
    <cellStyle name="Millares [0.1] 2 14 2 2" xfId="6567"/>
    <cellStyle name="Millares [0.1] 2 14 2 2 2" xfId="6568"/>
    <cellStyle name="Millares [0.1] 2 14 2 3" xfId="6569"/>
    <cellStyle name="Millares [0.1] 2 14 2 3 2" xfId="6570"/>
    <cellStyle name="Millares [0.1] 2 14 2 4" xfId="6571"/>
    <cellStyle name="Millares [0.1] 2 14 2 4 2" xfId="6572"/>
    <cellStyle name="Millares [0.1] 2 14 3" xfId="6573"/>
    <cellStyle name="Millares [0.1] 2 14 3 2" xfId="6574"/>
    <cellStyle name="Millares [0.1] 2 14 4" xfId="6575"/>
    <cellStyle name="Millares [0.1] 2 14 4 2" xfId="6576"/>
    <cellStyle name="Millares [0.1] 2 14 5" xfId="6577"/>
    <cellStyle name="Millares [0.1] 2 14 5 2" xfId="6578"/>
    <cellStyle name="Millares [0.1] 2 15" xfId="6579"/>
    <cellStyle name="Millares [0.1] 2 15 2" xfId="6580"/>
    <cellStyle name="Millares [0.1] 2 15 2 2" xfId="6581"/>
    <cellStyle name="Millares [0.1] 2 15 2 2 2" xfId="6582"/>
    <cellStyle name="Millares [0.1] 2 15 2 3" xfId="6583"/>
    <cellStyle name="Millares [0.1] 2 15 2 3 2" xfId="6584"/>
    <cellStyle name="Millares [0.1] 2 15 2 4" xfId="6585"/>
    <cellStyle name="Millares [0.1] 2 15 2 4 2" xfId="6586"/>
    <cellStyle name="Millares [0.1] 2 15 3" xfId="6587"/>
    <cellStyle name="Millares [0.1] 2 15 3 2" xfId="6588"/>
    <cellStyle name="Millares [0.1] 2 15 4" xfId="6589"/>
    <cellStyle name="Millares [0.1] 2 15 4 2" xfId="6590"/>
    <cellStyle name="Millares [0.1] 2 15 5" xfId="6591"/>
    <cellStyle name="Millares [0.1] 2 15 5 2" xfId="6592"/>
    <cellStyle name="Millares [0.1] 2 16" xfId="6593"/>
    <cellStyle name="Millares [0.1] 2 16 2" xfId="6594"/>
    <cellStyle name="Millares [0.1] 2 16 2 2" xfId="6595"/>
    <cellStyle name="Millares [0.1] 2 16 2 2 2" xfId="6596"/>
    <cellStyle name="Millares [0.1] 2 16 2 3" xfId="6597"/>
    <cellStyle name="Millares [0.1] 2 16 2 3 2" xfId="6598"/>
    <cellStyle name="Millares [0.1] 2 16 2 4" xfId="6599"/>
    <cellStyle name="Millares [0.1] 2 16 2 4 2" xfId="6600"/>
    <cellStyle name="Millares [0.1] 2 16 3" xfId="6601"/>
    <cellStyle name="Millares [0.1] 2 16 3 2" xfId="6602"/>
    <cellStyle name="Millares [0.1] 2 16 4" xfId="6603"/>
    <cellStyle name="Millares [0.1] 2 16 4 2" xfId="6604"/>
    <cellStyle name="Millares [0.1] 2 16 5" xfId="6605"/>
    <cellStyle name="Millares [0.1] 2 16 5 2" xfId="6606"/>
    <cellStyle name="Millares [0.1] 2 17" xfId="6607"/>
    <cellStyle name="Millares [0.1] 2 17 2" xfId="6608"/>
    <cellStyle name="Millares [0.1] 2 17 2 2" xfId="6609"/>
    <cellStyle name="Millares [0.1] 2 17 2 2 2" xfId="6610"/>
    <cellStyle name="Millares [0.1] 2 17 2 3" xfId="6611"/>
    <cellStyle name="Millares [0.1] 2 17 2 3 2" xfId="6612"/>
    <cellStyle name="Millares [0.1] 2 17 2 4" xfId="6613"/>
    <cellStyle name="Millares [0.1] 2 17 2 4 2" xfId="6614"/>
    <cellStyle name="Millares [0.1] 2 17 3" xfId="6615"/>
    <cellStyle name="Millares [0.1] 2 17 3 2" xfId="6616"/>
    <cellStyle name="Millares [0.1] 2 17 4" xfId="6617"/>
    <cellStyle name="Millares [0.1] 2 17 4 2" xfId="6618"/>
    <cellStyle name="Millares [0.1] 2 17 5" xfId="6619"/>
    <cellStyle name="Millares [0.1] 2 17 5 2" xfId="6620"/>
    <cellStyle name="Millares [0.1] 2 18" xfId="6621"/>
    <cellStyle name="Millares [0.1] 2 18 2" xfId="6622"/>
    <cellStyle name="Millares [0.1] 2 18 2 2" xfId="6623"/>
    <cellStyle name="Millares [0.1] 2 18 3" xfId="6624"/>
    <cellStyle name="Millares [0.1] 2 18 3 2" xfId="6625"/>
    <cellStyle name="Millares [0.1] 2 18 4" xfId="6626"/>
    <cellStyle name="Millares [0.1] 2 18 4 2" xfId="6627"/>
    <cellStyle name="Millares [0.1] 2 19" xfId="6628"/>
    <cellStyle name="Millares [0.1] 2 19 2" xfId="6629"/>
    <cellStyle name="Millares [0.1] 2 2" xfId="6630"/>
    <cellStyle name="Millares [0.1] 2 2 10" xfId="6631"/>
    <cellStyle name="Millares [0.1] 2 2 10 2" xfId="6632"/>
    <cellStyle name="Millares [0.1] 2 2 11" xfId="6633"/>
    <cellStyle name="Millares [0.1] 2 2 11 2" xfId="6634"/>
    <cellStyle name="Millares [0.1] 2 2 2" xfId="6635"/>
    <cellStyle name="Millares [0.1] 2 2 2 2" xfId="6636"/>
    <cellStyle name="Millares [0.1] 2 2 2 2 2" xfId="6637"/>
    <cellStyle name="Millares [0.1] 2 2 2 2 2 2" xfId="6638"/>
    <cellStyle name="Millares [0.1] 2 2 2 2 3" xfId="6639"/>
    <cellStyle name="Millares [0.1] 2 2 2 2 3 2" xfId="6640"/>
    <cellStyle name="Millares [0.1] 2 2 2 2 4" xfId="6641"/>
    <cellStyle name="Millares [0.1] 2 2 2 2 4 2" xfId="6642"/>
    <cellStyle name="Millares [0.1] 2 2 2 3" xfId="6643"/>
    <cellStyle name="Millares [0.1] 2 2 2 3 2" xfId="6644"/>
    <cellStyle name="Millares [0.1] 2 2 2 4" xfId="6645"/>
    <cellStyle name="Millares [0.1] 2 2 2 4 2" xfId="6646"/>
    <cellStyle name="Millares [0.1] 2 2 2 5" xfId="6647"/>
    <cellStyle name="Millares [0.1] 2 2 2 5 2" xfId="6648"/>
    <cellStyle name="Millares [0.1] 2 2 3" xfId="6649"/>
    <cellStyle name="Millares [0.1] 2 2 3 2" xfId="6650"/>
    <cellStyle name="Millares [0.1] 2 2 3 2 2" xfId="6651"/>
    <cellStyle name="Millares [0.1] 2 2 3 2 2 2" xfId="6652"/>
    <cellStyle name="Millares [0.1] 2 2 3 2 3" xfId="6653"/>
    <cellStyle name="Millares [0.1] 2 2 3 2 3 2" xfId="6654"/>
    <cellStyle name="Millares [0.1] 2 2 3 2 4" xfId="6655"/>
    <cellStyle name="Millares [0.1] 2 2 3 2 4 2" xfId="6656"/>
    <cellStyle name="Millares [0.1] 2 2 3 3" xfId="6657"/>
    <cellStyle name="Millares [0.1] 2 2 3 3 2" xfId="6658"/>
    <cellStyle name="Millares [0.1] 2 2 3 4" xfId="6659"/>
    <cellStyle name="Millares [0.1] 2 2 3 4 2" xfId="6660"/>
    <cellStyle name="Millares [0.1] 2 2 3 5" xfId="6661"/>
    <cellStyle name="Millares [0.1] 2 2 3 5 2" xfId="6662"/>
    <cellStyle name="Millares [0.1] 2 2 4" xfId="6663"/>
    <cellStyle name="Millares [0.1] 2 2 4 2" xfId="6664"/>
    <cellStyle name="Millares [0.1] 2 2 4 2 2" xfId="6665"/>
    <cellStyle name="Millares [0.1] 2 2 4 2 2 2" xfId="6666"/>
    <cellStyle name="Millares [0.1] 2 2 4 2 3" xfId="6667"/>
    <cellStyle name="Millares [0.1] 2 2 4 2 3 2" xfId="6668"/>
    <cellStyle name="Millares [0.1] 2 2 4 2 4" xfId="6669"/>
    <cellStyle name="Millares [0.1] 2 2 4 2 4 2" xfId="6670"/>
    <cellStyle name="Millares [0.1] 2 2 4 3" xfId="6671"/>
    <cellStyle name="Millares [0.1] 2 2 4 3 2" xfId="6672"/>
    <cellStyle name="Millares [0.1] 2 2 4 4" xfId="6673"/>
    <cellStyle name="Millares [0.1] 2 2 4 4 2" xfId="6674"/>
    <cellStyle name="Millares [0.1] 2 2 4 5" xfId="6675"/>
    <cellStyle name="Millares [0.1] 2 2 4 5 2" xfId="6676"/>
    <cellStyle name="Millares [0.1] 2 2 5" xfId="6677"/>
    <cellStyle name="Millares [0.1] 2 2 5 2" xfId="6678"/>
    <cellStyle name="Millares [0.1] 2 2 5 2 2" xfId="6679"/>
    <cellStyle name="Millares [0.1] 2 2 5 2 2 2" xfId="6680"/>
    <cellStyle name="Millares [0.1] 2 2 5 2 3" xfId="6681"/>
    <cellStyle name="Millares [0.1] 2 2 5 2 3 2" xfId="6682"/>
    <cellStyle name="Millares [0.1] 2 2 5 2 4" xfId="6683"/>
    <cellStyle name="Millares [0.1] 2 2 5 2 4 2" xfId="6684"/>
    <cellStyle name="Millares [0.1] 2 2 5 3" xfId="6685"/>
    <cellStyle name="Millares [0.1] 2 2 5 3 2" xfId="6686"/>
    <cellStyle name="Millares [0.1] 2 2 5 4" xfId="6687"/>
    <cellStyle name="Millares [0.1] 2 2 5 4 2" xfId="6688"/>
    <cellStyle name="Millares [0.1] 2 2 5 5" xfId="6689"/>
    <cellStyle name="Millares [0.1] 2 2 5 5 2" xfId="6690"/>
    <cellStyle name="Millares [0.1] 2 2 6" xfId="6691"/>
    <cellStyle name="Millares [0.1] 2 2 6 2" xfId="6692"/>
    <cellStyle name="Millares [0.1] 2 2 6 2 2" xfId="6693"/>
    <cellStyle name="Millares [0.1] 2 2 6 2 2 2" xfId="6694"/>
    <cellStyle name="Millares [0.1] 2 2 6 2 3" xfId="6695"/>
    <cellStyle name="Millares [0.1] 2 2 6 2 3 2" xfId="6696"/>
    <cellStyle name="Millares [0.1] 2 2 6 2 4" xfId="6697"/>
    <cellStyle name="Millares [0.1] 2 2 6 2 4 2" xfId="6698"/>
    <cellStyle name="Millares [0.1] 2 2 6 3" xfId="6699"/>
    <cellStyle name="Millares [0.1] 2 2 6 3 2" xfId="6700"/>
    <cellStyle name="Millares [0.1] 2 2 6 4" xfId="6701"/>
    <cellStyle name="Millares [0.1] 2 2 6 4 2" xfId="6702"/>
    <cellStyle name="Millares [0.1] 2 2 6 5" xfId="6703"/>
    <cellStyle name="Millares [0.1] 2 2 6 5 2" xfId="6704"/>
    <cellStyle name="Millares [0.1] 2 2 7" xfId="6705"/>
    <cellStyle name="Millares [0.1] 2 2 7 2" xfId="6706"/>
    <cellStyle name="Millares [0.1] 2 2 7 2 2" xfId="6707"/>
    <cellStyle name="Millares [0.1] 2 2 7 2 2 2" xfId="6708"/>
    <cellStyle name="Millares [0.1] 2 2 7 2 3" xfId="6709"/>
    <cellStyle name="Millares [0.1] 2 2 7 2 3 2" xfId="6710"/>
    <cellStyle name="Millares [0.1] 2 2 7 2 4" xfId="6711"/>
    <cellStyle name="Millares [0.1] 2 2 7 2 4 2" xfId="6712"/>
    <cellStyle name="Millares [0.1] 2 2 7 3" xfId="6713"/>
    <cellStyle name="Millares [0.1] 2 2 7 3 2" xfId="6714"/>
    <cellStyle name="Millares [0.1] 2 2 7 4" xfId="6715"/>
    <cellStyle name="Millares [0.1] 2 2 7 4 2" xfId="6716"/>
    <cellStyle name="Millares [0.1] 2 2 7 5" xfId="6717"/>
    <cellStyle name="Millares [0.1] 2 2 7 5 2" xfId="6718"/>
    <cellStyle name="Millares [0.1] 2 2 8" xfId="6719"/>
    <cellStyle name="Millares [0.1] 2 2 8 2" xfId="6720"/>
    <cellStyle name="Millares [0.1] 2 2 8 2 2" xfId="6721"/>
    <cellStyle name="Millares [0.1] 2 2 8 3" xfId="6722"/>
    <cellStyle name="Millares [0.1] 2 2 8 3 2" xfId="6723"/>
    <cellStyle name="Millares [0.1] 2 2 8 4" xfId="6724"/>
    <cellStyle name="Millares [0.1] 2 2 8 4 2" xfId="6725"/>
    <cellStyle name="Millares [0.1] 2 2 9" xfId="6726"/>
    <cellStyle name="Millares [0.1] 2 2 9 2" xfId="6727"/>
    <cellStyle name="Millares [0.1] 2 20" xfId="6728"/>
    <cellStyle name="Millares [0.1] 2 20 2" xfId="6729"/>
    <cellStyle name="Millares [0.1] 2 21" xfId="6730"/>
    <cellStyle name="Millares [0.1] 2 21 2" xfId="6731"/>
    <cellStyle name="Millares [0.1] 2 3" xfId="6732"/>
    <cellStyle name="Millares [0.1] 2 3 10" xfId="6733"/>
    <cellStyle name="Millares [0.1] 2 3 10 2" xfId="6734"/>
    <cellStyle name="Millares [0.1] 2 3 11" xfId="6735"/>
    <cellStyle name="Millares [0.1] 2 3 11 2" xfId="6736"/>
    <cellStyle name="Millares [0.1] 2 3 2" xfId="6737"/>
    <cellStyle name="Millares [0.1] 2 3 2 2" xfId="6738"/>
    <cellStyle name="Millares [0.1] 2 3 2 2 2" xfId="6739"/>
    <cellStyle name="Millares [0.1] 2 3 2 2 2 2" xfId="6740"/>
    <cellStyle name="Millares [0.1] 2 3 2 2 3" xfId="6741"/>
    <cellStyle name="Millares [0.1] 2 3 2 2 3 2" xfId="6742"/>
    <cellStyle name="Millares [0.1] 2 3 2 2 4" xfId="6743"/>
    <cellStyle name="Millares [0.1] 2 3 2 2 4 2" xfId="6744"/>
    <cellStyle name="Millares [0.1] 2 3 2 3" xfId="6745"/>
    <cellStyle name="Millares [0.1] 2 3 2 3 2" xfId="6746"/>
    <cellStyle name="Millares [0.1] 2 3 2 4" xfId="6747"/>
    <cellStyle name="Millares [0.1] 2 3 2 4 2" xfId="6748"/>
    <cellStyle name="Millares [0.1] 2 3 2 5" xfId="6749"/>
    <cellStyle name="Millares [0.1] 2 3 2 5 2" xfId="6750"/>
    <cellStyle name="Millares [0.1] 2 3 3" xfId="6751"/>
    <cellStyle name="Millares [0.1] 2 3 3 2" xfId="6752"/>
    <cellStyle name="Millares [0.1] 2 3 3 2 2" xfId="6753"/>
    <cellStyle name="Millares [0.1] 2 3 3 2 2 2" xfId="6754"/>
    <cellStyle name="Millares [0.1] 2 3 3 2 3" xfId="6755"/>
    <cellStyle name="Millares [0.1] 2 3 3 2 3 2" xfId="6756"/>
    <cellStyle name="Millares [0.1] 2 3 3 2 4" xfId="6757"/>
    <cellStyle name="Millares [0.1] 2 3 3 2 4 2" xfId="6758"/>
    <cellStyle name="Millares [0.1] 2 3 3 3" xfId="6759"/>
    <cellStyle name="Millares [0.1] 2 3 3 3 2" xfId="6760"/>
    <cellStyle name="Millares [0.1] 2 3 3 4" xfId="6761"/>
    <cellStyle name="Millares [0.1] 2 3 3 4 2" xfId="6762"/>
    <cellStyle name="Millares [0.1] 2 3 3 5" xfId="6763"/>
    <cellStyle name="Millares [0.1] 2 3 3 5 2" xfId="6764"/>
    <cellStyle name="Millares [0.1] 2 3 4" xfId="6765"/>
    <cellStyle name="Millares [0.1] 2 3 4 2" xfId="6766"/>
    <cellStyle name="Millares [0.1] 2 3 4 2 2" xfId="6767"/>
    <cellStyle name="Millares [0.1] 2 3 4 2 2 2" xfId="6768"/>
    <cellStyle name="Millares [0.1] 2 3 4 2 3" xfId="6769"/>
    <cellStyle name="Millares [0.1] 2 3 4 2 3 2" xfId="6770"/>
    <cellStyle name="Millares [0.1] 2 3 4 2 4" xfId="6771"/>
    <cellStyle name="Millares [0.1] 2 3 4 2 4 2" xfId="6772"/>
    <cellStyle name="Millares [0.1] 2 3 4 3" xfId="6773"/>
    <cellStyle name="Millares [0.1] 2 3 4 3 2" xfId="6774"/>
    <cellStyle name="Millares [0.1] 2 3 4 4" xfId="6775"/>
    <cellStyle name="Millares [0.1] 2 3 4 4 2" xfId="6776"/>
    <cellStyle name="Millares [0.1] 2 3 4 5" xfId="6777"/>
    <cellStyle name="Millares [0.1] 2 3 4 5 2" xfId="6778"/>
    <cellStyle name="Millares [0.1] 2 3 5" xfId="6779"/>
    <cellStyle name="Millares [0.1] 2 3 5 2" xfId="6780"/>
    <cellStyle name="Millares [0.1] 2 3 5 2 2" xfId="6781"/>
    <cellStyle name="Millares [0.1] 2 3 5 2 2 2" xfId="6782"/>
    <cellStyle name="Millares [0.1] 2 3 5 2 3" xfId="6783"/>
    <cellStyle name="Millares [0.1] 2 3 5 2 3 2" xfId="6784"/>
    <cellStyle name="Millares [0.1] 2 3 5 2 4" xfId="6785"/>
    <cellStyle name="Millares [0.1] 2 3 5 2 4 2" xfId="6786"/>
    <cellStyle name="Millares [0.1] 2 3 5 3" xfId="6787"/>
    <cellStyle name="Millares [0.1] 2 3 5 3 2" xfId="6788"/>
    <cellStyle name="Millares [0.1] 2 3 5 4" xfId="6789"/>
    <cellStyle name="Millares [0.1] 2 3 5 4 2" xfId="6790"/>
    <cellStyle name="Millares [0.1] 2 3 5 5" xfId="6791"/>
    <cellStyle name="Millares [0.1] 2 3 5 5 2" xfId="6792"/>
    <cellStyle name="Millares [0.1] 2 3 6" xfId="6793"/>
    <cellStyle name="Millares [0.1] 2 3 6 2" xfId="6794"/>
    <cellStyle name="Millares [0.1] 2 3 6 2 2" xfId="6795"/>
    <cellStyle name="Millares [0.1] 2 3 6 2 2 2" xfId="6796"/>
    <cellStyle name="Millares [0.1] 2 3 6 2 3" xfId="6797"/>
    <cellStyle name="Millares [0.1] 2 3 6 2 3 2" xfId="6798"/>
    <cellStyle name="Millares [0.1] 2 3 6 2 4" xfId="6799"/>
    <cellStyle name="Millares [0.1] 2 3 6 2 4 2" xfId="6800"/>
    <cellStyle name="Millares [0.1] 2 3 6 3" xfId="6801"/>
    <cellStyle name="Millares [0.1] 2 3 6 3 2" xfId="6802"/>
    <cellStyle name="Millares [0.1] 2 3 6 4" xfId="6803"/>
    <cellStyle name="Millares [0.1] 2 3 6 4 2" xfId="6804"/>
    <cellStyle name="Millares [0.1] 2 3 6 5" xfId="6805"/>
    <cellStyle name="Millares [0.1] 2 3 6 5 2" xfId="6806"/>
    <cellStyle name="Millares [0.1] 2 3 7" xfId="6807"/>
    <cellStyle name="Millares [0.1] 2 3 7 2" xfId="6808"/>
    <cellStyle name="Millares [0.1] 2 3 7 2 2" xfId="6809"/>
    <cellStyle name="Millares [0.1] 2 3 7 2 2 2" xfId="6810"/>
    <cellStyle name="Millares [0.1] 2 3 7 2 3" xfId="6811"/>
    <cellStyle name="Millares [0.1] 2 3 7 2 3 2" xfId="6812"/>
    <cellStyle name="Millares [0.1] 2 3 7 2 4" xfId="6813"/>
    <cellStyle name="Millares [0.1] 2 3 7 2 4 2" xfId="6814"/>
    <cellStyle name="Millares [0.1] 2 3 7 3" xfId="6815"/>
    <cellStyle name="Millares [0.1] 2 3 7 3 2" xfId="6816"/>
    <cellStyle name="Millares [0.1] 2 3 7 4" xfId="6817"/>
    <cellStyle name="Millares [0.1] 2 3 7 4 2" xfId="6818"/>
    <cellStyle name="Millares [0.1] 2 3 7 5" xfId="6819"/>
    <cellStyle name="Millares [0.1] 2 3 7 5 2" xfId="6820"/>
    <cellStyle name="Millares [0.1] 2 3 8" xfId="6821"/>
    <cellStyle name="Millares [0.1] 2 3 8 2" xfId="6822"/>
    <cellStyle name="Millares [0.1] 2 3 8 2 2" xfId="6823"/>
    <cellStyle name="Millares [0.1] 2 3 8 3" xfId="6824"/>
    <cellStyle name="Millares [0.1] 2 3 8 3 2" xfId="6825"/>
    <cellStyle name="Millares [0.1] 2 3 8 4" xfId="6826"/>
    <cellStyle name="Millares [0.1] 2 3 8 4 2" xfId="6827"/>
    <cellStyle name="Millares [0.1] 2 3 9" xfId="6828"/>
    <cellStyle name="Millares [0.1] 2 3 9 2" xfId="6829"/>
    <cellStyle name="Millares [0.1] 2 4" xfId="6830"/>
    <cellStyle name="Millares [0.1] 2 4 10" xfId="6831"/>
    <cellStyle name="Millares [0.1] 2 4 10 2" xfId="6832"/>
    <cellStyle name="Millares [0.1] 2 4 11" xfId="6833"/>
    <cellStyle name="Millares [0.1] 2 4 11 2" xfId="6834"/>
    <cellStyle name="Millares [0.1] 2 4 2" xfId="6835"/>
    <cellStyle name="Millares [0.1] 2 4 2 2" xfId="6836"/>
    <cellStyle name="Millares [0.1] 2 4 2 2 2" xfId="6837"/>
    <cellStyle name="Millares [0.1] 2 4 2 2 2 2" xfId="6838"/>
    <cellStyle name="Millares [0.1] 2 4 2 2 3" xfId="6839"/>
    <cellStyle name="Millares [0.1] 2 4 2 2 3 2" xfId="6840"/>
    <cellStyle name="Millares [0.1] 2 4 2 2 4" xfId="6841"/>
    <cellStyle name="Millares [0.1] 2 4 2 2 4 2" xfId="6842"/>
    <cellStyle name="Millares [0.1] 2 4 2 3" xfId="6843"/>
    <cellStyle name="Millares [0.1] 2 4 2 3 2" xfId="6844"/>
    <cellStyle name="Millares [0.1] 2 4 2 4" xfId="6845"/>
    <cellStyle name="Millares [0.1] 2 4 2 4 2" xfId="6846"/>
    <cellStyle name="Millares [0.1] 2 4 2 5" xfId="6847"/>
    <cellStyle name="Millares [0.1] 2 4 2 5 2" xfId="6848"/>
    <cellStyle name="Millares [0.1] 2 4 3" xfId="6849"/>
    <cellStyle name="Millares [0.1] 2 4 3 2" xfId="6850"/>
    <cellStyle name="Millares [0.1] 2 4 3 2 2" xfId="6851"/>
    <cellStyle name="Millares [0.1] 2 4 3 2 2 2" xfId="6852"/>
    <cellStyle name="Millares [0.1] 2 4 3 2 3" xfId="6853"/>
    <cellStyle name="Millares [0.1] 2 4 3 2 3 2" xfId="6854"/>
    <cellStyle name="Millares [0.1] 2 4 3 2 4" xfId="6855"/>
    <cellStyle name="Millares [0.1] 2 4 3 2 4 2" xfId="6856"/>
    <cellStyle name="Millares [0.1] 2 4 3 3" xfId="6857"/>
    <cellStyle name="Millares [0.1] 2 4 3 3 2" xfId="6858"/>
    <cellStyle name="Millares [0.1] 2 4 3 4" xfId="6859"/>
    <cellStyle name="Millares [0.1] 2 4 3 4 2" xfId="6860"/>
    <cellStyle name="Millares [0.1] 2 4 3 5" xfId="6861"/>
    <cellStyle name="Millares [0.1] 2 4 3 5 2" xfId="6862"/>
    <cellStyle name="Millares [0.1] 2 4 4" xfId="6863"/>
    <cellStyle name="Millares [0.1] 2 4 4 2" xfId="6864"/>
    <cellStyle name="Millares [0.1] 2 4 4 2 2" xfId="6865"/>
    <cellStyle name="Millares [0.1] 2 4 4 2 2 2" xfId="6866"/>
    <cellStyle name="Millares [0.1] 2 4 4 2 3" xfId="6867"/>
    <cellStyle name="Millares [0.1] 2 4 4 2 3 2" xfId="6868"/>
    <cellStyle name="Millares [0.1] 2 4 4 2 4" xfId="6869"/>
    <cellStyle name="Millares [0.1] 2 4 4 2 4 2" xfId="6870"/>
    <cellStyle name="Millares [0.1] 2 4 4 3" xfId="6871"/>
    <cellStyle name="Millares [0.1] 2 4 4 3 2" xfId="6872"/>
    <cellStyle name="Millares [0.1] 2 4 4 4" xfId="6873"/>
    <cellStyle name="Millares [0.1] 2 4 4 4 2" xfId="6874"/>
    <cellStyle name="Millares [0.1] 2 4 4 5" xfId="6875"/>
    <cellStyle name="Millares [0.1] 2 4 4 5 2" xfId="6876"/>
    <cellStyle name="Millares [0.1] 2 4 5" xfId="6877"/>
    <cellStyle name="Millares [0.1] 2 4 5 2" xfId="6878"/>
    <cellStyle name="Millares [0.1] 2 4 5 2 2" xfId="6879"/>
    <cellStyle name="Millares [0.1] 2 4 5 2 2 2" xfId="6880"/>
    <cellStyle name="Millares [0.1] 2 4 5 2 3" xfId="6881"/>
    <cellStyle name="Millares [0.1] 2 4 5 2 3 2" xfId="6882"/>
    <cellStyle name="Millares [0.1] 2 4 5 2 4" xfId="6883"/>
    <cellStyle name="Millares [0.1] 2 4 5 2 4 2" xfId="6884"/>
    <cellStyle name="Millares [0.1] 2 4 5 3" xfId="6885"/>
    <cellStyle name="Millares [0.1] 2 4 5 3 2" xfId="6886"/>
    <cellStyle name="Millares [0.1] 2 4 5 4" xfId="6887"/>
    <cellStyle name="Millares [0.1] 2 4 5 4 2" xfId="6888"/>
    <cellStyle name="Millares [0.1] 2 4 5 5" xfId="6889"/>
    <cellStyle name="Millares [0.1] 2 4 5 5 2" xfId="6890"/>
    <cellStyle name="Millares [0.1] 2 4 6" xfId="6891"/>
    <cellStyle name="Millares [0.1] 2 4 6 2" xfId="6892"/>
    <cellStyle name="Millares [0.1] 2 4 6 2 2" xfId="6893"/>
    <cellStyle name="Millares [0.1] 2 4 6 2 2 2" xfId="6894"/>
    <cellStyle name="Millares [0.1] 2 4 6 2 3" xfId="6895"/>
    <cellStyle name="Millares [0.1] 2 4 6 2 3 2" xfId="6896"/>
    <cellStyle name="Millares [0.1] 2 4 6 2 4" xfId="6897"/>
    <cellStyle name="Millares [0.1] 2 4 6 2 4 2" xfId="6898"/>
    <cellStyle name="Millares [0.1] 2 4 6 3" xfId="6899"/>
    <cellStyle name="Millares [0.1] 2 4 6 3 2" xfId="6900"/>
    <cellStyle name="Millares [0.1] 2 4 6 4" xfId="6901"/>
    <cellStyle name="Millares [0.1] 2 4 6 4 2" xfId="6902"/>
    <cellStyle name="Millares [0.1] 2 4 6 5" xfId="6903"/>
    <cellStyle name="Millares [0.1] 2 4 6 5 2" xfId="6904"/>
    <cellStyle name="Millares [0.1] 2 4 7" xfId="6905"/>
    <cellStyle name="Millares [0.1] 2 4 7 2" xfId="6906"/>
    <cellStyle name="Millares [0.1] 2 4 7 2 2" xfId="6907"/>
    <cellStyle name="Millares [0.1] 2 4 7 2 2 2" xfId="6908"/>
    <cellStyle name="Millares [0.1] 2 4 7 2 3" xfId="6909"/>
    <cellStyle name="Millares [0.1] 2 4 7 2 3 2" xfId="6910"/>
    <cellStyle name="Millares [0.1] 2 4 7 2 4" xfId="6911"/>
    <cellStyle name="Millares [0.1] 2 4 7 2 4 2" xfId="6912"/>
    <cellStyle name="Millares [0.1] 2 4 7 3" xfId="6913"/>
    <cellStyle name="Millares [0.1] 2 4 7 3 2" xfId="6914"/>
    <cellStyle name="Millares [0.1] 2 4 7 4" xfId="6915"/>
    <cellStyle name="Millares [0.1] 2 4 7 4 2" xfId="6916"/>
    <cellStyle name="Millares [0.1] 2 4 7 5" xfId="6917"/>
    <cellStyle name="Millares [0.1] 2 4 7 5 2" xfId="6918"/>
    <cellStyle name="Millares [0.1] 2 4 8" xfId="6919"/>
    <cellStyle name="Millares [0.1] 2 4 8 2" xfId="6920"/>
    <cellStyle name="Millares [0.1] 2 4 8 2 2" xfId="6921"/>
    <cellStyle name="Millares [0.1] 2 4 8 3" xfId="6922"/>
    <cellStyle name="Millares [0.1] 2 4 8 3 2" xfId="6923"/>
    <cellStyle name="Millares [0.1] 2 4 8 4" xfId="6924"/>
    <cellStyle name="Millares [0.1] 2 4 8 4 2" xfId="6925"/>
    <cellStyle name="Millares [0.1] 2 4 9" xfId="6926"/>
    <cellStyle name="Millares [0.1] 2 4 9 2" xfId="6927"/>
    <cellStyle name="Millares [0.1] 2 5" xfId="6928"/>
    <cellStyle name="Millares [0.1] 2 5 10" xfId="6929"/>
    <cellStyle name="Millares [0.1] 2 5 10 2" xfId="6930"/>
    <cellStyle name="Millares [0.1] 2 5 11" xfId="6931"/>
    <cellStyle name="Millares [0.1] 2 5 11 2" xfId="6932"/>
    <cellStyle name="Millares [0.1] 2 5 2" xfId="6933"/>
    <cellStyle name="Millares [0.1] 2 5 2 2" xfId="6934"/>
    <cellStyle name="Millares [0.1] 2 5 2 2 2" xfId="6935"/>
    <cellStyle name="Millares [0.1] 2 5 2 2 2 2" xfId="6936"/>
    <cellStyle name="Millares [0.1] 2 5 2 2 3" xfId="6937"/>
    <cellStyle name="Millares [0.1] 2 5 2 2 3 2" xfId="6938"/>
    <cellStyle name="Millares [0.1] 2 5 2 2 4" xfId="6939"/>
    <cellStyle name="Millares [0.1] 2 5 2 2 4 2" xfId="6940"/>
    <cellStyle name="Millares [0.1] 2 5 2 3" xfId="6941"/>
    <cellStyle name="Millares [0.1] 2 5 2 3 2" xfId="6942"/>
    <cellStyle name="Millares [0.1] 2 5 2 4" xfId="6943"/>
    <cellStyle name="Millares [0.1] 2 5 2 4 2" xfId="6944"/>
    <cellStyle name="Millares [0.1] 2 5 2 5" xfId="6945"/>
    <cellStyle name="Millares [0.1] 2 5 2 5 2" xfId="6946"/>
    <cellStyle name="Millares [0.1] 2 5 3" xfId="6947"/>
    <cellStyle name="Millares [0.1] 2 5 3 2" xfId="6948"/>
    <cellStyle name="Millares [0.1] 2 5 3 2 2" xfId="6949"/>
    <cellStyle name="Millares [0.1] 2 5 3 2 2 2" xfId="6950"/>
    <cellStyle name="Millares [0.1] 2 5 3 2 3" xfId="6951"/>
    <cellStyle name="Millares [0.1] 2 5 3 2 3 2" xfId="6952"/>
    <cellStyle name="Millares [0.1] 2 5 3 2 4" xfId="6953"/>
    <cellStyle name="Millares [0.1] 2 5 3 2 4 2" xfId="6954"/>
    <cellStyle name="Millares [0.1] 2 5 3 3" xfId="6955"/>
    <cellStyle name="Millares [0.1] 2 5 3 3 2" xfId="6956"/>
    <cellStyle name="Millares [0.1] 2 5 3 4" xfId="6957"/>
    <cellStyle name="Millares [0.1] 2 5 3 4 2" xfId="6958"/>
    <cellStyle name="Millares [0.1] 2 5 3 5" xfId="6959"/>
    <cellStyle name="Millares [0.1] 2 5 3 5 2" xfId="6960"/>
    <cellStyle name="Millares [0.1] 2 5 4" xfId="6961"/>
    <cellStyle name="Millares [0.1] 2 5 4 2" xfId="6962"/>
    <cellStyle name="Millares [0.1] 2 5 4 2 2" xfId="6963"/>
    <cellStyle name="Millares [0.1] 2 5 4 2 2 2" xfId="6964"/>
    <cellStyle name="Millares [0.1] 2 5 4 2 3" xfId="6965"/>
    <cellStyle name="Millares [0.1] 2 5 4 2 3 2" xfId="6966"/>
    <cellStyle name="Millares [0.1] 2 5 4 2 4" xfId="6967"/>
    <cellStyle name="Millares [0.1] 2 5 4 2 4 2" xfId="6968"/>
    <cellStyle name="Millares [0.1] 2 5 4 3" xfId="6969"/>
    <cellStyle name="Millares [0.1] 2 5 4 3 2" xfId="6970"/>
    <cellStyle name="Millares [0.1] 2 5 4 4" xfId="6971"/>
    <cellStyle name="Millares [0.1] 2 5 4 4 2" xfId="6972"/>
    <cellStyle name="Millares [0.1] 2 5 4 5" xfId="6973"/>
    <cellStyle name="Millares [0.1] 2 5 4 5 2" xfId="6974"/>
    <cellStyle name="Millares [0.1] 2 5 5" xfId="6975"/>
    <cellStyle name="Millares [0.1] 2 5 5 2" xfId="6976"/>
    <cellStyle name="Millares [0.1] 2 5 5 2 2" xfId="6977"/>
    <cellStyle name="Millares [0.1] 2 5 5 2 2 2" xfId="6978"/>
    <cellStyle name="Millares [0.1] 2 5 5 2 3" xfId="6979"/>
    <cellStyle name="Millares [0.1] 2 5 5 2 3 2" xfId="6980"/>
    <cellStyle name="Millares [0.1] 2 5 5 2 4" xfId="6981"/>
    <cellStyle name="Millares [0.1] 2 5 5 2 4 2" xfId="6982"/>
    <cellStyle name="Millares [0.1] 2 5 5 3" xfId="6983"/>
    <cellStyle name="Millares [0.1] 2 5 5 3 2" xfId="6984"/>
    <cellStyle name="Millares [0.1] 2 5 5 4" xfId="6985"/>
    <cellStyle name="Millares [0.1] 2 5 5 4 2" xfId="6986"/>
    <cellStyle name="Millares [0.1] 2 5 5 5" xfId="6987"/>
    <cellStyle name="Millares [0.1] 2 5 5 5 2" xfId="6988"/>
    <cellStyle name="Millares [0.1] 2 5 6" xfId="6989"/>
    <cellStyle name="Millares [0.1] 2 5 6 2" xfId="6990"/>
    <cellStyle name="Millares [0.1] 2 5 6 2 2" xfId="6991"/>
    <cellStyle name="Millares [0.1] 2 5 6 2 2 2" xfId="6992"/>
    <cellStyle name="Millares [0.1] 2 5 6 2 3" xfId="6993"/>
    <cellStyle name="Millares [0.1] 2 5 6 2 3 2" xfId="6994"/>
    <cellStyle name="Millares [0.1] 2 5 6 2 4" xfId="6995"/>
    <cellStyle name="Millares [0.1] 2 5 6 2 4 2" xfId="6996"/>
    <cellStyle name="Millares [0.1] 2 5 6 3" xfId="6997"/>
    <cellStyle name="Millares [0.1] 2 5 6 3 2" xfId="6998"/>
    <cellStyle name="Millares [0.1] 2 5 6 4" xfId="6999"/>
    <cellStyle name="Millares [0.1] 2 5 6 4 2" xfId="7000"/>
    <cellStyle name="Millares [0.1] 2 5 6 5" xfId="7001"/>
    <cellStyle name="Millares [0.1] 2 5 6 5 2" xfId="7002"/>
    <cellStyle name="Millares [0.1] 2 5 7" xfId="7003"/>
    <cellStyle name="Millares [0.1] 2 5 7 2" xfId="7004"/>
    <cellStyle name="Millares [0.1] 2 5 7 2 2" xfId="7005"/>
    <cellStyle name="Millares [0.1] 2 5 7 2 2 2" xfId="7006"/>
    <cellStyle name="Millares [0.1] 2 5 7 2 3" xfId="7007"/>
    <cellStyle name="Millares [0.1] 2 5 7 2 3 2" xfId="7008"/>
    <cellStyle name="Millares [0.1] 2 5 7 2 4" xfId="7009"/>
    <cellStyle name="Millares [0.1] 2 5 7 2 4 2" xfId="7010"/>
    <cellStyle name="Millares [0.1] 2 5 7 3" xfId="7011"/>
    <cellStyle name="Millares [0.1] 2 5 7 3 2" xfId="7012"/>
    <cellStyle name="Millares [0.1] 2 5 7 4" xfId="7013"/>
    <cellStyle name="Millares [0.1] 2 5 7 4 2" xfId="7014"/>
    <cellStyle name="Millares [0.1] 2 5 7 5" xfId="7015"/>
    <cellStyle name="Millares [0.1] 2 5 7 5 2" xfId="7016"/>
    <cellStyle name="Millares [0.1] 2 5 8" xfId="7017"/>
    <cellStyle name="Millares [0.1] 2 5 8 2" xfId="7018"/>
    <cellStyle name="Millares [0.1] 2 5 8 2 2" xfId="7019"/>
    <cellStyle name="Millares [0.1] 2 5 8 3" xfId="7020"/>
    <cellStyle name="Millares [0.1] 2 5 8 3 2" xfId="7021"/>
    <cellStyle name="Millares [0.1] 2 5 8 4" xfId="7022"/>
    <cellStyle name="Millares [0.1] 2 5 8 4 2" xfId="7023"/>
    <cellStyle name="Millares [0.1] 2 5 9" xfId="7024"/>
    <cellStyle name="Millares [0.1] 2 5 9 2" xfId="7025"/>
    <cellStyle name="Millares [0.1] 2 6" xfId="7026"/>
    <cellStyle name="Millares [0.1] 2 6 10" xfId="7027"/>
    <cellStyle name="Millares [0.1] 2 6 10 2" xfId="7028"/>
    <cellStyle name="Millares [0.1] 2 6 11" xfId="7029"/>
    <cellStyle name="Millares [0.1] 2 6 11 2" xfId="7030"/>
    <cellStyle name="Millares [0.1] 2 6 2" xfId="7031"/>
    <cellStyle name="Millares [0.1] 2 6 2 2" xfId="7032"/>
    <cellStyle name="Millares [0.1] 2 6 2 2 2" xfId="7033"/>
    <cellStyle name="Millares [0.1] 2 6 2 2 2 2" xfId="7034"/>
    <cellStyle name="Millares [0.1] 2 6 2 2 3" xfId="7035"/>
    <cellStyle name="Millares [0.1] 2 6 2 2 3 2" xfId="7036"/>
    <cellStyle name="Millares [0.1] 2 6 2 2 4" xfId="7037"/>
    <cellStyle name="Millares [0.1] 2 6 2 2 4 2" xfId="7038"/>
    <cellStyle name="Millares [0.1] 2 6 2 3" xfId="7039"/>
    <cellStyle name="Millares [0.1] 2 6 2 3 2" xfId="7040"/>
    <cellStyle name="Millares [0.1] 2 6 2 4" xfId="7041"/>
    <cellStyle name="Millares [0.1] 2 6 2 4 2" xfId="7042"/>
    <cellStyle name="Millares [0.1] 2 6 2 5" xfId="7043"/>
    <cellStyle name="Millares [0.1] 2 6 2 5 2" xfId="7044"/>
    <cellStyle name="Millares [0.1] 2 6 3" xfId="7045"/>
    <cellStyle name="Millares [0.1] 2 6 3 2" xfId="7046"/>
    <cellStyle name="Millares [0.1] 2 6 3 2 2" xfId="7047"/>
    <cellStyle name="Millares [0.1] 2 6 3 2 2 2" xfId="7048"/>
    <cellStyle name="Millares [0.1] 2 6 3 2 3" xfId="7049"/>
    <cellStyle name="Millares [0.1] 2 6 3 2 3 2" xfId="7050"/>
    <cellStyle name="Millares [0.1] 2 6 3 2 4" xfId="7051"/>
    <cellStyle name="Millares [0.1] 2 6 3 2 4 2" xfId="7052"/>
    <cellStyle name="Millares [0.1] 2 6 3 3" xfId="7053"/>
    <cellStyle name="Millares [0.1] 2 6 3 3 2" xfId="7054"/>
    <cellStyle name="Millares [0.1] 2 6 3 4" xfId="7055"/>
    <cellStyle name="Millares [0.1] 2 6 3 4 2" xfId="7056"/>
    <cellStyle name="Millares [0.1] 2 6 3 5" xfId="7057"/>
    <cellStyle name="Millares [0.1] 2 6 3 5 2" xfId="7058"/>
    <cellStyle name="Millares [0.1] 2 6 4" xfId="7059"/>
    <cellStyle name="Millares [0.1] 2 6 4 2" xfId="7060"/>
    <cellStyle name="Millares [0.1] 2 6 4 2 2" xfId="7061"/>
    <cellStyle name="Millares [0.1] 2 6 4 2 2 2" xfId="7062"/>
    <cellStyle name="Millares [0.1] 2 6 4 2 3" xfId="7063"/>
    <cellStyle name="Millares [0.1] 2 6 4 2 3 2" xfId="7064"/>
    <cellStyle name="Millares [0.1] 2 6 4 2 4" xfId="7065"/>
    <cellStyle name="Millares [0.1] 2 6 4 2 4 2" xfId="7066"/>
    <cellStyle name="Millares [0.1] 2 6 4 3" xfId="7067"/>
    <cellStyle name="Millares [0.1] 2 6 4 3 2" xfId="7068"/>
    <cellStyle name="Millares [0.1] 2 6 4 4" xfId="7069"/>
    <cellStyle name="Millares [0.1] 2 6 4 4 2" xfId="7070"/>
    <cellStyle name="Millares [0.1] 2 6 4 5" xfId="7071"/>
    <cellStyle name="Millares [0.1] 2 6 4 5 2" xfId="7072"/>
    <cellStyle name="Millares [0.1] 2 6 5" xfId="7073"/>
    <cellStyle name="Millares [0.1] 2 6 5 2" xfId="7074"/>
    <cellStyle name="Millares [0.1] 2 6 5 2 2" xfId="7075"/>
    <cellStyle name="Millares [0.1] 2 6 5 2 2 2" xfId="7076"/>
    <cellStyle name="Millares [0.1] 2 6 5 2 3" xfId="7077"/>
    <cellStyle name="Millares [0.1] 2 6 5 2 3 2" xfId="7078"/>
    <cellStyle name="Millares [0.1] 2 6 5 2 4" xfId="7079"/>
    <cellStyle name="Millares [0.1] 2 6 5 2 4 2" xfId="7080"/>
    <cellStyle name="Millares [0.1] 2 6 5 3" xfId="7081"/>
    <cellStyle name="Millares [0.1] 2 6 5 3 2" xfId="7082"/>
    <cellStyle name="Millares [0.1] 2 6 5 4" xfId="7083"/>
    <cellStyle name="Millares [0.1] 2 6 5 4 2" xfId="7084"/>
    <cellStyle name="Millares [0.1] 2 6 5 5" xfId="7085"/>
    <cellStyle name="Millares [0.1] 2 6 5 5 2" xfId="7086"/>
    <cellStyle name="Millares [0.1] 2 6 6" xfId="7087"/>
    <cellStyle name="Millares [0.1] 2 6 6 2" xfId="7088"/>
    <cellStyle name="Millares [0.1] 2 6 6 2 2" xfId="7089"/>
    <cellStyle name="Millares [0.1] 2 6 6 2 2 2" xfId="7090"/>
    <cellStyle name="Millares [0.1] 2 6 6 2 3" xfId="7091"/>
    <cellStyle name="Millares [0.1] 2 6 6 2 3 2" xfId="7092"/>
    <cellStyle name="Millares [0.1] 2 6 6 2 4" xfId="7093"/>
    <cellStyle name="Millares [0.1] 2 6 6 2 4 2" xfId="7094"/>
    <cellStyle name="Millares [0.1] 2 6 6 3" xfId="7095"/>
    <cellStyle name="Millares [0.1] 2 6 6 3 2" xfId="7096"/>
    <cellStyle name="Millares [0.1] 2 6 6 4" xfId="7097"/>
    <cellStyle name="Millares [0.1] 2 6 6 4 2" xfId="7098"/>
    <cellStyle name="Millares [0.1] 2 6 6 5" xfId="7099"/>
    <cellStyle name="Millares [0.1] 2 6 6 5 2" xfId="7100"/>
    <cellStyle name="Millares [0.1] 2 6 7" xfId="7101"/>
    <cellStyle name="Millares [0.1] 2 6 7 2" xfId="7102"/>
    <cellStyle name="Millares [0.1] 2 6 7 2 2" xfId="7103"/>
    <cellStyle name="Millares [0.1] 2 6 7 2 2 2" xfId="7104"/>
    <cellStyle name="Millares [0.1] 2 6 7 2 3" xfId="7105"/>
    <cellStyle name="Millares [0.1] 2 6 7 2 3 2" xfId="7106"/>
    <cellStyle name="Millares [0.1] 2 6 7 2 4" xfId="7107"/>
    <cellStyle name="Millares [0.1] 2 6 7 2 4 2" xfId="7108"/>
    <cellStyle name="Millares [0.1] 2 6 7 3" xfId="7109"/>
    <cellStyle name="Millares [0.1] 2 6 7 3 2" xfId="7110"/>
    <cellStyle name="Millares [0.1] 2 6 7 4" xfId="7111"/>
    <cellStyle name="Millares [0.1] 2 6 7 4 2" xfId="7112"/>
    <cellStyle name="Millares [0.1] 2 6 7 5" xfId="7113"/>
    <cellStyle name="Millares [0.1] 2 6 7 5 2" xfId="7114"/>
    <cellStyle name="Millares [0.1] 2 6 8" xfId="7115"/>
    <cellStyle name="Millares [0.1] 2 6 8 2" xfId="7116"/>
    <cellStyle name="Millares [0.1] 2 6 8 2 2" xfId="7117"/>
    <cellStyle name="Millares [0.1] 2 6 8 3" xfId="7118"/>
    <cellStyle name="Millares [0.1] 2 6 8 3 2" xfId="7119"/>
    <cellStyle name="Millares [0.1] 2 6 8 4" xfId="7120"/>
    <cellStyle name="Millares [0.1] 2 6 8 4 2" xfId="7121"/>
    <cellStyle name="Millares [0.1] 2 6 9" xfId="7122"/>
    <cellStyle name="Millares [0.1] 2 6 9 2" xfId="7123"/>
    <cellStyle name="Millares [0.1] 2 7" xfId="7124"/>
    <cellStyle name="Millares [0.1] 2 7 10" xfId="7125"/>
    <cellStyle name="Millares [0.1] 2 7 10 2" xfId="7126"/>
    <cellStyle name="Millares [0.1] 2 7 11" xfId="7127"/>
    <cellStyle name="Millares [0.1] 2 7 11 2" xfId="7128"/>
    <cellStyle name="Millares [0.1] 2 7 2" xfId="7129"/>
    <cellStyle name="Millares [0.1] 2 7 2 2" xfId="7130"/>
    <cellStyle name="Millares [0.1] 2 7 2 2 2" xfId="7131"/>
    <cellStyle name="Millares [0.1] 2 7 2 2 2 2" xfId="7132"/>
    <cellStyle name="Millares [0.1] 2 7 2 2 3" xfId="7133"/>
    <cellStyle name="Millares [0.1] 2 7 2 2 3 2" xfId="7134"/>
    <cellStyle name="Millares [0.1] 2 7 2 2 4" xfId="7135"/>
    <cellStyle name="Millares [0.1] 2 7 2 2 4 2" xfId="7136"/>
    <cellStyle name="Millares [0.1] 2 7 2 3" xfId="7137"/>
    <cellStyle name="Millares [0.1] 2 7 2 3 2" xfId="7138"/>
    <cellStyle name="Millares [0.1] 2 7 2 4" xfId="7139"/>
    <cellStyle name="Millares [0.1] 2 7 2 4 2" xfId="7140"/>
    <cellStyle name="Millares [0.1] 2 7 2 5" xfId="7141"/>
    <cellStyle name="Millares [0.1] 2 7 2 5 2" xfId="7142"/>
    <cellStyle name="Millares [0.1] 2 7 3" xfId="7143"/>
    <cellStyle name="Millares [0.1] 2 7 3 2" xfId="7144"/>
    <cellStyle name="Millares [0.1] 2 7 3 2 2" xfId="7145"/>
    <cellStyle name="Millares [0.1] 2 7 3 2 2 2" xfId="7146"/>
    <cellStyle name="Millares [0.1] 2 7 3 2 3" xfId="7147"/>
    <cellStyle name="Millares [0.1] 2 7 3 2 3 2" xfId="7148"/>
    <cellStyle name="Millares [0.1] 2 7 3 2 4" xfId="7149"/>
    <cellStyle name="Millares [0.1] 2 7 3 2 4 2" xfId="7150"/>
    <cellStyle name="Millares [0.1] 2 7 3 3" xfId="7151"/>
    <cellStyle name="Millares [0.1] 2 7 3 3 2" xfId="7152"/>
    <cellStyle name="Millares [0.1] 2 7 3 4" xfId="7153"/>
    <cellStyle name="Millares [0.1] 2 7 3 4 2" xfId="7154"/>
    <cellStyle name="Millares [0.1] 2 7 3 5" xfId="7155"/>
    <cellStyle name="Millares [0.1] 2 7 3 5 2" xfId="7156"/>
    <cellStyle name="Millares [0.1] 2 7 4" xfId="7157"/>
    <cellStyle name="Millares [0.1] 2 7 4 2" xfId="7158"/>
    <cellStyle name="Millares [0.1] 2 7 4 2 2" xfId="7159"/>
    <cellStyle name="Millares [0.1] 2 7 4 2 2 2" xfId="7160"/>
    <cellStyle name="Millares [0.1] 2 7 4 2 3" xfId="7161"/>
    <cellStyle name="Millares [0.1] 2 7 4 2 3 2" xfId="7162"/>
    <cellStyle name="Millares [0.1] 2 7 4 2 4" xfId="7163"/>
    <cellStyle name="Millares [0.1] 2 7 4 2 4 2" xfId="7164"/>
    <cellStyle name="Millares [0.1] 2 7 4 3" xfId="7165"/>
    <cellStyle name="Millares [0.1] 2 7 4 3 2" xfId="7166"/>
    <cellStyle name="Millares [0.1] 2 7 4 4" xfId="7167"/>
    <cellStyle name="Millares [0.1] 2 7 4 4 2" xfId="7168"/>
    <cellStyle name="Millares [0.1] 2 7 4 5" xfId="7169"/>
    <cellStyle name="Millares [0.1] 2 7 4 5 2" xfId="7170"/>
    <cellStyle name="Millares [0.1] 2 7 5" xfId="7171"/>
    <cellStyle name="Millares [0.1] 2 7 5 2" xfId="7172"/>
    <cellStyle name="Millares [0.1] 2 7 5 2 2" xfId="7173"/>
    <cellStyle name="Millares [0.1] 2 7 5 2 2 2" xfId="7174"/>
    <cellStyle name="Millares [0.1] 2 7 5 2 3" xfId="7175"/>
    <cellStyle name="Millares [0.1] 2 7 5 2 3 2" xfId="7176"/>
    <cellStyle name="Millares [0.1] 2 7 5 2 4" xfId="7177"/>
    <cellStyle name="Millares [0.1] 2 7 5 2 4 2" xfId="7178"/>
    <cellStyle name="Millares [0.1] 2 7 5 3" xfId="7179"/>
    <cellStyle name="Millares [0.1] 2 7 5 3 2" xfId="7180"/>
    <cellStyle name="Millares [0.1] 2 7 5 4" xfId="7181"/>
    <cellStyle name="Millares [0.1] 2 7 5 4 2" xfId="7182"/>
    <cellStyle name="Millares [0.1] 2 7 5 5" xfId="7183"/>
    <cellStyle name="Millares [0.1] 2 7 5 5 2" xfId="7184"/>
    <cellStyle name="Millares [0.1] 2 7 6" xfId="7185"/>
    <cellStyle name="Millares [0.1] 2 7 6 2" xfId="7186"/>
    <cellStyle name="Millares [0.1] 2 7 6 2 2" xfId="7187"/>
    <cellStyle name="Millares [0.1] 2 7 6 2 2 2" xfId="7188"/>
    <cellStyle name="Millares [0.1] 2 7 6 2 3" xfId="7189"/>
    <cellStyle name="Millares [0.1] 2 7 6 2 3 2" xfId="7190"/>
    <cellStyle name="Millares [0.1] 2 7 6 2 4" xfId="7191"/>
    <cellStyle name="Millares [0.1] 2 7 6 2 4 2" xfId="7192"/>
    <cellStyle name="Millares [0.1] 2 7 6 3" xfId="7193"/>
    <cellStyle name="Millares [0.1] 2 7 6 3 2" xfId="7194"/>
    <cellStyle name="Millares [0.1] 2 7 6 4" xfId="7195"/>
    <cellStyle name="Millares [0.1] 2 7 6 4 2" xfId="7196"/>
    <cellStyle name="Millares [0.1] 2 7 6 5" xfId="7197"/>
    <cellStyle name="Millares [0.1] 2 7 6 5 2" xfId="7198"/>
    <cellStyle name="Millares [0.1] 2 7 7" xfId="7199"/>
    <cellStyle name="Millares [0.1] 2 7 7 2" xfId="7200"/>
    <cellStyle name="Millares [0.1] 2 7 7 2 2" xfId="7201"/>
    <cellStyle name="Millares [0.1] 2 7 7 2 2 2" xfId="7202"/>
    <cellStyle name="Millares [0.1] 2 7 7 2 3" xfId="7203"/>
    <cellStyle name="Millares [0.1] 2 7 7 2 3 2" xfId="7204"/>
    <cellStyle name="Millares [0.1] 2 7 7 2 4" xfId="7205"/>
    <cellStyle name="Millares [0.1] 2 7 7 2 4 2" xfId="7206"/>
    <cellStyle name="Millares [0.1] 2 7 7 3" xfId="7207"/>
    <cellStyle name="Millares [0.1] 2 7 7 3 2" xfId="7208"/>
    <cellStyle name="Millares [0.1] 2 7 7 4" xfId="7209"/>
    <cellStyle name="Millares [0.1] 2 7 7 4 2" xfId="7210"/>
    <cellStyle name="Millares [0.1] 2 7 7 5" xfId="7211"/>
    <cellStyle name="Millares [0.1] 2 7 7 5 2" xfId="7212"/>
    <cellStyle name="Millares [0.1] 2 7 8" xfId="7213"/>
    <cellStyle name="Millares [0.1] 2 7 8 2" xfId="7214"/>
    <cellStyle name="Millares [0.1] 2 7 8 2 2" xfId="7215"/>
    <cellStyle name="Millares [0.1] 2 7 8 3" xfId="7216"/>
    <cellStyle name="Millares [0.1] 2 7 8 3 2" xfId="7217"/>
    <cellStyle name="Millares [0.1] 2 7 8 4" xfId="7218"/>
    <cellStyle name="Millares [0.1] 2 7 8 4 2" xfId="7219"/>
    <cellStyle name="Millares [0.1] 2 7 9" xfId="7220"/>
    <cellStyle name="Millares [0.1] 2 7 9 2" xfId="7221"/>
    <cellStyle name="Millares [0.1] 2 8" xfId="7222"/>
    <cellStyle name="Millares [0.1] 2 8 10" xfId="7223"/>
    <cellStyle name="Millares [0.1] 2 8 10 2" xfId="7224"/>
    <cellStyle name="Millares [0.1] 2 8 11" xfId="7225"/>
    <cellStyle name="Millares [0.1] 2 8 11 2" xfId="7226"/>
    <cellStyle name="Millares [0.1] 2 8 2" xfId="7227"/>
    <cellStyle name="Millares [0.1] 2 8 2 2" xfId="7228"/>
    <cellStyle name="Millares [0.1] 2 8 2 2 2" xfId="7229"/>
    <cellStyle name="Millares [0.1] 2 8 2 2 2 2" xfId="7230"/>
    <cellStyle name="Millares [0.1] 2 8 2 2 3" xfId="7231"/>
    <cellStyle name="Millares [0.1] 2 8 2 2 3 2" xfId="7232"/>
    <cellStyle name="Millares [0.1] 2 8 2 2 4" xfId="7233"/>
    <cellStyle name="Millares [0.1] 2 8 2 2 4 2" xfId="7234"/>
    <cellStyle name="Millares [0.1] 2 8 2 3" xfId="7235"/>
    <cellStyle name="Millares [0.1] 2 8 2 3 2" xfId="7236"/>
    <cellStyle name="Millares [0.1] 2 8 2 4" xfId="7237"/>
    <cellStyle name="Millares [0.1] 2 8 2 4 2" xfId="7238"/>
    <cellStyle name="Millares [0.1] 2 8 2 5" xfId="7239"/>
    <cellStyle name="Millares [0.1] 2 8 2 5 2" xfId="7240"/>
    <cellStyle name="Millares [0.1] 2 8 3" xfId="7241"/>
    <cellStyle name="Millares [0.1] 2 8 3 2" xfId="7242"/>
    <cellStyle name="Millares [0.1] 2 8 3 2 2" xfId="7243"/>
    <cellStyle name="Millares [0.1] 2 8 3 2 2 2" xfId="7244"/>
    <cellStyle name="Millares [0.1] 2 8 3 2 3" xfId="7245"/>
    <cellStyle name="Millares [0.1] 2 8 3 2 3 2" xfId="7246"/>
    <cellStyle name="Millares [0.1] 2 8 3 2 4" xfId="7247"/>
    <cellStyle name="Millares [0.1] 2 8 3 2 4 2" xfId="7248"/>
    <cellStyle name="Millares [0.1] 2 8 3 3" xfId="7249"/>
    <cellStyle name="Millares [0.1] 2 8 3 3 2" xfId="7250"/>
    <cellStyle name="Millares [0.1] 2 8 3 4" xfId="7251"/>
    <cellStyle name="Millares [0.1] 2 8 3 4 2" xfId="7252"/>
    <cellStyle name="Millares [0.1] 2 8 3 5" xfId="7253"/>
    <cellStyle name="Millares [0.1] 2 8 3 5 2" xfId="7254"/>
    <cellStyle name="Millares [0.1] 2 8 4" xfId="7255"/>
    <cellStyle name="Millares [0.1] 2 8 4 2" xfId="7256"/>
    <cellStyle name="Millares [0.1] 2 8 4 2 2" xfId="7257"/>
    <cellStyle name="Millares [0.1] 2 8 4 2 2 2" xfId="7258"/>
    <cellStyle name="Millares [0.1] 2 8 4 2 3" xfId="7259"/>
    <cellStyle name="Millares [0.1] 2 8 4 2 3 2" xfId="7260"/>
    <cellStyle name="Millares [0.1] 2 8 4 2 4" xfId="7261"/>
    <cellStyle name="Millares [0.1] 2 8 4 2 4 2" xfId="7262"/>
    <cellStyle name="Millares [0.1] 2 8 4 3" xfId="7263"/>
    <cellStyle name="Millares [0.1] 2 8 4 3 2" xfId="7264"/>
    <cellStyle name="Millares [0.1] 2 8 4 4" xfId="7265"/>
    <cellStyle name="Millares [0.1] 2 8 4 4 2" xfId="7266"/>
    <cellStyle name="Millares [0.1] 2 8 4 5" xfId="7267"/>
    <cellStyle name="Millares [0.1] 2 8 4 5 2" xfId="7268"/>
    <cellStyle name="Millares [0.1] 2 8 5" xfId="7269"/>
    <cellStyle name="Millares [0.1] 2 8 5 2" xfId="7270"/>
    <cellStyle name="Millares [0.1] 2 8 5 2 2" xfId="7271"/>
    <cellStyle name="Millares [0.1] 2 8 5 2 2 2" xfId="7272"/>
    <cellStyle name="Millares [0.1] 2 8 5 2 3" xfId="7273"/>
    <cellStyle name="Millares [0.1] 2 8 5 2 3 2" xfId="7274"/>
    <cellStyle name="Millares [0.1] 2 8 5 2 4" xfId="7275"/>
    <cellStyle name="Millares [0.1] 2 8 5 2 4 2" xfId="7276"/>
    <cellStyle name="Millares [0.1] 2 8 5 3" xfId="7277"/>
    <cellStyle name="Millares [0.1] 2 8 5 3 2" xfId="7278"/>
    <cellStyle name="Millares [0.1] 2 8 5 4" xfId="7279"/>
    <cellStyle name="Millares [0.1] 2 8 5 4 2" xfId="7280"/>
    <cellStyle name="Millares [0.1] 2 8 5 5" xfId="7281"/>
    <cellStyle name="Millares [0.1] 2 8 5 5 2" xfId="7282"/>
    <cellStyle name="Millares [0.1] 2 8 6" xfId="7283"/>
    <cellStyle name="Millares [0.1] 2 8 6 2" xfId="7284"/>
    <cellStyle name="Millares [0.1] 2 8 6 2 2" xfId="7285"/>
    <cellStyle name="Millares [0.1] 2 8 6 2 2 2" xfId="7286"/>
    <cellStyle name="Millares [0.1] 2 8 6 2 3" xfId="7287"/>
    <cellStyle name="Millares [0.1] 2 8 6 2 3 2" xfId="7288"/>
    <cellStyle name="Millares [0.1] 2 8 6 2 4" xfId="7289"/>
    <cellStyle name="Millares [0.1] 2 8 6 2 4 2" xfId="7290"/>
    <cellStyle name="Millares [0.1] 2 8 6 3" xfId="7291"/>
    <cellStyle name="Millares [0.1] 2 8 6 3 2" xfId="7292"/>
    <cellStyle name="Millares [0.1] 2 8 6 4" xfId="7293"/>
    <cellStyle name="Millares [0.1] 2 8 6 4 2" xfId="7294"/>
    <cellStyle name="Millares [0.1] 2 8 6 5" xfId="7295"/>
    <cellStyle name="Millares [0.1] 2 8 6 5 2" xfId="7296"/>
    <cellStyle name="Millares [0.1] 2 8 7" xfId="7297"/>
    <cellStyle name="Millares [0.1] 2 8 7 2" xfId="7298"/>
    <cellStyle name="Millares [0.1] 2 8 7 2 2" xfId="7299"/>
    <cellStyle name="Millares [0.1] 2 8 7 2 2 2" xfId="7300"/>
    <cellStyle name="Millares [0.1] 2 8 7 2 3" xfId="7301"/>
    <cellStyle name="Millares [0.1] 2 8 7 2 3 2" xfId="7302"/>
    <cellStyle name="Millares [0.1] 2 8 7 2 4" xfId="7303"/>
    <cellStyle name="Millares [0.1] 2 8 7 2 4 2" xfId="7304"/>
    <cellStyle name="Millares [0.1] 2 8 7 3" xfId="7305"/>
    <cellStyle name="Millares [0.1] 2 8 7 3 2" xfId="7306"/>
    <cellStyle name="Millares [0.1] 2 8 7 4" xfId="7307"/>
    <cellStyle name="Millares [0.1] 2 8 7 4 2" xfId="7308"/>
    <cellStyle name="Millares [0.1] 2 8 7 5" xfId="7309"/>
    <cellStyle name="Millares [0.1] 2 8 7 5 2" xfId="7310"/>
    <cellStyle name="Millares [0.1] 2 8 8" xfId="7311"/>
    <cellStyle name="Millares [0.1] 2 8 8 2" xfId="7312"/>
    <cellStyle name="Millares [0.1] 2 8 8 2 2" xfId="7313"/>
    <cellStyle name="Millares [0.1] 2 8 8 3" xfId="7314"/>
    <cellStyle name="Millares [0.1] 2 8 8 3 2" xfId="7315"/>
    <cellStyle name="Millares [0.1] 2 8 8 4" xfId="7316"/>
    <cellStyle name="Millares [0.1] 2 8 8 4 2" xfId="7317"/>
    <cellStyle name="Millares [0.1] 2 8 9" xfId="7318"/>
    <cellStyle name="Millares [0.1] 2 8 9 2" xfId="7319"/>
    <cellStyle name="Millares [0.1] 2 9" xfId="7320"/>
    <cellStyle name="Millares [0.1] 2 9 10" xfId="7321"/>
    <cellStyle name="Millares [0.1] 2 9 10 2" xfId="7322"/>
    <cellStyle name="Millares [0.1] 2 9 11" xfId="7323"/>
    <cellStyle name="Millares [0.1] 2 9 11 2" xfId="7324"/>
    <cellStyle name="Millares [0.1] 2 9 2" xfId="7325"/>
    <cellStyle name="Millares [0.1] 2 9 2 2" xfId="7326"/>
    <cellStyle name="Millares [0.1] 2 9 2 2 2" xfId="7327"/>
    <cellStyle name="Millares [0.1] 2 9 2 2 2 2" xfId="7328"/>
    <cellStyle name="Millares [0.1] 2 9 2 2 3" xfId="7329"/>
    <cellStyle name="Millares [0.1] 2 9 2 2 3 2" xfId="7330"/>
    <cellStyle name="Millares [0.1] 2 9 2 2 4" xfId="7331"/>
    <cellStyle name="Millares [0.1] 2 9 2 2 4 2" xfId="7332"/>
    <cellStyle name="Millares [0.1] 2 9 2 3" xfId="7333"/>
    <cellStyle name="Millares [0.1] 2 9 2 3 2" xfId="7334"/>
    <cellStyle name="Millares [0.1] 2 9 2 4" xfId="7335"/>
    <cellStyle name="Millares [0.1] 2 9 2 4 2" xfId="7336"/>
    <cellStyle name="Millares [0.1] 2 9 2 5" xfId="7337"/>
    <cellStyle name="Millares [0.1] 2 9 2 5 2" xfId="7338"/>
    <cellStyle name="Millares [0.1] 2 9 3" xfId="7339"/>
    <cellStyle name="Millares [0.1] 2 9 3 2" xfId="7340"/>
    <cellStyle name="Millares [0.1] 2 9 3 2 2" xfId="7341"/>
    <cellStyle name="Millares [0.1] 2 9 3 2 2 2" xfId="7342"/>
    <cellStyle name="Millares [0.1] 2 9 3 2 3" xfId="7343"/>
    <cellStyle name="Millares [0.1] 2 9 3 2 3 2" xfId="7344"/>
    <cellStyle name="Millares [0.1] 2 9 3 2 4" xfId="7345"/>
    <cellStyle name="Millares [0.1] 2 9 3 2 4 2" xfId="7346"/>
    <cellStyle name="Millares [0.1] 2 9 3 3" xfId="7347"/>
    <cellStyle name="Millares [0.1] 2 9 3 3 2" xfId="7348"/>
    <cellStyle name="Millares [0.1] 2 9 3 4" xfId="7349"/>
    <cellStyle name="Millares [0.1] 2 9 3 4 2" xfId="7350"/>
    <cellStyle name="Millares [0.1] 2 9 3 5" xfId="7351"/>
    <cellStyle name="Millares [0.1] 2 9 3 5 2" xfId="7352"/>
    <cellStyle name="Millares [0.1] 2 9 4" xfId="7353"/>
    <cellStyle name="Millares [0.1] 2 9 4 2" xfId="7354"/>
    <cellStyle name="Millares [0.1] 2 9 4 2 2" xfId="7355"/>
    <cellStyle name="Millares [0.1] 2 9 4 2 2 2" xfId="7356"/>
    <cellStyle name="Millares [0.1] 2 9 4 2 3" xfId="7357"/>
    <cellStyle name="Millares [0.1] 2 9 4 2 3 2" xfId="7358"/>
    <cellStyle name="Millares [0.1] 2 9 4 2 4" xfId="7359"/>
    <cellStyle name="Millares [0.1] 2 9 4 2 4 2" xfId="7360"/>
    <cellStyle name="Millares [0.1] 2 9 4 3" xfId="7361"/>
    <cellStyle name="Millares [0.1] 2 9 4 3 2" xfId="7362"/>
    <cellStyle name="Millares [0.1] 2 9 4 4" xfId="7363"/>
    <cellStyle name="Millares [0.1] 2 9 4 4 2" xfId="7364"/>
    <cellStyle name="Millares [0.1] 2 9 4 5" xfId="7365"/>
    <cellStyle name="Millares [0.1] 2 9 4 5 2" xfId="7366"/>
    <cellStyle name="Millares [0.1] 2 9 5" xfId="7367"/>
    <cellStyle name="Millares [0.1] 2 9 5 2" xfId="7368"/>
    <cellStyle name="Millares [0.1] 2 9 5 2 2" xfId="7369"/>
    <cellStyle name="Millares [0.1] 2 9 5 2 2 2" xfId="7370"/>
    <cellStyle name="Millares [0.1] 2 9 5 2 3" xfId="7371"/>
    <cellStyle name="Millares [0.1] 2 9 5 2 3 2" xfId="7372"/>
    <cellStyle name="Millares [0.1] 2 9 5 2 4" xfId="7373"/>
    <cellStyle name="Millares [0.1] 2 9 5 2 4 2" xfId="7374"/>
    <cellStyle name="Millares [0.1] 2 9 5 3" xfId="7375"/>
    <cellStyle name="Millares [0.1] 2 9 5 3 2" xfId="7376"/>
    <cellStyle name="Millares [0.1] 2 9 5 4" xfId="7377"/>
    <cellStyle name="Millares [0.1] 2 9 5 4 2" xfId="7378"/>
    <cellStyle name="Millares [0.1] 2 9 5 5" xfId="7379"/>
    <cellStyle name="Millares [0.1] 2 9 5 5 2" xfId="7380"/>
    <cellStyle name="Millares [0.1] 2 9 6" xfId="7381"/>
    <cellStyle name="Millares [0.1] 2 9 6 2" xfId="7382"/>
    <cellStyle name="Millares [0.1] 2 9 6 2 2" xfId="7383"/>
    <cellStyle name="Millares [0.1] 2 9 6 2 2 2" xfId="7384"/>
    <cellStyle name="Millares [0.1] 2 9 6 2 3" xfId="7385"/>
    <cellStyle name="Millares [0.1] 2 9 6 2 3 2" xfId="7386"/>
    <cellStyle name="Millares [0.1] 2 9 6 2 4" xfId="7387"/>
    <cellStyle name="Millares [0.1] 2 9 6 2 4 2" xfId="7388"/>
    <cellStyle name="Millares [0.1] 2 9 6 3" xfId="7389"/>
    <cellStyle name="Millares [0.1] 2 9 6 3 2" xfId="7390"/>
    <cellStyle name="Millares [0.1] 2 9 6 4" xfId="7391"/>
    <cellStyle name="Millares [0.1] 2 9 6 4 2" xfId="7392"/>
    <cellStyle name="Millares [0.1] 2 9 6 5" xfId="7393"/>
    <cellStyle name="Millares [0.1] 2 9 6 5 2" xfId="7394"/>
    <cellStyle name="Millares [0.1] 2 9 7" xfId="7395"/>
    <cellStyle name="Millares [0.1] 2 9 7 2" xfId="7396"/>
    <cellStyle name="Millares [0.1] 2 9 7 2 2" xfId="7397"/>
    <cellStyle name="Millares [0.1] 2 9 7 2 2 2" xfId="7398"/>
    <cellStyle name="Millares [0.1] 2 9 7 2 3" xfId="7399"/>
    <cellStyle name="Millares [0.1] 2 9 7 2 3 2" xfId="7400"/>
    <cellStyle name="Millares [0.1] 2 9 7 2 4" xfId="7401"/>
    <cellStyle name="Millares [0.1] 2 9 7 2 4 2" xfId="7402"/>
    <cellStyle name="Millares [0.1] 2 9 7 3" xfId="7403"/>
    <cellStyle name="Millares [0.1] 2 9 7 3 2" xfId="7404"/>
    <cellStyle name="Millares [0.1] 2 9 7 4" xfId="7405"/>
    <cellStyle name="Millares [0.1] 2 9 7 4 2" xfId="7406"/>
    <cellStyle name="Millares [0.1] 2 9 7 5" xfId="7407"/>
    <cellStyle name="Millares [0.1] 2 9 7 5 2" xfId="7408"/>
    <cellStyle name="Millares [0.1] 2 9 8" xfId="7409"/>
    <cellStyle name="Millares [0.1] 2 9 8 2" xfId="7410"/>
    <cellStyle name="Millares [0.1] 2 9 8 2 2" xfId="7411"/>
    <cellStyle name="Millares [0.1] 2 9 8 3" xfId="7412"/>
    <cellStyle name="Millares [0.1] 2 9 8 3 2" xfId="7413"/>
    <cellStyle name="Millares [0.1] 2 9 8 4" xfId="7414"/>
    <cellStyle name="Millares [0.1] 2 9 8 4 2" xfId="7415"/>
    <cellStyle name="Millares [0.1] 2 9 9" xfId="7416"/>
    <cellStyle name="Millares [0.1] 2 9 9 2" xfId="7417"/>
    <cellStyle name="Millares [0.1] 3" xfId="7418"/>
    <cellStyle name="Millares [0.1] 3 10" xfId="7419"/>
    <cellStyle name="Millares [0.1] 3 10 2" xfId="7420"/>
    <cellStyle name="Millares [0.1] 3 11" xfId="7421"/>
    <cellStyle name="Millares [0.1] 3 11 2" xfId="7422"/>
    <cellStyle name="Millares [0.1] 3 2" xfId="7423"/>
    <cellStyle name="Millares [0.1] 3 2 2" xfId="7424"/>
    <cellStyle name="Millares [0.1] 3 2 2 2" xfId="7425"/>
    <cellStyle name="Millares [0.1] 3 2 2 2 2" xfId="7426"/>
    <cellStyle name="Millares [0.1] 3 2 2 3" xfId="7427"/>
    <cellStyle name="Millares [0.1] 3 2 2 3 2" xfId="7428"/>
    <cellStyle name="Millares [0.1] 3 2 2 4" xfId="7429"/>
    <cellStyle name="Millares [0.1] 3 2 2 4 2" xfId="7430"/>
    <cellStyle name="Millares [0.1] 3 2 3" xfId="7431"/>
    <cellStyle name="Millares [0.1] 3 2 3 2" xfId="7432"/>
    <cellStyle name="Millares [0.1] 3 2 4" xfId="7433"/>
    <cellStyle name="Millares [0.1] 3 2 4 2" xfId="7434"/>
    <cellStyle name="Millares [0.1] 3 2 5" xfId="7435"/>
    <cellStyle name="Millares [0.1] 3 2 5 2" xfId="7436"/>
    <cellStyle name="Millares [0.1] 3 3" xfId="7437"/>
    <cellStyle name="Millares [0.1] 3 3 2" xfId="7438"/>
    <cellStyle name="Millares [0.1] 3 3 2 2" xfId="7439"/>
    <cellStyle name="Millares [0.1] 3 3 2 2 2" xfId="7440"/>
    <cellStyle name="Millares [0.1] 3 3 2 3" xfId="7441"/>
    <cellStyle name="Millares [0.1] 3 3 2 3 2" xfId="7442"/>
    <cellStyle name="Millares [0.1] 3 3 2 4" xfId="7443"/>
    <cellStyle name="Millares [0.1] 3 3 2 4 2" xfId="7444"/>
    <cellStyle name="Millares [0.1] 3 3 3" xfId="7445"/>
    <cellStyle name="Millares [0.1] 3 3 3 2" xfId="7446"/>
    <cellStyle name="Millares [0.1] 3 3 4" xfId="7447"/>
    <cellStyle name="Millares [0.1] 3 3 4 2" xfId="7448"/>
    <cellStyle name="Millares [0.1] 3 3 5" xfId="7449"/>
    <cellStyle name="Millares [0.1] 3 3 5 2" xfId="7450"/>
    <cellStyle name="Millares [0.1] 3 4" xfId="7451"/>
    <cellStyle name="Millares [0.1] 3 4 2" xfId="7452"/>
    <cellStyle name="Millares [0.1] 3 4 2 2" xfId="7453"/>
    <cellStyle name="Millares [0.1] 3 4 2 2 2" xfId="7454"/>
    <cellStyle name="Millares [0.1] 3 4 2 3" xfId="7455"/>
    <cellStyle name="Millares [0.1] 3 4 2 3 2" xfId="7456"/>
    <cellStyle name="Millares [0.1] 3 4 2 4" xfId="7457"/>
    <cellStyle name="Millares [0.1] 3 4 2 4 2" xfId="7458"/>
    <cellStyle name="Millares [0.1] 3 4 3" xfId="7459"/>
    <cellStyle name="Millares [0.1] 3 4 3 2" xfId="7460"/>
    <cellStyle name="Millares [0.1] 3 4 4" xfId="7461"/>
    <cellStyle name="Millares [0.1] 3 4 4 2" xfId="7462"/>
    <cellStyle name="Millares [0.1] 3 4 5" xfId="7463"/>
    <cellStyle name="Millares [0.1] 3 4 5 2" xfId="7464"/>
    <cellStyle name="Millares [0.1] 3 5" xfId="7465"/>
    <cellStyle name="Millares [0.1] 3 5 2" xfId="7466"/>
    <cellStyle name="Millares [0.1] 3 5 2 2" xfId="7467"/>
    <cellStyle name="Millares [0.1] 3 5 2 2 2" xfId="7468"/>
    <cellStyle name="Millares [0.1] 3 5 2 3" xfId="7469"/>
    <cellStyle name="Millares [0.1] 3 5 2 3 2" xfId="7470"/>
    <cellStyle name="Millares [0.1] 3 5 2 4" xfId="7471"/>
    <cellStyle name="Millares [0.1] 3 5 2 4 2" xfId="7472"/>
    <cellStyle name="Millares [0.1] 3 5 3" xfId="7473"/>
    <cellStyle name="Millares [0.1] 3 5 3 2" xfId="7474"/>
    <cellStyle name="Millares [0.1] 3 5 4" xfId="7475"/>
    <cellStyle name="Millares [0.1] 3 5 4 2" xfId="7476"/>
    <cellStyle name="Millares [0.1] 3 5 5" xfId="7477"/>
    <cellStyle name="Millares [0.1] 3 5 5 2" xfId="7478"/>
    <cellStyle name="Millares [0.1] 3 6" xfId="7479"/>
    <cellStyle name="Millares [0.1] 3 6 2" xfId="7480"/>
    <cellStyle name="Millares [0.1] 3 6 2 2" xfId="7481"/>
    <cellStyle name="Millares [0.1] 3 6 2 2 2" xfId="7482"/>
    <cellStyle name="Millares [0.1] 3 6 2 3" xfId="7483"/>
    <cellStyle name="Millares [0.1] 3 6 2 3 2" xfId="7484"/>
    <cellStyle name="Millares [0.1] 3 6 2 4" xfId="7485"/>
    <cellStyle name="Millares [0.1] 3 6 2 4 2" xfId="7486"/>
    <cellStyle name="Millares [0.1] 3 6 3" xfId="7487"/>
    <cellStyle name="Millares [0.1] 3 6 3 2" xfId="7488"/>
    <cellStyle name="Millares [0.1] 3 6 4" xfId="7489"/>
    <cellStyle name="Millares [0.1] 3 6 4 2" xfId="7490"/>
    <cellStyle name="Millares [0.1] 3 6 5" xfId="7491"/>
    <cellStyle name="Millares [0.1] 3 6 5 2" xfId="7492"/>
    <cellStyle name="Millares [0.1] 3 7" xfId="7493"/>
    <cellStyle name="Millares [0.1] 3 7 2" xfId="7494"/>
    <cellStyle name="Millares [0.1] 3 7 2 2" xfId="7495"/>
    <cellStyle name="Millares [0.1] 3 7 2 2 2" xfId="7496"/>
    <cellStyle name="Millares [0.1] 3 7 2 3" xfId="7497"/>
    <cellStyle name="Millares [0.1] 3 7 2 3 2" xfId="7498"/>
    <cellStyle name="Millares [0.1] 3 7 2 4" xfId="7499"/>
    <cellStyle name="Millares [0.1] 3 7 2 4 2" xfId="7500"/>
    <cellStyle name="Millares [0.1] 3 7 3" xfId="7501"/>
    <cellStyle name="Millares [0.1] 3 7 3 2" xfId="7502"/>
    <cellStyle name="Millares [0.1] 3 7 4" xfId="7503"/>
    <cellStyle name="Millares [0.1] 3 7 4 2" xfId="7504"/>
    <cellStyle name="Millares [0.1] 3 7 5" xfId="7505"/>
    <cellStyle name="Millares [0.1] 3 7 5 2" xfId="7506"/>
    <cellStyle name="Millares [0.1] 3 8" xfId="7507"/>
    <cellStyle name="Millares [0.1] 3 8 2" xfId="7508"/>
    <cellStyle name="Millares [0.1] 3 8 2 2" xfId="7509"/>
    <cellStyle name="Millares [0.1] 3 8 3" xfId="7510"/>
    <cellStyle name="Millares [0.1] 3 8 3 2" xfId="7511"/>
    <cellStyle name="Millares [0.1] 3 8 4" xfId="7512"/>
    <cellStyle name="Millares [0.1] 3 8 4 2" xfId="7513"/>
    <cellStyle name="Millares [0.1] 3 9" xfId="7514"/>
    <cellStyle name="Millares [0.1] 3 9 2" xfId="7515"/>
    <cellStyle name="Millares [0.1] 4" xfId="7516"/>
    <cellStyle name="Millares [0.1] 4 10" xfId="7517"/>
    <cellStyle name="Millares [0.1] 4 10 2" xfId="7518"/>
    <cellStyle name="Millares [0.1] 4 11" xfId="7519"/>
    <cellStyle name="Millares [0.1] 4 11 2" xfId="7520"/>
    <cellStyle name="Millares [0.1] 4 2" xfId="7521"/>
    <cellStyle name="Millares [0.1] 4 2 2" xfId="7522"/>
    <cellStyle name="Millares [0.1] 4 2 2 2" xfId="7523"/>
    <cellStyle name="Millares [0.1] 4 2 2 2 2" xfId="7524"/>
    <cellStyle name="Millares [0.1] 4 2 2 3" xfId="7525"/>
    <cellStyle name="Millares [0.1] 4 2 2 3 2" xfId="7526"/>
    <cellStyle name="Millares [0.1] 4 2 2 4" xfId="7527"/>
    <cellStyle name="Millares [0.1] 4 2 2 4 2" xfId="7528"/>
    <cellStyle name="Millares [0.1] 4 2 3" xfId="7529"/>
    <cellStyle name="Millares [0.1] 4 2 3 2" xfId="7530"/>
    <cellStyle name="Millares [0.1] 4 2 4" xfId="7531"/>
    <cellStyle name="Millares [0.1] 4 2 4 2" xfId="7532"/>
    <cellStyle name="Millares [0.1] 4 2 5" xfId="7533"/>
    <cellStyle name="Millares [0.1] 4 2 5 2" xfId="7534"/>
    <cellStyle name="Millares [0.1] 4 3" xfId="7535"/>
    <cellStyle name="Millares [0.1] 4 3 2" xfId="7536"/>
    <cellStyle name="Millares [0.1] 4 3 2 2" xfId="7537"/>
    <cellStyle name="Millares [0.1] 4 3 2 2 2" xfId="7538"/>
    <cellStyle name="Millares [0.1] 4 3 2 3" xfId="7539"/>
    <cellStyle name="Millares [0.1] 4 3 2 3 2" xfId="7540"/>
    <cellStyle name="Millares [0.1] 4 3 2 4" xfId="7541"/>
    <cellStyle name="Millares [0.1] 4 3 2 4 2" xfId="7542"/>
    <cellStyle name="Millares [0.1] 4 3 3" xfId="7543"/>
    <cellStyle name="Millares [0.1] 4 3 3 2" xfId="7544"/>
    <cellStyle name="Millares [0.1] 4 3 4" xfId="7545"/>
    <cellStyle name="Millares [0.1] 4 3 4 2" xfId="7546"/>
    <cellStyle name="Millares [0.1] 4 3 5" xfId="7547"/>
    <cellStyle name="Millares [0.1] 4 3 5 2" xfId="7548"/>
    <cellStyle name="Millares [0.1] 4 4" xfId="7549"/>
    <cellStyle name="Millares [0.1] 4 4 2" xfId="7550"/>
    <cellStyle name="Millares [0.1] 4 4 2 2" xfId="7551"/>
    <cellStyle name="Millares [0.1] 4 4 2 2 2" xfId="7552"/>
    <cellStyle name="Millares [0.1] 4 4 2 3" xfId="7553"/>
    <cellStyle name="Millares [0.1] 4 4 2 3 2" xfId="7554"/>
    <cellStyle name="Millares [0.1] 4 4 2 4" xfId="7555"/>
    <cellStyle name="Millares [0.1] 4 4 2 4 2" xfId="7556"/>
    <cellStyle name="Millares [0.1] 4 4 3" xfId="7557"/>
    <cellStyle name="Millares [0.1] 4 4 3 2" xfId="7558"/>
    <cellStyle name="Millares [0.1] 4 4 4" xfId="7559"/>
    <cellStyle name="Millares [0.1] 4 4 4 2" xfId="7560"/>
    <cellStyle name="Millares [0.1] 4 4 5" xfId="7561"/>
    <cellStyle name="Millares [0.1] 4 4 5 2" xfId="7562"/>
    <cellStyle name="Millares [0.1] 4 5" xfId="7563"/>
    <cellStyle name="Millares [0.1] 4 5 2" xfId="7564"/>
    <cellStyle name="Millares [0.1] 4 5 2 2" xfId="7565"/>
    <cellStyle name="Millares [0.1] 4 5 2 2 2" xfId="7566"/>
    <cellStyle name="Millares [0.1] 4 5 2 3" xfId="7567"/>
    <cellStyle name="Millares [0.1] 4 5 2 3 2" xfId="7568"/>
    <cellStyle name="Millares [0.1] 4 5 2 4" xfId="7569"/>
    <cellStyle name="Millares [0.1] 4 5 2 4 2" xfId="7570"/>
    <cellStyle name="Millares [0.1] 4 5 3" xfId="7571"/>
    <cellStyle name="Millares [0.1] 4 5 3 2" xfId="7572"/>
    <cellStyle name="Millares [0.1] 4 5 4" xfId="7573"/>
    <cellStyle name="Millares [0.1] 4 5 4 2" xfId="7574"/>
    <cellStyle name="Millares [0.1] 4 5 5" xfId="7575"/>
    <cellStyle name="Millares [0.1] 4 5 5 2" xfId="7576"/>
    <cellStyle name="Millares [0.1] 4 6" xfId="7577"/>
    <cellStyle name="Millares [0.1] 4 6 2" xfId="7578"/>
    <cellStyle name="Millares [0.1] 4 6 2 2" xfId="7579"/>
    <cellStyle name="Millares [0.1] 4 6 2 2 2" xfId="7580"/>
    <cellStyle name="Millares [0.1] 4 6 2 3" xfId="7581"/>
    <cellStyle name="Millares [0.1] 4 6 2 3 2" xfId="7582"/>
    <cellStyle name="Millares [0.1] 4 6 2 4" xfId="7583"/>
    <cellStyle name="Millares [0.1] 4 6 2 4 2" xfId="7584"/>
    <cellStyle name="Millares [0.1] 4 6 3" xfId="7585"/>
    <cellStyle name="Millares [0.1] 4 6 3 2" xfId="7586"/>
    <cellStyle name="Millares [0.1] 4 6 4" xfId="7587"/>
    <cellStyle name="Millares [0.1] 4 6 4 2" xfId="7588"/>
    <cellStyle name="Millares [0.1] 4 6 5" xfId="7589"/>
    <cellStyle name="Millares [0.1] 4 6 5 2" xfId="7590"/>
    <cellStyle name="Millares [0.1] 4 7" xfId="7591"/>
    <cellStyle name="Millares [0.1] 4 7 2" xfId="7592"/>
    <cellStyle name="Millares [0.1] 4 7 2 2" xfId="7593"/>
    <cellStyle name="Millares [0.1] 4 7 2 2 2" xfId="7594"/>
    <cellStyle name="Millares [0.1] 4 7 2 3" xfId="7595"/>
    <cellStyle name="Millares [0.1] 4 7 2 3 2" xfId="7596"/>
    <cellStyle name="Millares [0.1] 4 7 2 4" xfId="7597"/>
    <cellStyle name="Millares [0.1] 4 7 2 4 2" xfId="7598"/>
    <cellStyle name="Millares [0.1] 4 7 3" xfId="7599"/>
    <cellStyle name="Millares [0.1] 4 7 3 2" xfId="7600"/>
    <cellStyle name="Millares [0.1] 4 7 4" xfId="7601"/>
    <cellStyle name="Millares [0.1] 4 7 4 2" xfId="7602"/>
    <cellStyle name="Millares [0.1] 4 7 5" xfId="7603"/>
    <cellStyle name="Millares [0.1] 4 7 5 2" xfId="7604"/>
    <cellStyle name="Millares [0.1] 4 8" xfId="7605"/>
    <cellStyle name="Millares [0.1] 4 8 2" xfId="7606"/>
    <cellStyle name="Millares [0.1] 4 8 2 2" xfId="7607"/>
    <cellStyle name="Millares [0.1] 4 8 3" xfId="7608"/>
    <cellStyle name="Millares [0.1] 4 8 3 2" xfId="7609"/>
    <cellStyle name="Millares [0.1] 4 8 4" xfId="7610"/>
    <cellStyle name="Millares [0.1] 4 8 4 2" xfId="7611"/>
    <cellStyle name="Millares [0.1] 4 9" xfId="7612"/>
    <cellStyle name="Millares [0.1] 4 9 2" xfId="7613"/>
    <cellStyle name="Millares [0.1] 5" xfId="7614"/>
    <cellStyle name="Millares [0.1] 5 10" xfId="7615"/>
    <cellStyle name="Millares [0.1] 5 10 2" xfId="7616"/>
    <cellStyle name="Millares [0.1] 5 11" xfId="7617"/>
    <cellStyle name="Millares [0.1] 5 11 2" xfId="7618"/>
    <cellStyle name="Millares [0.1] 5 2" xfId="7619"/>
    <cellStyle name="Millares [0.1] 5 2 2" xfId="7620"/>
    <cellStyle name="Millares [0.1] 5 2 2 2" xfId="7621"/>
    <cellStyle name="Millares [0.1] 5 2 2 2 2" xfId="7622"/>
    <cellStyle name="Millares [0.1] 5 2 2 3" xfId="7623"/>
    <cellStyle name="Millares [0.1] 5 2 2 3 2" xfId="7624"/>
    <cellStyle name="Millares [0.1] 5 2 2 4" xfId="7625"/>
    <cellStyle name="Millares [0.1] 5 2 2 4 2" xfId="7626"/>
    <cellStyle name="Millares [0.1] 5 2 3" xfId="7627"/>
    <cellStyle name="Millares [0.1] 5 2 3 2" xfId="7628"/>
    <cellStyle name="Millares [0.1] 5 2 4" xfId="7629"/>
    <cellStyle name="Millares [0.1] 5 2 4 2" xfId="7630"/>
    <cellStyle name="Millares [0.1] 5 2 5" xfId="7631"/>
    <cellStyle name="Millares [0.1] 5 2 5 2" xfId="7632"/>
    <cellStyle name="Millares [0.1] 5 3" xfId="7633"/>
    <cellStyle name="Millares [0.1] 5 3 2" xfId="7634"/>
    <cellStyle name="Millares [0.1] 5 3 2 2" xfId="7635"/>
    <cellStyle name="Millares [0.1] 5 3 2 2 2" xfId="7636"/>
    <cellStyle name="Millares [0.1] 5 3 2 3" xfId="7637"/>
    <cellStyle name="Millares [0.1] 5 3 2 3 2" xfId="7638"/>
    <cellStyle name="Millares [0.1] 5 3 2 4" xfId="7639"/>
    <cellStyle name="Millares [0.1] 5 3 2 4 2" xfId="7640"/>
    <cellStyle name="Millares [0.1] 5 3 3" xfId="7641"/>
    <cellStyle name="Millares [0.1] 5 3 3 2" xfId="7642"/>
    <cellStyle name="Millares [0.1] 5 3 4" xfId="7643"/>
    <cellStyle name="Millares [0.1] 5 3 4 2" xfId="7644"/>
    <cellStyle name="Millares [0.1] 5 3 5" xfId="7645"/>
    <cellStyle name="Millares [0.1] 5 3 5 2" xfId="7646"/>
    <cellStyle name="Millares [0.1] 5 4" xfId="7647"/>
    <cellStyle name="Millares [0.1] 5 4 2" xfId="7648"/>
    <cellStyle name="Millares [0.1] 5 4 2 2" xfId="7649"/>
    <cellStyle name="Millares [0.1] 5 4 2 2 2" xfId="7650"/>
    <cellStyle name="Millares [0.1] 5 4 2 3" xfId="7651"/>
    <cellStyle name="Millares [0.1] 5 4 2 3 2" xfId="7652"/>
    <cellStyle name="Millares [0.1] 5 4 2 4" xfId="7653"/>
    <cellStyle name="Millares [0.1] 5 4 2 4 2" xfId="7654"/>
    <cellStyle name="Millares [0.1] 5 4 3" xfId="7655"/>
    <cellStyle name="Millares [0.1] 5 4 3 2" xfId="7656"/>
    <cellStyle name="Millares [0.1] 5 4 4" xfId="7657"/>
    <cellStyle name="Millares [0.1] 5 4 4 2" xfId="7658"/>
    <cellStyle name="Millares [0.1] 5 4 5" xfId="7659"/>
    <cellStyle name="Millares [0.1] 5 4 5 2" xfId="7660"/>
    <cellStyle name="Millares [0.1] 5 5" xfId="7661"/>
    <cellStyle name="Millares [0.1] 5 5 2" xfId="7662"/>
    <cellStyle name="Millares [0.1] 5 5 2 2" xfId="7663"/>
    <cellStyle name="Millares [0.1] 5 5 2 2 2" xfId="7664"/>
    <cellStyle name="Millares [0.1] 5 5 2 3" xfId="7665"/>
    <cellStyle name="Millares [0.1] 5 5 2 3 2" xfId="7666"/>
    <cellStyle name="Millares [0.1] 5 5 2 4" xfId="7667"/>
    <cellStyle name="Millares [0.1] 5 5 2 4 2" xfId="7668"/>
    <cellStyle name="Millares [0.1] 5 5 3" xfId="7669"/>
    <cellStyle name="Millares [0.1] 5 5 3 2" xfId="7670"/>
    <cellStyle name="Millares [0.1] 5 5 4" xfId="7671"/>
    <cellStyle name="Millares [0.1] 5 5 4 2" xfId="7672"/>
    <cellStyle name="Millares [0.1] 5 5 5" xfId="7673"/>
    <cellStyle name="Millares [0.1] 5 5 5 2" xfId="7674"/>
    <cellStyle name="Millares [0.1] 5 6" xfId="7675"/>
    <cellStyle name="Millares [0.1] 5 6 2" xfId="7676"/>
    <cellStyle name="Millares [0.1] 5 6 2 2" xfId="7677"/>
    <cellStyle name="Millares [0.1] 5 6 2 2 2" xfId="7678"/>
    <cellStyle name="Millares [0.1] 5 6 2 3" xfId="7679"/>
    <cellStyle name="Millares [0.1] 5 6 2 3 2" xfId="7680"/>
    <cellStyle name="Millares [0.1] 5 6 2 4" xfId="7681"/>
    <cellStyle name="Millares [0.1] 5 6 2 4 2" xfId="7682"/>
    <cellStyle name="Millares [0.1] 5 6 3" xfId="7683"/>
    <cellStyle name="Millares [0.1] 5 6 3 2" xfId="7684"/>
    <cellStyle name="Millares [0.1] 5 6 4" xfId="7685"/>
    <cellStyle name="Millares [0.1] 5 6 4 2" xfId="7686"/>
    <cellStyle name="Millares [0.1] 5 6 5" xfId="7687"/>
    <cellStyle name="Millares [0.1] 5 6 5 2" xfId="7688"/>
    <cellStyle name="Millares [0.1] 5 7" xfId="7689"/>
    <cellStyle name="Millares [0.1] 5 7 2" xfId="7690"/>
    <cellStyle name="Millares [0.1] 5 7 2 2" xfId="7691"/>
    <cellStyle name="Millares [0.1] 5 7 2 2 2" xfId="7692"/>
    <cellStyle name="Millares [0.1] 5 7 2 3" xfId="7693"/>
    <cellStyle name="Millares [0.1] 5 7 2 3 2" xfId="7694"/>
    <cellStyle name="Millares [0.1] 5 7 2 4" xfId="7695"/>
    <cellStyle name="Millares [0.1] 5 7 2 4 2" xfId="7696"/>
    <cellStyle name="Millares [0.1] 5 7 3" xfId="7697"/>
    <cellStyle name="Millares [0.1] 5 7 3 2" xfId="7698"/>
    <cellStyle name="Millares [0.1] 5 7 4" xfId="7699"/>
    <cellStyle name="Millares [0.1] 5 7 4 2" xfId="7700"/>
    <cellStyle name="Millares [0.1] 5 7 5" xfId="7701"/>
    <cellStyle name="Millares [0.1] 5 7 5 2" xfId="7702"/>
    <cellStyle name="Millares [0.1] 5 8" xfId="7703"/>
    <cellStyle name="Millares [0.1] 5 8 2" xfId="7704"/>
    <cellStyle name="Millares [0.1] 5 8 2 2" xfId="7705"/>
    <cellStyle name="Millares [0.1] 5 8 3" xfId="7706"/>
    <cellStyle name="Millares [0.1] 5 8 3 2" xfId="7707"/>
    <cellStyle name="Millares [0.1] 5 8 4" xfId="7708"/>
    <cellStyle name="Millares [0.1] 5 8 4 2" xfId="7709"/>
    <cellStyle name="Millares [0.1] 5 9" xfId="7710"/>
    <cellStyle name="Millares [0.1] 5 9 2" xfId="7711"/>
    <cellStyle name="Millares [0.1] 6" xfId="7712"/>
    <cellStyle name="Millares [0.1] 6 10" xfId="7713"/>
    <cellStyle name="Millares [0.1] 6 10 2" xfId="7714"/>
    <cellStyle name="Millares [0.1] 6 11" xfId="7715"/>
    <cellStyle name="Millares [0.1] 6 11 2" xfId="7716"/>
    <cellStyle name="Millares [0.1] 6 2" xfId="7717"/>
    <cellStyle name="Millares [0.1] 6 2 2" xfId="7718"/>
    <cellStyle name="Millares [0.1] 6 2 2 2" xfId="7719"/>
    <cellStyle name="Millares [0.1] 6 2 2 2 2" xfId="7720"/>
    <cellStyle name="Millares [0.1] 6 2 2 3" xfId="7721"/>
    <cellStyle name="Millares [0.1] 6 2 2 3 2" xfId="7722"/>
    <cellStyle name="Millares [0.1] 6 2 2 4" xfId="7723"/>
    <cellStyle name="Millares [0.1] 6 2 2 4 2" xfId="7724"/>
    <cellStyle name="Millares [0.1] 6 2 3" xfId="7725"/>
    <cellStyle name="Millares [0.1] 6 2 3 2" xfId="7726"/>
    <cellStyle name="Millares [0.1] 6 2 4" xfId="7727"/>
    <cellStyle name="Millares [0.1] 6 2 4 2" xfId="7728"/>
    <cellStyle name="Millares [0.1] 6 2 5" xfId="7729"/>
    <cellStyle name="Millares [0.1] 6 2 5 2" xfId="7730"/>
    <cellStyle name="Millares [0.1] 6 3" xfId="7731"/>
    <cellStyle name="Millares [0.1] 6 3 2" xfId="7732"/>
    <cellStyle name="Millares [0.1] 6 3 2 2" xfId="7733"/>
    <cellStyle name="Millares [0.1] 6 3 2 2 2" xfId="7734"/>
    <cellStyle name="Millares [0.1] 6 3 2 3" xfId="7735"/>
    <cellStyle name="Millares [0.1] 6 3 2 3 2" xfId="7736"/>
    <cellStyle name="Millares [0.1] 6 3 2 4" xfId="7737"/>
    <cellStyle name="Millares [0.1] 6 3 2 4 2" xfId="7738"/>
    <cellStyle name="Millares [0.1] 6 3 3" xfId="7739"/>
    <cellStyle name="Millares [0.1] 6 3 3 2" xfId="7740"/>
    <cellStyle name="Millares [0.1] 6 3 4" xfId="7741"/>
    <cellStyle name="Millares [0.1] 6 3 4 2" xfId="7742"/>
    <cellStyle name="Millares [0.1] 6 3 5" xfId="7743"/>
    <cellStyle name="Millares [0.1] 6 3 5 2" xfId="7744"/>
    <cellStyle name="Millares [0.1] 6 4" xfId="7745"/>
    <cellStyle name="Millares [0.1] 6 4 2" xfId="7746"/>
    <cellStyle name="Millares [0.1] 6 4 2 2" xfId="7747"/>
    <cellStyle name="Millares [0.1] 6 4 2 2 2" xfId="7748"/>
    <cellStyle name="Millares [0.1] 6 4 2 3" xfId="7749"/>
    <cellStyle name="Millares [0.1] 6 4 2 3 2" xfId="7750"/>
    <cellStyle name="Millares [0.1] 6 4 2 4" xfId="7751"/>
    <cellStyle name="Millares [0.1] 6 4 2 4 2" xfId="7752"/>
    <cellStyle name="Millares [0.1] 6 4 3" xfId="7753"/>
    <cellStyle name="Millares [0.1] 6 4 3 2" xfId="7754"/>
    <cellStyle name="Millares [0.1] 6 4 4" xfId="7755"/>
    <cellStyle name="Millares [0.1] 6 4 4 2" xfId="7756"/>
    <cellStyle name="Millares [0.1] 6 4 5" xfId="7757"/>
    <cellStyle name="Millares [0.1] 6 4 5 2" xfId="7758"/>
    <cellStyle name="Millares [0.1] 6 5" xfId="7759"/>
    <cellStyle name="Millares [0.1] 6 5 2" xfId="7760"/>
    <cellStyle name="Millares [0.1] 6 5 2 2" xfId="7761"/>
    <cellStyle name="Millares [0.1] 6 5 2 2 2" xfId="7762"/>
    <cellStyle name="Millares [0.1] 6 5 2 3" xfId="7763"/>
    <cellStyle name="Millares [0.1] 6 5 2 3 2" xfId="7764"/>
    <cellStyle name="Millares [0.1] 6 5 2 4" xfId="7765"/>
    <cellStyle name="Millares [0.1] 6 5 2 4 2" xfId="7766"/>
    <cellStyle name="Millares [0.1] 6 5 3" xfId="7767"/>
    <cellStyle name="Millares [0.1] 6 5 3 2" xfId="7768"/>
    <cellStyle name="Millares [0.1] 6 5 4" xfId="7769"/>
    <cellStyle name="Millares [0.1] 6 5 4 2" xfId="7770"/>
    <cellStyle name="Millares [0.1] 6 5 5" xfId="7771"/>
    <cellStyle name="Millares [0.1] 6 5 5 2" xfId="7772"/>
    <cellStyle name="Millares [0.1] 6 6" xfId="7773"/>
    <cellStyle name="Millares [0.1] 6 6 2" xfId="7774"/>
    <cellStyle name="Millares [0.1] 6 6 2 2" xfId="7775"/>
    <cellStyle name="Millares [0.1] 6 6 2 2 2" xfId="7776"/>
    <cellStyle name="Millares [0.1] 6 6 2 3" xfId="7777"/>
    <cellStyle name="Millares [0.1] 6 6 2 3 2" xfId="7778"/>
    <cellStyle name="Millares [0.1] 6 6 2 4" xfId="7779"/>
    <cellStyle name="Millares [0.1] 6 6 2 4 2" xfId="7780"/>
    <cellStyle name="Millares [0.1] 6 6 3" xfId="7781"/>
    <cellStyle name="Millares [0.1] 6 6 3 2" xfId="7782"/>
    <cellStyle name="Millares [0.1] 6 6 4" xfId="7783"/>
    <cellStyle name="Millares [0.1] 6 6 4 2" xfId="7784"/>
    <cellStyle name="Millares [0.1] 6 6 5" xfId="7785"/>
    <cellStyle name="Millares [0.1] 6 6 5 2" xfId="7786"/>
    <cellStyle name="Millares [0.1] 6 7" xfId="7787"/>
    <cellStyle name="Millares [0.1] 6 7 2" xfId="7788"/>
    <cellStyle name="Millares [0.1] 6 7 2 2" xfId="7789"/>
    <cellStyle name="Millares [0.1] 6 7 2 2 2" xfId="7790"/>
    <cellStyle name="Millares [0.1] 6 7 2 3" xfId="7791"/>
    <cellStyle name="Millares [0.1] 6 7 2 3 2" xfId="7792"/>
    <cellStyle name="Millares [0.1] 6 7 2 4" xfId="7793"/>
    <cellStyle name="Millares [0.1] 6 7 2 4 2" xfId="7794"/>
    <cellStyle name="Millares [0.1] 6 7 3" xfId="7795"/>
    <cellStyle name="Millares [0.1] 6 7 3 2" xfId="7796"/>
    <cellStyle name="Millares [0.1] 6 7 4" xfId="7797"/>
    <cellStyle name="Millares [0.1] 6 7 4 2" xfId="7798"/>
    <cellStyle name="Millares [0.1] 6 7 5" xfId="7799"/>
    <cellStyle name="Millares [0.1] 6 7 5 2" xfId="7800"/>
    <cellStyle name="Millares [0.1] 6 8" xfId="7801"/>
    <cellStyle name="Millares [0.1] 6 8 2" xfId="7802"/>
    <cellStyle name="Millares [0.1] 6 8 2 2" xfId="7803"/>
    <cellStyle name="Millares [0.1] 6 8 3" xfId="7804"/>
    <cellStyle name="Millares [0.1] 6 8 3 2" xfId="7805"/>
    <cellStyle name="Millares [0.1] 6 8 4" xfId="7806"/>
    <cellStyle name="Millares [0.1] 6 8 4 2" xfId="7807"/>
    <cellStyle name="Millares [0.1] 6 9" xfId="7808"/>
    <cellStyle name="Millares [0.1] 6 9 2" xfId="7809"/>
    <cellStyle name="Millares [0.1] 7" xfId="7810"/>
    <cellStyle name="Millares [0.1] 7 10" xfId="7811"/>
    <cellStyle name="Millares [0.1] 7 10 2" xfId="7812"/>
    <cellStyle name="Millares [0.1] 7 11" xfId="7813"/>
    <cellStyle name="Millares [0.1] 7 11 2" xfId="7814"/>
    <cellStyle name="Millares [0.1] 7 2" xfId="7815"/>
    <cellStyle name="Millares [0.1] 7 2 2" xfId="7816"/>
    <cellStyle name="Millares [0.1] 7 2 2 2" xfId="7817"/>
    <cellStyle name="Millares [0.1] 7 2 2 2 2" xfId="7818"/>
    <cellStyle name="Millares [0.1] 7 2 2 3" xfId="7819"/>
    <cellStyle name="Millares [0.1] 7 2 2 3 2" xfId="7820"/>
    <cellStyle name="Millares [0.1] 7 2 2 4" xfId="7821"/>
    <cellStyle name="Millares [0.1] 7 2 2 4 2" xfId="7822"/>
    <cellStyle name="Millares [0.1] 7 2 3" xfId="7823"/>
    <cellStyle name="Millares [0.1] 7 2 3 2" xfId="7824"/>
    <cellStyle name="Millares [0.1] 7 2 4" xfId="7825"/>
    <cellStyle name="Millares [0.1] 7 2 4 2" xfId="7826"/>
    <cellStyle name="Millares [0.1] 7 2 5" xfId="7827"/>
    <cellStyle name="Millares [0.1] 7 2 5 2" xfId="7828"/>
    <cellStyle name="Millares [0.1] 7 3" xfId="7829"/>
    <cellStyle name="Millares [0.1] 7 3 2" xfId="7830"/>
    <cellStyle name="Millares [0.1] 7 3 2 2" xfId="7831"/>
    <cellStyle name="Millares [0.1] 7 3 2 2 2" xfId="7832"/>
    <cellStyle name="Millares [0.1] 7 3 2 3" xfId="7833"/>
    <cellStyle name="Millares [0.1] 7 3 2 3 2" xfId="7834"/>
    <cellStyle name="Millares [0.1] 7 3 2 4" xfId="7835"/>
    <cellStyle name="Millares [0.1] 7 3 2 4 2" xfId="7836"/>
    <cellStyle name="Millares [0.1] 7 3 3" xfId="7837"/>
    <cellStyle name="Millares [0.1] 7 3 3 2" xfId="7838"/>
    <cellStyle name="Millares [0.1] 7 3 4" xfId="7839"/>
    <cellStyle name="Millares [0.1] 7 3 4 2" xfId="7840"/>
    <cellStyle name="Millares [0.1] 7 3 5" xfId="7841"/>
    <cellStyle name="Millares [0.1] 7 3 5 2" xfId="7842"/>
    <cellStyle name="Millares [0.1] 7 4" xfId="7843"/>
    <cellStyle name="Millares [0.1] 7 4 2" xfId="7844"/>
    <cellStyle name="Millares [0.1] 7 4 2 2" xfId="7845"/>
    <cellStyle name="Millares [0.1] 7 4 2 2 2" xfId="7846"/>
    <cellStyle name="Millares [0.1] 7 4 2 3" xfId="7847"/>
    <cellStyle name="Millares [0.1] 7 4 2 3 2" xfId="7848"/>
    <cellStyle name="Millares [0.1] 7 4 2 4" xfId="7849"/>
    <cellStyle name="Millares [0.1] 7 4 2 4 2" xfId="7850"/>
    <cellStyle name="Millares [0.1] 7 4 3" xfId="7851"/>
    <cellStyle name="Millares [0.1] 7 4 3 2" xfId="7852"/>
    <cellStyle name="Millares [0.1] 7 4 4" xfId="7853"/>
    <cellStyle name="Millares [0.1] 7 4 4 2" xfId="7854"/>
    <cellStyle name="Millares [0.1] 7 4 5" xfId="7855"/>
    <cellStyle name="Millares [0.1] 7 4 5 2" xfId="7856"/>
    <cellStyle name="Millares [0.1] 7 5" xfId="7857"/>
    <cellStyle name="Millares [0.1] 7 5 2" xfId="7858"/>
    <cellStyle name="Millares [0.1] 7 5 2 2" xfId="7859"/>
    <cellStyle name="Millares [0.1] 7 5 2 2 2" xfId="7860"/>
    <cellStyle name="Millares [0.1] 7 5 2 3" xfId="7861"/>
    <cellStyle name="Millares [0.1] 7 5 2 3 2" xfId="7862"/>
    <cellStyle name="Millares [0.1] 7 5 2 4" xfId="7863"/>
    <cellStyle name="Millares [0.1] 7 5 2 4 2" xfId="7864"/>
    <cellStyle name="Millares [0.1] 7 5 3" xfId="7865"/>
    <cellStyle name="Millares [0.1] 7 5 3 2" xfId="7866"/>
    <cellStyle name="Millares [0.1] 7 5 4" xfId="7867"/>
    <cellStyle name="Millares [0.1] 7 5 4 2" xfId="7868"/>
    <cellStyle name="Millares [0.1] 7 5 5" xfId="7869"/>
    <cellStyle name="Millares [0.1] 7 5 5 2" xfId="7870"/>
    <cellStyle name="Millares [0.1] 7 6" xfId="7871"/>
    <cellStyle name="Millares [0.1] 7 6 2" xfId="7872"/>
    <cellStyle name="Millares [0.1] 7 6 2 2" xfId="7873"/>
    <cellStyle name="Millares [0.1] 7 6 2 2 2" xfId="7874"/>
    <cellStyle name="Millares [0.1] 7 6 2 3" xfId="7875"/>
    <cellStyle name="Millares [0.1] 7 6 2 3 2" xfId="7876"/>
    <cellStyle name="Millares [0.1] 7 6 2 4" xfId="7877"/>
    <cellStyle name="Millares [0.1] 7 6 2 4 2" xfId="7878"/>
    <cellStyle name="Millares [0.1] 7 6 3" xfId="7879"/>
    <cellStyle name="Millares [0.1] 7 6 3 2" xfId="7880"/>
    <cellStyle name="Millares [0.1] 7 6 4" xfId="7881"/>
    <cellStyle name="Millares [0.1] 7 6 4 2" xfId="7882"/>
    <cellStyle name="Millares [0.1] 7 6 5" xfId="7883"/>
    <cellStyle name="Millares [0.1] 7 6 5 2" xfId="7884"/>
    <cellStyle name="Millares [0.1] 7 7" xfId="7885"/>
    <cellStyle name="Millares [0.1] 7 7 2" xfId="7886"/>
    <cellStyle name="Millares [0.1] 7 7 2 2" xfId="7887"/>
    <cellStyle name="Millares [0.1] 7 7 2 2 2" xfId="7888"/>
    <cellStyle name="Millares [0.1] 7 7 2 3" xfId="7889"/>
    <cellStyle name="Millares [0.1] 7 7 2 3 2" xfId="7890"/>
    <cellStyle name="Millares [0.1] 7 7 2 4" xfId="7891"/>
    <cellStyle name="Millares [0.1] 7 7 2 4 2" xfId="7892"/>
    <cellStyle name="Millares [0.1] 7 7 3" xfId="7893"/>
    <cellStyle name="Millares [0.1] 7 7 3 2" xfId="7894"/>
    <cellStyle name="Millares [0.1] 7 7 4" xfId="7895"/>
    <cellStyle name="Millares [0.1] 7 7 4 2" xfId="7896"/>
    <cellStyle name="Millares [0.1] 7 7 5" xfId="7897"/>
    <cellStyle name="Millares [0.1] 7 7 5 2" xfId="7898"/>
    <cellStyle name="Millares [0.1] 7 8" xfId="7899"/>
    <cellStyle name="Millares [0.1] 7 8 2" xfId="7900"/>
    <cellStyle name="Millares [0.1] 7 8 2 2" xfId="7901"/>
    <cellStyle name="Millares [0.1] 7 8 3" xfId="7902"/>
    <cellStyle name="Millares [0.1] 7 8 3 2" xfId="7903"/>
    <cellStyle name="Millares [0.1] 7 8 4" xfId="7904"/>
    <cellStyle name="Millares [0.1] 7 8 4 2" xfId="7905"/>
    <cellStyle name="Millares [0.1] 7 9" xfId="7906"/>
    <cellStyle name="Millares [0.1] 7 9 2" xfId="7907"/>
    <cellStyle name="Millares [0.1] 8" xfId="7908"/>
    <cellStyle name="Millares [0.1] 8 10" xfId="7909"/>
    <cellStyle name="Millares [0.1] 8 10 2" xfId="7910"/>
    <cellStyle name="Millares [0.1] 8 11" xfId="7911"/>
    <cellStyle name="Millares [0.1] 8 11 2" xfId="7912"/>
    <cellStyle name="Millares [0.1] 8 2" xfId="7913"/>
    <cellStyle name="Millares [0.1] 8 2 2" xfId="7914"/>
    <cellStyle name="Millares [0.1] 8 2 2 2" xfId="7915"/>
    <cellStyle name="Millares [0.1] 8 2 2 2 2" xfId="7916"/>
    <cellStyle name="Millares [0.1] 8 2 2 3" xfId="7917"/>
    <cellStyle name="Millares [0.1] 8 2 2 3 2" xfId="7918"/>
    <cellStyle name="Millares [0.1] 8 2 2 4" xfId="7919"/>
    <cellStyle name="Millares [0.1] 8 2 2 4 2" xfId="7920"/>
    <cellStyle name="Millares [0.1] 8 2 3" xfId="7921"/>
    <cellStyle name="Millares [0.1] 8 2 3 2" xfId="7922"/>
    <cellStyle name="Millares [0.1] 8 2 4" xfId="7923"/>
    <cellStyle name="Millares [0.1] 8 2 4 2" xfId="7924"/>
    <cellStyle name="Millares [0.1] 8 2 5" xfId="7925"/>
    <cellStyle name="Millares [0.1] 8 2 5 2" xfId="7926"/>
    <cellStyle name="Millares [0.1] 8 3" xfId="7927"/>
    <cellStyle name="Millares [0.1] 8 3 2" xfId="7928"/>
    <cellStyle name="Millares [0.1] 8 3 2 2" xfId="7929"/>
    <cellStyle name="Millares [0.1] 8 3 2 2 2" xfId="7930"/>
    <cellStyle name="Millares [0.1] 8 3 2 3" xfId="7931"/>
    <cellStyle name="Millares [0.1] 8 3 2 3 2" xfId="7932"/>
    <cellStyle name="Millares [0.1] 8 3 2 4" xfId="7933"/>
    <cellStyle name="Millares [0.1] 8 3 2 4 2" xfId="7934"/>
    <cellStyle name="Millares [0.1] 8 3 3" xfId="7935"/>
    <cellStyle name="Millares [0.1] 8 3 3 2" xfId="7936"/>
    <cellStyle name="Millares [0.1] 8 3 4" xfId="7937"/>
    <cellStyle name="Millares [0.1] 8 3 4 2" xfId="7938"/>
    <cellStyle name="Millares [0.1] 8 3 5" xfId="7939"/>
    <cellStyle name="Millares [0.1] 8 3 5 2" xfId="7940"/>
    <cellStyle name="Millares [0.1] 8 4" xfId="7941"/>
    <cellStyle name="Millares [0.1] 8 4 2" xfId="7942"/>
    <cellStyle name="Millares [0.1] 8 4 2 2" xfId="7943"/>
    <cellStyle name="Millares [0.1] 8 4 2 2 2" xfId="7944"/>
    <cellStyle name="Millares [0.1] 8 4 2 3" xfId="7945"/>
    <cellStyle name="Millares [0.1] 8 4 2 3 2" xfId="7946"/>
    <cellStyle name="Millares [0.1] 8 4 2 4" xfId="7947"/>
    <cellStyle name="Millares [0.1] 8 4 2 4 2" xfId="7948"/>
    <cellStyle name="Millares [0.1] 8 4 3" xfId="7949"/>
    <cellStyle name="Millares [0.1] 8 4 3 2" xfId="7950"/>
    <cellStyle name="Millares [0.1] 8 4 4" xfId="7951"/>
    <cellStyle name="Millares [0.1] 8 4 4 2" xfId="7952"/>
    <cellStyle name="Millares [0.1] 8 4 5" xfId="7953"/>
    <cellStyle name="Millares [0.1] 8 4 5 2" xfId="7954"/>
    <cellStyle name="Millares [0.1] 8 5" xfId="7955"/>
    <cellStyle name="Millares [0.1] 8 5 2" xfId="7956"/>
    <cellStyle name="Millares [0.1] 8 5 2 2" xfId="7957"/>
    <cellStyle name="Millares [0.1] 8 5 2 2 2" xfId="7958"/>
    <cellStyle name="Millares [0.1] 8 5 2 3" xfId="7959"/>
    <cellStyle name="Millares [0.1] 8 5 2 3 2" xfId="7960"/>
    <cellStyle name="Millares [0.1] 8 5 2 4" xfId="7961"/>
    <cellStyle name="Millares [0.1] 8 5 2 4 2" xfId="7962"/>
    <cellStyle name="Millares [0.1] 8 5 3" xfId="7963"/>
    <cellStyle name="Millares [0.1] 8 5 3 2" xfId="7964"/>
    <cellStyle name="Millares [0.1] 8 5 4" xfId="7965"/>
    <cellStyle name="Millares [0.1] 8 5 4 2" xfId="7966"/>
    <cellStyle name="Millares [0.1] 8 5 5" xfId="7967"/>
    <cellStyle name="Millares [0.1] 8 5 5 2" xfId="7968"/>
    <cellStyle name="Millares [0.1] 8 6" xfId="7969"/>
    <cellStyle name="Millares [0.1] 8 6 2" xfId="7970"/>
    <cellStyle name="Millares [0.1] 8 6 2 2" xfId="7971"/>
    <cellStyle name="Millares [0.1] 8 6 2 2 2" xfId="7972"/>
    <cellStyle name="Millares [0.1] 8 6 2 3" xfId="7973"/>
    <cellStyle name="Millares [0.1] 8 6 2 3 2" xfId="7974"/>
    <cellStyle name="Millares [0.1] 8 6 2 4" xfId="7975"/>
    <cellStyle name="Millares [0.1] 8 6 2 4 2" xfId="7976"/>
    <cellStyle name="Millares [0.1] 8 6 3" xfId="7977"/>
    <cellStyle name="Millares [0.1] 8 6 3 2" xfId="7978"/>
    <cellStyle name="Millares [0.1] 8 6 4" xfId="7979"/>
    <cellStyle name="Millares [0.1] 8 6 4 2" xfId="7980"/>
    <cellStyle name="Millares [0.1] 8 6 5" xfId="7981"/>
    <cellStyle name="Millares [0.1] 8 6 5 2" xfId="7982"/>
    <cellStyle name="Millares [0.1] 8 7" xfId="7983"/>
    <cellStyle name="Millares [0.1] 8 7 2" xfId="7984"/>
    <cellStyle name="Millares [0.1] 8 7 2 2" xfId="7985"/>
    <cellStyle name="Millares [0.1] 8 7 2 2 2" xfId="7986"/>
    <cellStyle name="Millares [0.1] 8 7 2 3" xfId="7987"/>
    <cellStyle name="Millares [0.1] 8 7 2 3 2" xfId="7988"/>
    <cellStyle name="Millares [0.1] 8 7 2 4" xfId="7989"/>
    <cellStyle name="Millares [0.1] 8 7 2 4 2" xfId="7990"/>
    <cellStyle name="Millares [0.1] 8 7 3" xfId="7991"/>
    <cellStyle name="Millares [0.1] 8 7 3 2" xfId="7992"/>
    <cellStyle name="Millares [0.1] 8 7 4" xfId="7993"/>
    <cellStyle name="Millares [0.1] 8 7 4 2" xfId="7994"/>
    <cellStyle name="Millares [0.1] 8 7 5" xfId="7995"/>
    <cellStyle name="Millares [0.1] 8 7 5 2" xfId="7996"/>
    <cellStyle name="Millares [0.1] 8 8" xfId="7997"/>
    <cellStyle name="Millares [0.1] 8 8 2" xfId="7998"/>
    <cellStyle name="Millares [0.1] 8 8 2 2" xfId="7999"/>
    <cellStyle name="Millares [0.1] 8 8 3" xfId="8000"/>
    <cellStyle name="Millares [0.1] 8 8 3 2" xfId="8001"/>
    <cellStyle name="Millares [0.1] 8 8 4" xfId="8002"/>
    <cellStyle name="Millares [0.1] 8 8 4 2" xfId="8003"/>
    <cellStyle name="Millares [0.1] 8 9" xfId="8004"/>
    <cellStyle name="Millares [0.1] 8 9 2" xfId="8005"/>
    <cellStyle name="Millares [0.1] 9" xfId="8006"/>
    <cellStyle name="Millares [0.1] 9 2" xfId="8007"/>
    <cellStyle name="Millares [0.1] 9 2 2" xfId="8008"/>
    <cellStyle name="Millares [0.1] 9 2 2 2" xfId="8009"/>
    <cellStyle name="Millares [0.1] 9 2 3" xfId="8010"/>
    <cellStyle name="Millares [0.1] 9 2 3 2" xfId="8011"/>
    <cellStyle name="Millares [0.1] 9 2 4" xfId="8012"/>
    <cellStyle name="Millares [0.1] 9 2 4 2" xfId="8013"/>
    <cellStyle name="Millares [0.1] 9 3" xfId="8014"/>
    <cellStyle name="Millares [0.1] 9 3 2" xfId="8015"/>
    <cellStyle name="Millares [0.1] 9 4" xfId="8016"/>
    <cellStyle name="Millares [0.1] 9 4 2" xfId="8017"/>
    <cellStyle name="Millares [0.1] 9 5" xfId="8018"/>
    <cellStyle name="Millares [0.1] 9 5 2" xfId="8019"/>
    <cellStyle name="Millares [0]_BASES PROYECCIONES" xfId="8020"/>
    <cellStyle name="Millares [1]" xfId="8021"/>
    <cellStyle name="Millares [1] 10" xfId="8022"/>
    <cellStyle name="Millares [1] 10 2" xfId="8023"/>
    <cellStyle name="Millares [1] 10 2 2" xfId="8024"/>
    <cellStyle name="Millares [1] 10 3" xfId="8025"/>
    <cellStyle name="Millares [1] 10 3 2" xfId="8026"/>
    <cellStyle name="Millares [1] 10 4" xfId="8027"/>
    <cellStyle name="Millares [1] 10 4 2" xfId="8028"/>
    <cellStyle name="Millares [1] 11" xfId="8029"/>
    <cellStyle name="Millares [1] 11 2" xfId="8030"/>
    <cellStyle name="Millares [1] 12" xfId="8031"/>
    <cellStyle name="Millares [1] 12 2" xfId="8032"/>
    <cellStyle name="Millares [1] 13" xfId="8033"/>
    <cellStyle name="Millares [1] 13 2" xfId="8034"/>
    <cellStyle name="Millares [1] 2" xfId="8035"/>
    <cellStyle name="Millares [1] 2 10" xfId="8036"/>
    <cellStyle name="Millares [1] 2 10 2" xfId="8037"/>
    <cellStyle name="Millares [1] 2 10 2 2" xfId="8038"/>
    <cellStyle name="Millares [1] 2 10 3" xfId="8039"/>
    <cellStyle name="Millares [1] 2 10 3 2" xfId="8040"/>
    <cellStyle name="Millares [1] 2 10 4" xfId="8041"/>
    <cellStyle name="Millares [1] 2 10 4 2" xfId="8042"/>
    <cellStyle name="Millares [1] 2 11" xfId="8043"/>
    <cellStyle name="Millares [1] 2 11 2" xfId="8044"/>
    <cellStyle name="Millares [1] 2 12" xfId="8045"/>
    <cellStyle name="Millares [1] 2 12 2" xfId="8046"/>
    <cellStyle name="Millares [1] 2 13" xfId="8047"/>
    <cellStyle name="Millares [1] 2 13 2" xfId="8048"/>
    <cellStyle name="Millares [1] 2 2" xfId="8049"/>
    <cellStyle name="Millares [1] 2 2 2" xfId="8050"/>
    <cellStyle name="Millares [1] 2 2 2 2" xfId="8051"/>
    <cellStyle name="Millares [1] 2 2 2 2 2" xfId="8052"/>
    <cellStyle name="Millares [1] 2 2 2 2 2 2" xfId="8053"/>
    <cellStyle name="Millares [1] 2 2 2 2 3" xfId="8054"/>
    <cellStyle name="Millares [1] 2 2 2 2 3 2" xfId="8055"/>
    <cellStyle name="Millares [1] 2 2 2 2 4" xfId="8056"/>
    <cellStyle name="Millares [1] 2 2 2 2 4 2" xfId="8057"/>
    <cellStyle name="Millares [1] 2 2 2 3" xfId="8058"/>
    <cellStyle name="Millares [1] 2 2 2 3 2" xfId="8059"/>
    <cellStyle name="Millares [1] 2 2 2 4" xfId="8060"/>
    <cellStyle name="Millares [1] 2 2 2 4 2" xfId="8061"/>
    <cellStyle name="Millares [1] 2 2 2 5" xfId="8062"/>
    <cellStyle name="Millares [1] 2 2 2 5 2" xfId="8063"/>
    <cellStyle name="Millares [1] 2 2 3" xfId="8064"/>
    <cellStyle name="Millares [1] 2 2 3 2" xfId="8065"/>
    <cellStyle name="Millares [1] 2 2 3 2 2" xfId="8066"/>
    <cellStyle name="Millares [1] 2 2 3 3" xfId="8067"/>
    <cellStyle name="Millares [1] 2 2 3 3 2" xfId="8068"/>
    <cellStyle name="Millares [1] 2 2 3 4" xfId="8069"/>
    <cellStyle name="Millares [1] 2 2 3 4 2" xfId="8070"/>
    <cellStyle name="Millares [1] 2 2 4" xfId="8071"/>
    <cellStyle name="Millares [1] 2 2 4 2" xfId="8072"/>
    <cellStyle name="Millares [1] 2 2 5" xfId="8073"/>
    <cellStyle name="Millares [1] 2 2 5 2" xfId="8074"/>
    <cellStyle name="Millares [1] 2 2 6" xfId="8075"/>
    <cellStyle name="Millares [1] 2 2 6 2" xfId="8076"/>
    <cellStyle name="Millares [1] 2 3" xfId="8077"/>
    <cellStyle name="Millares [1] 2 3 2" xfId="8078"/>
    <cellStyle name="Millares [1] 2 3 2 2" xfId="8079"/>
    <cellStyle name="Millares [1] 2 3 2 2 2" xfId="8080"/>
    <cellStyle name="Millares [1] 2 3 2 2 2 2" xfId="8081"/>
    <cellStyle name="Millares [1] 2 3 2 2 3" xfId="8082"/>
    <cellStyle name="Millares [1] 2 3 2 2 3 2" xfId="8083"/>
    <cellStyle name="Millares [1] 2 3 2 2 4" xfId="8084"/>
    <cellStyle name="Millares [1] 2 3 2 2 4 2" xfId="8085"/>
    <cellStyle name="Millares [1] 2 3 2 3" xfId="8086"/>
    <cellStyle name="Millares [1] 2 3 2 3 2" xfId="8087"/>
    <cellStyle name="Millares [1] 2 3 2 4" xfId="8088"/>
    <cellStyle name="Millares [1] 2 3 2 4 2" xfId="8089"/>
    <cellStyle name="Millares [1] 2 3 2 5" xfId="8090"/>
    <cellStyle name="Millares [1] 2 3 2 5 2" xfId="8091"/>
    <cellStyle name="Millares [1] 2 3 3" xfId="8092"/>
    <cellStyle name="Millares [1] 2 3 3 2" xfId="8093"/>
    <cellStyle name="Millares [1] 2 3 3 2 2" xfId="8094"/>
    <cellStyle name="Millares [1] 2 3 3 3" xfId="8095"/>
    <cellStyle name="Millares [1] 2 3 3 3 2" xfId="8096"/>
    <cellStyle name="Millares [1] 2 3 3 4" xfId="8097"/>
    <cellStyle name="Millares [1] 2 3 3 4 2" xfId="8098"/>
    <cellStyle name="Millares [1] 2 3 4" xfId="8099"/>
    <cellStyle name="Millares [1] 2 3 4 2" xfId="8100"/>
    <cellStyle name="Millares [1] 2 3 5" xfId="8101"/>
    <cellStyle name="Millares [1] 2 3 5 2" xfId="8102"/>
    <cellStyle name="Millares [1] 2 3 6" xfId="8103"/>
    <cellStyle name="Millares [1] 2 3 6 2" xfId="8104"/>
    <cellStyle name="Millares [1] 2 4" xfId="8105"/>
    <cellStyle name="Millares [1] 2 4 2" xfId="8106"/>
    <cellStyle name="Millares [1] 2 4 2 2" xfId="8107"/>
    <cellStyle name="Millares [1] 2 4 2 2 2" xfId="8108"/>
    <cellStyle name="Millares [1] 2 4 2 2 2 2" xfId="8109"/>
    <cellStyle name="Millares [1] 2 4 2 2 3" xfId="8110"/>
    <cellStyle name="Millares [1] 2 4 2 2 3 2" xfId="8111"/>
    <cellStyle name="Millares [1] 2 4 2 2 4" xfId="8112"/>
    <cellStyle name="Millares [1] 2 4 2 2 4 2" xfId="8113"/>
    <cellStyle name="Millares [1] 2 4 2 3" xfId="8114"/>
    <cellStyle name="Millares [1] 2 4 2 3 2" xfId="8115"/>
    <cellStyle name="Millares [1] 2 4 2 4" xfId="8116"/>
    <cellStyle name="Millares [1] 2 4 2 4 2" xfId="8117"/>
    <cellStyle name="Millares [1] 2 4 2 5" xfId="8118"/>
    <cellStyle name="Millares [1] 2 4 2 5 2" xfId="8119"/>
    <cellStyle name="Millares [1] 2 4 3" xfId="8120"/>
    <cellStyle name="Millares [1] 2 4 3 2" xfId="8121"/>
    <cellStyle name="Millares [1] 2 4 3 2 2" xfId="8122"/>
    <cellStyle name="Millares [1] 2 4 3 3" xfId="8123"/>
    <cellStyle name="Millares [1] 2 4 3 3 2" xfId="8124"/>
    <cellStyle name="Millares [1] 2 4 3 4" xfId="8125"/>
    <cellStyle name="Millares [1] 2 4 3 4 2" xfId="8126"/>
    <cellStyle name="Millares [1] 2 4 4" xfId="8127"/>
    <cellStyle name="Millares [1] 2 4 4 2" xfId="8128"/>
    <cellStyle name="Millares [1] 2 4 5" xfId="8129"/>
    <cellStyle name="Millares [1] 2 4 5 2" xfId="8130"/>
    <cellStyle name="Millares [1] 2 4 6" xfId="8131"/>
    <cellStyle name="Millares [1] 2 4 6 2" xfId="8132"/>
    <cellStyle name="Millares [1] 2 5" xfId="8133"/>
    <cellStyle name="Millares [1] 2 5 2" xfId="8134"/>
    <cellStyle name="Millares [1] 2 5 2 2" xfId="8135"/>
    <cellStyle name="Millares [1] 2 5 2 2 2" xfId="8136"/>
    <cellStyle name="Millares [1] 2 5 2 2 2 2" xfId="8137"/>
    <cellStyle name="Millares [1] 2 5 2 2 3" xfId="8138"/>
    <cellStyle name="Millares [1] 2 5 2 2 3 2" xfId="8139"/>
    <cellStyle name="Millares [1] 2 5 2 2 4" xfId="8140"/>
    <cellStyle name="Millares [1] 2 5 2 2 4 2" xfId="8141"/>
    <cellStyle name="Millares [1] 2 5 2 3" xfId="8142"/>
    <cellStyle name="Millares [1] 2 5 2 3 2" xfId="8143"/>
    <cellStyle name="Millares [1] 2 5 2 4" xfId="8144"/>
    <cellStyle name="Millares [1] 2 5 2 4 2" xfId="8145"/>
    <cellStyle name="Millares [1] 2 5 2 5" xfId="8146"/>
    <cellStyle name="Millares [1] 2 5 2 5 2" xfId="8147"/>
    <cellStyle name="Millares [1] 2 5 3" xfId="8148"/>
    <cellStyle name="Millares [1] 2 5 3 2" xfId="8149"/>
    <cellStyle name="Millares [1] 2 5 3 2 2" xfId="8150"/>
    <cellStyle name="Millares [1] 2 5 3 3" xfId="8151"/>
    <cellStyle name="Millares [1] 2 5 3 3 2" xfId="8152"/>
    <cellStyle name="Millares [1] 2 5 3 4" xfId="8153"/>
    <cellStyle name="Millares [1] 2 5 3 4 2" xfId="8154"/>
    <cellStyle name="Millares [1] 2 5 4" xfId="8155"/>
    <cellStyle name="Millares [1] 2 5 4 2" xfId="8156"/>
    <cellStyle name="Millares [1] 2 5 5" xfId="8157"/>
    <cellStyle name="Millares [1] 2 5 5 2" xfId="8158"/>
    <cellStyle name="Millares [1] 2 5 6" xfId="8159"/>
    <cellStyle name="Millares [1] 2 5 6 2" xfId="8160"/>
    <cellStyle name="Millares [1] 2 6" xfId="8161"/>
    <cellStyle name="Millares [1] 2 6 2" xfId="8162"/>
    <cellStyle name="Millares [1] 2 6 2 2" xfId="8163"/>
    <cellStyle name="Millares [1] 2 6 2 2 2" xfId="8164"/>
    <cellStyle name="Millares [1] 2 6 2 2 2 2" xfId="8165"/>
    <cellStyle name="Millares [1] 2 6 2 2 3" xfId="8166"/>
    <cellStyle name="Millares [1] 2 6 2 2 3 2" xfId="8167"/>
    <cellStyle name="Millares [1] 2 6 2 2 4" xfId="8168"/>
    <cellStyle name="Millares [1] 2 6 2 2 4 2" xfId="8169"/>
    <cellStyle name="Millares [1] 2 6 2 3" xfId="8170"/>
    <cellStyle name="Millares [1] 2 6 2 3 2" xfId="8171"/>
    <cellStyle name="Millares [1] 2 6 2 4" xfId="8172"/>
    <cellStyle name="Millares [1] 2 6 2 4 2" xfId="8173"/>
    <cellStyle name="Millares [1] 2 6 2 5" xfId="8174"/>
    <cellStyle name="Millares [1] 2 6 2 5 2" xfId="8175"/>
    <cellStyle name="Millares [1] 2 6 3" xfId="8176"/>
    <cellStyle name="Millares [1] 2 6 3 2" xfId="8177"/>
    <cellStyle name="Millares [1] 2 6 3 2 2" xfId="8178"/>
    <cellStyle name="Millares [1] 2 6 3 3" xfId="8179"/>
    <cellStyle name="Millares [1] 2 6 3 3 2" xfId="8180"/>
    <cellStyle name="Millares [1] 2 6 3 4" xfId="8181"/>
    <cellStyle name="Millares [1] 2 6 3 4 2" xfId="8182"/>
    <cellStyle name="Millares [1] 2 6 4" xfId="8183"/>
    <cellStyle name="Millares [1] 2 6 4 2" xfId="8184"/>
    <cellStyle name="Millares [1] 2 6 5" xfId="8185"/>
    <cellStyle name="Millares [1] 2 6 5 2" xfId="8186"/>
    <cellStyle name="Millares [1] 2 6 6" xfId="8187"/>
    <cellStyle name="Millares [1] 2 6 6 2" xfId="8188"/>
    <cellStyle name="Millares [1] 2 7" xfId="8189"/>
    <cellStyle name="Millares [1] 2 7 2" xfId="8190"/>
    <cellStyle name="Millares [1] 2 7 2 2" xfId="8191"/>
    <cellStyle name="Millares [1] 2 7 2 2 2" xfId="8192"/>
    <cellStyle name="Millares [1] 2 7 2 2 2 2" xfId="8193"/>
    <cellStyle name="Millares [1] 2 7 2 2 3" xfId="8194"/>
    <cellStyle name="Millares [1] 2 7 2 2 3 2" xfId="8195"/>
    <cellStyle name="Millares [1] 2 7 2 2 4" xfId="8196"/>
    <cellStyle name="Millares [1] 2 7 2 2 4 2" xfId="8197"/>
    <cellStyle name="Millares [1] 2 7 2 3" xfId="8198"/>
    <cellStyle name="Millares [1] 2 7 2 3 2" xfId="8199"/>
    <cellStyle name="Millares [1] 2 7 2 4" xfId="8200"/>
    <cellStyle name="Millares [1] 2 7 2 4 2" xfId="8201"/>
    <cellStyle name="Millares [1] 2 7 2 5" xfId="8202"/>
    <cellStyle name="Millares [1] 2 7 2 5 2" xfId="8203"/>
    <cellStyle name="Millares [1] 2 7 3" xfId="8204"/>
    <cellStyle name="Millares [1] 2 7 3 2" xfId="8205"/>
    <cellStyle name="Millares [1] 2 7 3 2 2" xfId="8206"/>
    <cellStyle name="Millares [1] 2 7 3 3" xfId="8207"/>
    <cellStyle name="Millares [1] 2 7 3 3 2" xfId="8208"/>
    <cellStyle name="Millares [1] 2 7 3 4" xfId="8209"/>
    <cellStyle name="Millares [1] 2 7 3 4 2" xfId="8210"/>
    <cellStyle name="Millares [1] 2 7 4" xfId="8211"/>
    <cellStyle name="Millares [1] 2 7 4 2" xfId="8212"/>
    <cellStyle name="Millares [1] 2 7 5" xfId="8213"/>
    <cellStyle name="Millares [1] 2 7 5 2" xfId="8214"/>
    <cellStyle name="Millares [1] 2 7 6" xfId="8215"/>
    <cellStyle name="Millares [1] 2 7 6 2" xfId="8216"/>
    <cellStyle name="Millares [1] 2 8" xfId="8217"/>
    <cellStyle name="Millares [1] 2 8 2" xfId="8218"/>
    <cellStyle name="Millares [1] 2 8 2 2" xfId="8219"/>
    <cellStyle name="Millares [1] 2 8 2 2 2" xfId="8220"/>
    <cellStyle name="Millares [1] 2 8 2 2 2 2" xfId="8221"/>
    <cellStyle name="Millares [1] 2 8 2 2 3" xfId="8222"/>
    <cellStyle name="Millares [1] 2 8 2 2 3 2" xfId="8223"/>
    <cellStyle name="Millares [1] 2 8 2 2 4" xfId="8224"/>
    <cellStyle name="Millares [1] 2 8 2 2 4 2" xfId="8225"/>
    <cellStyle name="Millares [1] 2 8 2 3" xfId="8226"/>
    <cellStyle name="Millares [1] 2 8 2 3 2" xfId="8227"/>
    <cellStyle name="Millares [1] 2 8 2 4" xfId="8228"/>
    <cellStyle name="Millares [1] 2 8 2 4 2" xfId="8229"/>
    <cellStyle name="Millares [1] 2 8 2 5" xfId="8230"/>
    <cellStyle name="Millares [1] 2 8 2 5 2" xfId="8231"/>
    <cellStyle name="Millares [1] 2 8 3" xfId="8232"/>
    <cellStyle name="Millares [1] 2 8 3 2" xfId="8233"/>
    <cellStyle name="Millares [1] 2 8 3 2 2" xfId="8234"/>
    <cellStyle name="Millares [1] 2 8 3 3" xfId="8235"/>
    <cellStyle name="Millares [1] 2 8 3 3 2" xfId="8236"/>
    <cellStyle name="Millares [1] 2 8 3 4" xfId="8237"/>
    <cellStyle name="Millares [1] 2 8 3 4 2" xfId="8238"/>
    <cellStyle name="Millares [1] 2 8 4" xfId="8239"/>
    <cellStyle name="Millares [1] 2 8 4 2" xfId="8240"/>
    <cellStyle name="Millares [1] 2 8 5" xfId="8241"/>
    <cellStyle name="Millares [1] 2 8 5 2" xfId="8242"/>
    <cellStyle name="Millares [1] 2 8 6" xfId="8243"/>
    <cellStyle name="Millares [1] 2 8 6 2" xfId="8244"/>
    <cellStyle name="Millares [1] 2 9" xfId="8245"/>
    <cellStyle name="Millares [1] 2 9 2" xfId="8246"/>
    <cellStyle name="Millares [1] 2 9 2 2" xfId="8247"/>
    <cellStyle name="Millares [1] 2 9 2 2 2" xfId="8248"/>
    <cellStyle name="Millares [1] 2 9 2 3" xfId="8249"/>
    <cellStyle name="Millares [1] 2 9 2 3 2" xfId="8250"/>
    <cellStyle name="Millares [1] 2 9 2 4" xfId="8251"/>
    <cellStyle name="Millares [1] 2 9 2 4 2" xfId="8252"/>
    <cellStyle name="Millares [1] 2 9 3" xfId="8253"/>
    <cellStyle name="Millares [1] 2 9 3 2" xfId="8254"/>
    <cellStyle name="Millares [1] 2 9 4" xfId="8255"/>
    <cellStyle name="Millares [1] 2 9 4 2" xfId="8256"/>
    <cellStyle name="Millares [1] 2 9 5" xfId="8257"/>
    <cellStyle name="Millares [1] 2 9 5 2" xfId="8258"/>
    <cellStyle name="Millares [1] 3" xfId="8259"/>
    <cellStyle name="Millares [1] 3 2" xfId="8260"/>
    <cellStyle name="Millares [1] 3 2 2" xfId="8261"/>
    <cellStyle name="Millares [1] 3 2 2 2" xfId="8262"/>
    <cellStyle name="Millares [1] 3 2 2 2 2" xfId="8263"/>
    <cellStyle name="Millares [1] 3 2 2 3" xfId="8264"/>
    <cellStyle name="Millares [1] 3 2 2 3 2" xfId="8265"/>
    <cellStyle name="Millares [1] 3 2 2 4" xfId="8266"/>
    <cellStyle name="Millares [1] 3 2 2 4 2" xfId="8267"/>
    <cellStyle name="Millares [1] 3 2 3" xfId="8268"/>
    <cellStyle name="Millares [1] 3 2 3 2" xfId="8269"/>
    <cellStyle name="Millares [1] 3 2 4" xfId="8270"/>
    <cellStyle name="Millares [1] 3 2 4 2" xfId="8271"/>
    <cellStyle name="Millares [1] 3 2 5" xfId="8272"/>
    <cellStyle name="Millares [1] 3 2 5 2" xfId="8273"/>
    <cellStyle name="Millares [1] 3 3" xfId="8274"/>
    <cellStyle name="Millares [1] 3 3 2" xfId="8275"/>
    <cellStyle name="Millares [1] 3 3 2 2" xfId="8276"/>
    <cellStyle name="Millares [1] 3 3 3" xfId="8277"/>
    <cellStyle name="Millares [1] 3 3 3 2" xfId="8278"/>
    <cellStyle name="Millares [1] 3 3 4" xfId="8279"/>
    <cellStyle name="Millares [1] 3 3 4 2" xfId="8280"/>
    <cellStyle name="Millares [1] 3 4" xfId="8281"/>
    <cellStyle name="Millares [1] 3 4 2" xfId="8282"/>
    <cellStyle name="Millares [1] 3 5" xfId="8283"/>
    <cellStyle name="Millares [1] 3 5 2" xfId="8284"/>
    <cellStyle name="Millares [1] 3 6" xfId="8285"/>
    <cellStyle name="Millares [1] 3 6 2" xfId="8286"/>
    <cellStyle name="Millares [1] 4" xfId="8287"/>
    <cellStyle name="Millares [1] 4 2" xfId="8288"/>
    <cellStyle name="Millares [1] 4 2 2" xfId="8289"/>
    <cellStyle name="Millares [1] 4 2 2 2" xfId="8290"/>
    <cellStyle name="Millares [1] 4 2 2 2 2" xfId="8291"/>
    <cellStyle name="Millares [1] 4 2 2 3" xfId="8292"/>
    <cellStyle name="Millares [1] 4 2 2 3 2" xfId="8293"/>
    <cellStyle name="Millares [1] 4 2 2 4" xfId="8294"/>
    <cellStyle name="Millares [1] 4 2 2 4 2" xfId="8295"/>
    <cellStyle name="Millares [1] 4 2 3" xfId="8296"/>
    <cellStyle name="Millares [1] 4 2 3 2" xfId="8297"/>
    <cellStyle name="Millares [1] 4 2 4" xfId="8298"/>
    <cellStyle name="Millares [1] 4 2 4 2" xfId="8299"/>
    <cellStyle name="Millares [1] 4 2 5" xfId="8300"/>
    <cellStyle name="Millares [1] 4 2 5 2" xfId="8301"/>
    <cellStyle name="Millares [1] 4 3" xfId="8302"/>
    <cellStyle name="Millares [1] 4 3 2" xfId="8303"/>
    <cellStyle name="Millares [1] 4 3 2 2" xfId="8304"/>
    <cellStyle name="Millares [1] 4 3 3" xfId="8305"/>
    <cellStyle name="Millares [1] 4 3 3 2" xfId="8306"/>
    <cellStyle name="Millares [1] 4 3 4" xfId="8307"/>
    <cellStyle name="Millares [1] 4 3 4 2" xfId="8308"/>
    <cellStyle name="Millares [1] 4 4" xfId="8309"/>
    <cellStyle name="Millares [1] 4 4 2" xfId="8310"/>
    <cellStyle name="Millares [1] 4 5" xfId="8311"/>
    <cellStyle name="Millares [1] 4 5 2" xfId="8312"/>
    <cellStyle name="Millares [1] 4 6" xfId="8313"/>
    <cellStyle name="Millares [1] 4 6 2" xfId="8314"/>
    <cellStyle name="Millares [1] 5" xfId="8315"/>
    <cellStyle name="Millares [1] 5 2" xfId="8316"/>
    <cellStyle name="Millares [1] 5 2 2" xfId="8317"/>
    <cellStyle name="Millares [1] 5 2 2 2" xfId="8318"/>
    <cellStyle name="Millares [1] 5 2 2 2 2" xfId="8319"/>
    <cellStyle name="Millares [1] 5 2 2 3" xfId="8320"/>
    <cellStyle name="Millares [1] 5 2 2 3 2" xfId="8321"/>
    <cellStyle name="Millares [1] 5 2 2 4" xfId="8322"/>
    <cellStyle name="Millares [1] 5 2 2 4 2" xfId="8323"/>
    <cellStyle name="Millares [1] 5 2 3" xfId="8324"/>
    <cellStyle name="Millares [1] 5 2 3 2" xfId="8325"/>
    <cellStyle name="Millares [1] 5 2 4" xfId="8326"/>
    <cellStyle name="Millares [1] 5 2 4 2" xfId="8327"/>
    <cellStyle name="Millares [1] 5 2 5" xfId="8328"/>
    <cellStyle name="Millares [1] 5 2 5 2" xfId="8329"/>
    <cellStyle name="Millares [1] 5 3" xfId="8330"/>
    <cellStyle name="Millares [1] 5 3 2" xfId="8331"/>
    <cellStyle name="Millares [1] 5 3 2 2" xfId="8332"/>
    <cellStyle name="Millares [1] 5 3 3" xfId="8333"/>
    <cellStyle name="Millares [1] 5 3 3 2" xfId="8334"/>
    <cellStyle name="Millares [1] 5 3 4" xfId="8335"/>
    <cellStyle name="Millares [1] 5 3 4 2" xfId="8336"/>
    <cellStyle name="Millares [1] 5 4" xfId="8337"/>
    <cellStyle name="Millares [1] 5 4 2" xfId="8338"/>
    <cellStyle name="Millares [1] 5 5" xfId="8339"/>
    <cellStyle name="Millares [1] 5 5 2" xfId="8340"/>
    <cellStyle name="Millares [1] 5 6" xfId="8341"/>
    <cellStyle name="Millares [1] 5 6 2" xfId="8342"/>
    <cellStyle name="Millares [1] 6" xfId="8343"/>
    <cellStyle name="Millares [1] 6 2" xfId="8344"/>
    <cellStyle name="Millares [1] 6 2 2" xfId="8345"/>
    <cellStyle name="Millares [1] 6 2 2 2" xfId="8346"/>
    <cellStyle name="Millares [1] 6 2 2 2 2" xfId="8347"/>
    <cellStyle name="Millares [1] 6 2 2 3" xfId="8348"/>
    <cellStyle name="Millares [1] 6 2 2 3 2" xfId="8349"/>
    <cellStyle name="Millares [1] 6 2 2 4" xfId="8350"/>
    <cellStyle name="Millares [1] 6 2 2 4 2" xfId="8351"/>
    <cellStyle name="Millares [1] 6 2 3" xfId="8352"/>
    <cellStyle name="Millares [1] 6 2 3 2" xfId="8353"/>
    <cellStyle name="Millares [1] 6 2 4" xfId="8354"/>
    <cellStyle name="Millares [1] 6 2 4 2" xfId="8355"/>
    <cellStyle name="Millares [1] 6 2 5" xfId="8356"/>
    <cellStyle name="Millares [1] 6 2 5 2" xfId="8357"/>
    <cellStyle name="Millares [1] 6 3" xfId="8358"/>
    <cellStyle name="Millares [1] 6 3 2" xfId="8359"/>
    <cellStyle name="Millares [1] 6 3 2 2" xfId="8360"/>
    <cellStyle name="Millares [1] 6 3 3" xfId="8361"/>
    <cellStyle name="Millares [1] 6 3 3 2" xfId="8362"/>
    <cellStyle name="Millares [1] 6 3 4" xfId="8363"/>
    <cellStyle name="Millares [1] 6 3 4 2" xfId="8364"/>
    <cellStyle name="Millares [1] 6 4" xfId="8365"/>
    <cellStyle name="Millares [1] 6 4 2" xfId="8366"/>
    <cellStyle name="Millares [1] 6 5" xfId="8367"/>
    <cellStyle name="Millares [1] 6 5 2" xfId="8368"/>
    <cellStyle name="Millares [1] 6 6" xfId="8369"/>
    <cellStyle name="Millares [1] 6 6 2" xfId="8370"/>
    <cellStyle name="Millares [1] 7" xfId="8371"/>
    <cellStyle name="Millares [1] 7 2" xfId="8372"/>
    <cellStyle name="Millares [1] 7 2 2" xfId="8373"/>
    <cellStyle name="Millares [1] 7 2 2 2" xfId="8374"/>
    <cellStyle name="Millares [1] 7 2 2 2 2" xfId="8375"/>
    <cellStyle name="Millares [1] 7 2 2 3" xfId="8376"/>
    <cellStyle name="Millares [1] 7 2 2 3 2" xfId="8377"/>
    <cellStyle name="Millares [1] 7 2 2 4" xfId="8378"/>
    <cellStyle name="Millares [1] 7 2 2 4 2" xfId="8379"/>
    <cellStyle name="Millares [1] 7 2 3" xfId="8380"/>
    <cellStyle name="Millares [1] 7 2 3 2" xfId="8381"/>
    <cellStyle name="Millares [1] 7 2 4" xfId="8382"/>
    <cellStyle name="Millares [1] 7 2 4 2" xfId="8383"/>
    <cellStyle name="Millares [1] 7 2 5" xfId="8384"/>
    <cellStyle name="Millares [1] 7 2 5 2" xfId="8385"/>
    <cellStyle name="Millares [1] 7 3" xfId="8386"/>
    <cellStyle name="Millares [1] 7 3 2" xfId="8387"/>
    <cellStyle name="Millares [1] 7 3 2 2" xfId="8388"/>
    <cellStyle name="Millares [1] 7 3 3" xfId="8389"/>
    <cellStyle name="Millares [1] 7 3 3 2" xfId="8390"/>
    <cellStyle name="Millares [1] 7 3 4" xfId="8391"/>
    <cellStyle name="Millares [1] 7 3 4 2" xfId="8392"/>
    <cellStyle name="Millares [1] 7 4" xfId="8393"/>
    <cellStyle name="Millares [1] 7 4 2" xfId="8394"/>
    <cellStyle name="Millares [1] 7 5" xfId="8395"/>
    <cellStyle name="Millares [1] 7 5 2" xfId="8396"/>
    <cellStyle name="Millares [1] 7 6" xfId="8397"/>
    <cellStyle name="Millares [1] 7 6 2" xfId="8398"/>
    <cellStyle name="Millares [1] 8" xfId="8399"/>
    <cellStyle name="Millares [1] 8 2" xfId="8400"/>
    <cellStyle name="Millares [1] 8 2 2" xfId="8401"/>
    <cellStyle name="Millares [1] 8 2 2 2" xfId="8402"/>
    <cellStyle name="Millares [1] 8 2 2 2 2" xfId="8403"/>
    <cellStyle name="Millares [1] 8 2 2 3" xfId="8404"/>
    <cellStyle name="Millares [1] 8 2 2 3 2" xfId="8405"/>
    <cellStyle name="Millares [1] 8 2 2 4" xfId="8406"/>
    <cellStyle name="Millares [1] 8 2 2 4 2" xfId="8407"/>
    <cellStyle name="Millares [1] 8 2 3" xfId="8408"/>
    <cellStyle name="Millares [1] 8 2 3 2" xfId="8409"/>
    <cellStyle name="Millares [1] 8 2 4" xfId="8410"/>
    <cellStyle name="Millares [1] 8 2 4 2" xfId="8411"/>
    <cellStyle name="Millares [1] 8 2 5" xfId="8412"/>
    <cellStyle name="Millares [1] 8 2 5 2" xfId="8413"/>
    <cellStyle name="Millares [1] 8 3" xfId="8414"/>
    <cellStyle name="Millares [1] 8 3 2" xfId="8415"/>
    <cellStyle name="Millares [1] 8 3 2 2" xfId="8416"/>
    <cellStyle name="Millares [1] 8 3 3" xfId="8417"/>
    <cellStyle name="Millares [1] 8 3 3 2" xfId="8418"/>
    <cellStyle name="Millares [1] 8 3 4" xfId="8419"/>
    <cellStyle name="Millares [1] 8 3 4 2" xfId="8420"/>
    <cellStyle name="Millares [1] 8 4" xfId="8421"/>
    <cellStyle name="Millares [1] 8 4 2" xfId="8422"/>
    <cellStyle name="Millares [1] 8 5" xfId="8423"/>
    <cellStyle name="Millares [1] 8 5 2" xfId="8424"/>
    <cellStyle name="Millares [1] 8 6" xfId="8425"/>
    <cellStyle name="Millares [1] 8 6 2" xfId="8426"/>
    <cellStyle name="Millares [1] 9" xfId="8427"/>
    <cellStyle name="Millares [1] 9 2" xfId="8428"/>
    <cellStyle name="Millares [1] 9 2 2" xfId="8429"/>
    <cellStyle name="Millares [1] 9 2 2 2" xfId="8430"/>
    <cellStyle name="Millares [1] 9 2 3" xfId="8431"/>
    <cellStyle name="Millares [1] 9 2 3 2" xfId="8432"/>
    <cellStyle name="Millares [1] 9 2 4" xfId="8433"/>
    <cellStyle name="Millares [1] 9 2 4 2" xfId="8434"/>
    <cellStyle name="Millares [1] 9 3" xfId="8435"/>
    <cellStyle name="Millares [1] 9 3 2" xfId="8436"/>
    <cellStyle name="Millares [1] 9 4" xfId="8437"/>
    <cellStyle name="Millares [1] 9 4 2" xfId="8438"/>
    <cellStyle name="Millares [1] 9 5" xfId="8439"/>
    <cellStyle name="Millares [1] 9 5 2" xfId="8440"/>
    <cellStyle name="Millares [2]" xfId="8441"/>
    <cellStyle name="Millares [2] 10" xfId="8442"/>
    <cellStyle name="Millares [2] 10 2" xfId="8443"/>
    <cellStyle name="Millares [2] 10 2 2" xfId="8444"/>
    <cellStyle name="Millares [2] 10 3" xfId="8445"/>
    <cellStyle name="Millares [2] 10 3 2" xfId="8446"/>
    <cellStyle name="Millares [2] 10 4" xfId="8447"/>
    <cellStyle name="Millares [2] 10 4 2" xfId="8448"/>
    <cellStyle name="Millares [2] 11" xfId="8449"/>
    <cellStyle name="Millares [2] 11 2" xfId="8450"/>
    <cellStyle name="Millares [2] 12" xfId="8451"/>
    <cellStyle name="Millares [2] 12 2" xfId="8452"/>
    <cellStyle name="Millares [2] 13" xfId="8453"/>
    <cellStyle name="Millares [2] 13 2" xfId="8454"/>
    <cellStyle name="Millares [2] 2" xfId="8455"/>
    <cellStyle name="Millares [2] 2 10" xfId="8456"/>
    <cellStyle name="Millares [2] 2 10 10" xfId="8457"/>
    <cellStyle name="Millares [2] 2 10 10 2" xfId="8458"/>
    <cellStyle name="Millares [2] 2 10 11" xfId="8459"/>
    <cellStyle name="Millares [2] 2 10 11 2" xfId="8460"/>
    <cellStyle name="Millares [2] 2 10 2" xfId="8461"/>
    <cellStyle name="Millares [2] 2 10 2 2" xfId="8462"/>
    <cellStyle name="Millares [2] 2 10 2 2 2" xfId="8463"/>
    <cellStyle name="Millares [2] 2 10 2 2 2 2" xfId="8464"/>
    <cellStyle name="Millares [2] 2 10 2 2 3" xfId="8465"/>
    <cellStyle name="Millares [2] 2 10 2 2 3 2" xfId="8466"/>
    <cellStyle name="Millares [2] 2 10 2 2 4" xfId="8467"/>
    <cellStyle name="Millares [2] 2 10 2 2 4 2" xfId="8468"/>
    <cellStyle name="Millares [2] 2 10 2 3" xfId="8469"/>
    <cellStyle name="Millares [2] 2 10 2 3 2" xfId="8470"/>
    <cellStyle name="Millares [2] 2 10 2 4" xfId="8471"/>
    <cellStyle name="Millares [2] 2 10 2 4 2" xfId="8472"/>
    <cellStyle name="Millares [2] 2 10 2 5" xfId="8473"/>
    <cellStyle name="Millares [2] 2 10 2 5 2" xfId="8474"/>
    <cellStyle name="Millares [2] 2 10 3" xfId="8475"/>
    <cellStyle name="Millares [2] 2 10 3 2" xfId="8476"/>
    <cellStyle name="Millares [2] 2 10 3 2 2" xfId="8477"/>
    <cellStyle name="Millares [2] 2 10 3 2 2 2" xfId="8478"/>
    <cellStyle name="Millares [2] 2 10 3 2 3" xfId="8479"/>
    <cellStyle name="Millares [2] 2 10 3 2 3 2" xfId="8480"/>
    <cellStyle name="Millares [2] 2 10 3 2 4" xfId="8481"/>
    <cellStyle name="Millares [2] 2 10 3 2 4 2" xfId="8482"/>
    <cellStyle name="Millares [2] 2 10 3 3" xfId="8483"/>
    <cellStyle name="Millares [2] 2 10 3 3 2" xfId="8484"/>
    <cellStyle name="Millares [2] 2 10 3 4" xfId="8485"/>
    <cellStyle name="Millares [2] 2 10 3 4 2" xfId="8486"/>
    <cellStyle name="Millares [2] 2 10 3 5" xfId="8487"/>
    <cellStyle name="Millares [2] 2 10 3 5 2" xfId="8488"/>
    <cellStyle name="Millares [2] 2 10 4" xfId="8489"/>
    <cellStyle name="Millares [2] 2 10 4 2" xfId="8490"/>
    <cellStyle name="Millares [2] 2 10 4 2 2" xfId="8491"/>
    <cellStyle name="Millares [2] 2 10 4 2 2 2" xfId="8492"/>
    <cellStyle name="Millares [2] 2 10 4 2 3" xfId="8493"/>
    <cellStyle name="Millares [2] 2 10 4 2 3 2" xfId="8494"/>
    <cellStyle name="Millares [2] 2 10 4 2 4" xfId="8495"/>
    <cellStyle name="Millares [2] 2 10 4 2 4 2" xfId="8496"/>
    <cellStyle name="Millares [2] 2 10 4 3" xfId="8497"/>
    <cellStyle name="Millares [2] 2 10 4 3 2" xfId="8498"/>
    <cellStyle name="Millares [2] 2 10 4 4" xfId="8499"/>
    <cellStyle name="Millares [2] 2 10 4 4 2" xfId="8500"/>
    <cellStyle name="Millares [2] 2 10 4 5" xfId="8501"/>
    <cellStyle name="Millares [2] 2 10 4 5 2" xfId="8502"/>
    <cellStyle name="Millares [2] 2 10 5" xfId="8503"/>
    <cellStyle name="Millares [2] 2 10 5 2" xfId="8504"/>
    <cellStyle name="Millares [2] 2 10 5 2 2" xfId="8505"/>
    <cellStyle name="Millares [2] 2 10 5 2 2 2" xfId="8506"/>
    <cellStyle name="Millares [2] 2 10 5 2 3" xfId="8507"/>
    <cellStyle name="Millares [2] 2 10 5 2 3 2" xfId="8508"/>
    <cellStyle name="Millares [2] 2 10 5 2 4" xfId="8509"/>
    <cellStyle name="Millares [2] 2 10 5 2 4 2" xfId="8510"/>
    <cellStyle name="Millares [2] 2 10 5 3" xfId="8511"/>
    <cellStyle name="Millares [2] 2 10 5 3 2" xfId="8512"/>
    <cellStyle name="Millares [2] 2 10 5 4" xfId="8513"/>
    <cellStyle name="Millares [2] 2 10 5 4 2" xfId="8514"/>
    <cellStyle name="Millares [2] 2 10 5 5" xfId="8515"/>
    <cellStyle name="Millares [2] 2 10 5 5 2" xfId="8516"/>
    <cellStyle name="Millares [2] 2 10 6" xfId="8517"/>
    <cellStyle name="Millares [2] 2 10 6 2" xfId="8518"/>
    <cellStyle name="Millares [2] 2 10 6 2 2" xfId="8519"/>
    <cellStyle name="Millares [2] 2 10 6 2 2 2" xfId="8520"/>
    <cellStyle name="Millares [2] 2 10 6 2 3" xfId="8521"/>
    <cellStyle name="Millares [2] 2 10 6 2 3 2" xfId="8522"/>
    <cellStyle name="Millares [2] 2 10 6 2 4" xfId="8523"/>
    <cellStyle name="Millares [2] 2 10 6 2 4 2" xfId="8524"/>
    <cellStyle name="Millares [2] 2 10 6 3" xfId="8525"/>
    <cellStyle name="Millares [2] 2 10 6 3 2" xfId="8526"/>
    <cellStyle name="Millares [2] 2 10 6 4" xfId="8527"/>
    <cellStyle name="Millares [2] 2 10 6 4 2" xfId="8528"/>
    <cellStyle name="Millares [2] 2 10 6 5" xfId="8529"/>
    <cellStyle name="Millares [2] 2 10 6 5 2" xfId="8530"/>
    <cellStyle name="Millares [2] 2 10 7" xfId="8531"/>
    <cellStyle name="Millares [2] 2 10 7 2" xfId="8532"/>
    <cellStyle name="Millares [2] 2 10 7 2 2" xfId="8533"/>
    <cellStyle name="Millares [2] 2 10 7 2 2 2" xfId="8534"/>
    <cellStyle name="Millares [2] 2 10 7 2 3" xfId="8535"/>
    <cellStyle name="Millares [2] 2 10 7 2 3 2" xfId="8536"/>
    <cellStyle name="Millares [2] 2 10 7 2 4" xfId="8537"/>
    <cellStyle name="Millares [2] 2 10 7 2 4 2" xfId="8538"/>
    <cellStyle name="Millares [2] 2 10 7 3" xfId="8539"/>
    <cellStyle name="Millares [2] 2 10 7 3 2" xfId="8540"/>
    <cellStyle name="Millares [2] 2 10 7 4" xfId="8541"/>
    <cellStyle name="Millares [2] 2 10 7 4 2" xfId="8542"/>
    <cellStyle name="Millares [2] 2 10 7 5" xfId="8543"/>
    <cellStyle name="Millares [2] 2 10 7 5 2" xfId="8544"/>
    <cellStyle name="Millares [2] 2 10 8" xfId="8545"/>
    <cellStyle name="Millares [2] 2 10 8 2" xfId="8546"/>
    <cellStyle name="Millares [2] 2 10 8 2 2" xfId="8547"/>
    <cellStyle name="Millares [2] 2 10 8 3" xfId="8548"/>
    <cellStyle name="Millares [2] 2 10 8 3 2" xfId="8549"/>
    <cellStyle name="Millares [2] 2 10 8 4" xfId="8550"/>
    <cellStyle name="Millares [2] 2 10 8 4 2" xfId="8551"/>
    <cellStyle name="Millares [2] 2 10 9" xfId="8552"/>
    <cellStyle name="Millares [2] 2 10 9 2" xfId="8553"/>
    <cellStyle name="Millares [2] 2 11" xfId="8554"/>
    <cellStyle name="Millares [2] 2 11 10" xfId="8555"/>
    <cellStyle name="Millares [2] 2 11 10 2" xfId="8556"/>
    <cellStyle name="Millares [2] 2 11 11" xfId="8557"/>
    <cellStyle name="Millares [2] 2 11 11 2" xfId="8558"/>
    <cellStyle name="Millares [2] 2 11 2" xfId="8559"/>
    <cellStyle name="Millares [2] 2 11 2 2" xfId="8560"/>
    <cellStyle name="Millares [2] 2 11 2 2 2" xfId="8561"/>
    <cellStyle name="Millares [2] 2 11 2 2 2 2" xfId="8562"/>
    <cellStyle name="Millares [2] 2 11 2 2 3" xfId="8563"/>
    <cellStyle name="Millares [2] 2 11 2 2 3 2" xfId="8564"/>
    <cellStyle name="Millares [2] 2 11 2 2 4" xfId="8565"/>
    <cellStyle name="Millares [2] 2 11 2 2 4 2" xfId="8566"/>
    <cellStyle name="Millares [2] 2 11 2 3" xfId="8567"/>
    <cellStyle name="Millares [2] 2 11 2 3 2" xfId="8568"/>
    <cellStyle name="Millares [2] 2 11 2 4" xfId="8569"/>
    <cellStyle name="Millares [2] 2 11 2 4 2" xfId="8570"/>
    <cellStyle name="Millares [2] 2 11 2 5" xfId="8571"/>
    <cellStyle name="Millares [2] 2 11 2 5 2" xfId="8572"/>
    <cellStyle name="Millares [2] 2 11 3" xfId="8573"/>
    <cellStyle name="Millares [2] 2 11 3 2" xfId="8574"/>
    <cellStyle name="Millares [2] 2 11 3 2 2" xfId="8575"/>
    <cellStyle name="Millares [2] 2 11 3 2 2 2" xfId="8576"/>
    <cellStyle name="Millares [2] 2 11 3 2 3" xfId="8577"/>
    <cellStyle name="Millares [2] 2 11 3 2 3 2" xfId="8578"/>
    <cellStyle name="Millares [2] 2 11 3 2 4" xfId="8579"/>
    <cellStyle name="Millares [2] 2 11 3 2 4 2" xfId="8580"/>
    <cellStyle name="Millares [2] 2 11 3 3" xfId="8581"/>
    <cellStyle name="Millares [2] 2 11 3 3 2" xfId="8582"/>
    <cellStyle name="Millares [2] 2 11 3 4" xfId="8583"/>
    <cellStyle name="Millares [2] 2 11 3 4 2" xfId="8584"/>
    <cellStyle name="Millares [2] 2 11 3 5" xfId="8585"/>
    <cellStyle name="Millares [2] 2 11 3 5 2" xfId="8586"/>
    <cellStyle name="Millares [2] 2 11 4" xfId="8587"/>
    <cellStyle name="Millares [2] 2 11 4 2" xfId="8588"/>
    <cellStyle name="Millares [2] 2 11 4 2 2" xfId="8589"/>
    <cellStyle name="Millares [2] 2 11 4 2 2 2" xfId="8590"/>
    <cellStyle name="Millares [2] 2 11 4 2 3" xfId="8591"/>
    <cellStyle name="Millares [2] 2 11 4 2 3 2" xfId="8592"/>
    <cellStyle name="Millares [2] 2 11 4 2 4" xfId="8593"/>
    <cellStyle name="Millares [2] 2 11 4 2 4 2" xfId="8594"/>
    <cellStyle name="Millares [2] 2 11 4 3" xfId="8595"/>
    <cellStyle name="Millares [2] 2 11 4 3 2" xfId="8596"/>
    <cellStyle name="Millares [2] 2 11 4 4" xfId="8597"/>
    <cellStyle name="Millares [2] 2 11 4 4 2" xfId="8598"/>
    <cellStyle name="Millares [2] 2 11 4 5" xfId="8599"/>
    <cellStyle name="Millares [2] 2 11 4 5 2" xfId="8600"/>
    <cellStyle name="Millares [2] 2 11 5" xfId="8601"/>
    <cellStyle name="Millares [2] 2 11 5 2" xfId="8602"/>
    <cellStyle name="Millares [2] 2 11 5 2 2" xfId="8603"/>
    <cellStyle name="Millares [2] 2 11 5 2 2 2" xfId="8604"/>
    <cellStyle name="Millares [2] 2 11 5 2 3" xfId="8605"/>
    <cellStyle name="Millares [2] 2 11 5 2 3 2" xfId="8606"/>
    <cellStyle name="Millares [2] 2 11 5 2 4" xfId="8607"/>
    <cellStyle name="Millares [2] 2 11 5 2 4 2" xfId="8608"/>
    <cellStyle name="Millares [2] 2 11 5 3" xfId="8609"/>
    <cellStyle name="Millares [2] 2 11 5 3 2" xfId="8610"/>
    <cellStyle name="Millares [2] 2 11 5 4" xfId="8611"/>
    <cellStyle name="Millares [2] 2 11 5 4 2" xfId="8612"/>
    <cellStyle name="Millares [2] 2 11 5 5" xfId="8613"/>
    <cellStyle name="Millares [2] 2 11 5 5 2" xfId="8614"/>
    <cellStyle name="Millares [2] 2 11 6" xfId="8615"/>
    <cellStyle name="Millares [2] 2 11 6 2" xfId="8616"/>
    <cellStyle name="Millares [2] 2 11 6 2 2" xfId="8617"/>
    <cellStyle name="Millares [2] 2 11 6 2 2 2" xfId="8618"/>
    <cellStyle name="Millares [2] 2 11 6 2 3" xfId="8619"/>
    <cellStyle name="Millares [2] 2 11 6 2 3 2" xfId="8620"/>
    <cellStyle name="Millares [2] 2 11 6 2 4" xfId="8621"/>
    <cellStyle name="Millares [2] 2 11 6 2 4 2" xfId="8622"/>
    <cellStyle name="Millares [2] 2 11 6 3" xfId="8623"/>
    <cellStyle name="Millares [2] 2 11 6 3 2" xfId="8624"/>
    <cellStyle name="Millares [2] 2 11 6 4" xfId="8625"/>
    <cellStyle name="Millares [2] 2 11 6 4 2" xfId="8626"/>
    <cellStyle name="Millares [2] 2 11 6 5" xfId="8627"/>
    <cellStyle name="Millares [2] 2 11 6 5 2" xfId="8628"/>
    <cellStyle name="Millares [2] 2 11 7" xfId="8629"/>
    <cellStyle name="Millares [2] 2 11 7 2" xfId="8630"/>
    <cellStyle name="Millares [2] 2 11 7 2 2" xfId="8631"/>
    <cellStyle name="Millares [2] 2 11 7 2 2 2" xfId="8632"/>
    <cellStyle name="Millares [2] 2 11 7 2 3" xfId="8633"/>
    <cellStyle name="Millares [2] 2 11 7 2 3 2" xfId="8634"/>
    <cellStyle name="Millares [2] 2 11 7 2 4" xfId="8635"/>
    <cellStyle name="Millares [2] 2 11 7 2 4 2" xfId="8636"/>
    <cellStyle name="Millares [2] 2 11 7 3" xfId="8637"/>
    <cellStyle name="Millares [2] 2 11 7 3 2" xfId="8638"/>
    <cellStyle name="Millares [2] 2 11 7 4" xfId="8639"/>
    <cellStyle name="Millares [2] 2 11 7 4 2" xfId="8640"/>
    <cellStyle name="Millares [2] 2 11 7 5" xfId="8641"/>
    <cellStyle name="Millares [2] 2 11 7 5 2" xfId="8642"/>
    <cellStyle name="Millares [2] 2 11 8" xfId="8643"/>
    <cellStyle name="Millares [2] 2 11 8 2" xfId="8644"/>
    <cellStyle name="Millares [2] 2 11 8 2 2" xfId="8645"/>
    <cellStyle name="Millares [2] 2 11 8 3" xfId="8646"/>
    <cellStyle name="Millares [2] 2 11 8 3 2" xfId="8647"/>
    <cellStyle name="Millares [2] 2 11 8 4" xfId="8648"/>
    <cellStyle name="Millares [2] 2 11 8 4 2" xfId="8649"/>
    <cellStyle name="Millares [2] 2 11 9" xfId="8650"/>
    <cellStyle name="Millares [2] 2 11 9 2" xfId="8651"/>
    <cellStyle name="Millares [2] 2 12" xfId="8652"/>
    <cellStyle name="Millares [2] 2 12 2" xfId="8653"/>
    <cellStyle name="Millares [2] 2 12 2 2" xfId="8654"/>
    <cellStyle name="Millares [2] 2 12 2 2 2" xfId="8655"/>
    <cellStyle name="Millares [2] 2 12 2 3" xfId="8656"/>
    <cellStyle name="Millares [2] 2 12 2 3 2" xfId="8657"/>
    <cellStyle name="Millares [2] 2 12 2 4" xfId="8658"/>
    <cellStyle name="Millares [2] 2 12 2 4 2" xfId="8659"/>
    <cellStyle name="Millares [2] 2 12 3" xfId="8660"/>
    <cellStyle name="Millares [2] 2 12 3 2" xfId="8661"/>
    <cellStyle name="Millares [2] 2 12 4" xfId="8662"/>
    <cellStyle name="Millares [2] 2 12 4 2" xfId="8663"/>
    <cellStyle name="Millares [2] 2 12 5" xfId="8664"/>
    <cellStyle name="Millares [2] 2 12 5 2" xfId="8665"/>
    <cellStyle name="Millares [2] 2 13" xfId="8666"/>
    <cellStyle name="Millares [2] 2 13 2" xfId="8667"/>
    <cellStyle name="Millares [2] 2 13 2 2" xfId="8668"/>
    <cellStyle name="Millares [2] 2 13 2 2 2" xfId="8669"/>
    <cellStyle name="Millares [2] 2 13 2 3" xfId="8670"/>
    <cellStyle name="Millares [2] 2 13 2 3 2" xfId="8671"/>
    <cellStyle name="Millares [2] 2 13 2 4" xfId="8672"/>
    <cellStyle name="Millares [2] 2 13 2 4 2" xfId="8673"/>
    <cellStyle name="Millares [2] 2 13 3" xfId="8674"/>
    <cellStyle name="Millares [2] 2 13 3 2" xfId="8675"/>
    <cellStyle name="Millares [2] 2 13 4" xfId="8676"/>
    <cellStyle name="Millares [2] 2 13 4 2" xfId="8677"/>
    <cellStyle name="Millares [2] 2 13 5" xfId="8678"/>
    <cellStyle name="Millares [2] 2 13 5 2" xfId="8679"/>
    <cellStyle name="Millares [2] 2 14" xfId="8680"/>
    <cellStyle name="Millares [2] 2 14 2" xfId="8681"/>
    <cellStyle name="Millares [2] 2 14 2 2" xfId="8682"/>
    <cellStyle name="Millares [2] 2 14 2 2 2" xfId="8683"/>
    <cellStyle name="Millares [2] 2 14 2 3" xfId="8684"/>
    <cellStyle name="Millares [2] 2 14 2 3 2" xfId="8685"/>
    <cellStyle name="Millares [2] 2 14 2 4" xfId="8686"/>
    <cellStyle name="Millares [2] 2 14 2 4 2" xfId="8687"/>
    <cellStyle name="Millares [2] 2 14 3" xfId="8688"/>
    <cellStyle name="Millares [2] 2 14 3 2" xfId="8689"/>
    <cellStyle name="Millares [2] 2 14 4" xfId="8690"/>
    <cellStyle name="Millares [2] 2 14 4 2" xfId="8691"/>
    <cellStyle name="Millares [2] 2 14 5" xfId="8692"/>
    <cellStyle name="Millares [2] 2 14 5 2" xfId="8693"/>
    <cellStyle name="Millares [2] 2 15" xfId="8694"/>
    <cellStyle name="Millares [2] 2 15 2" xfId="8695"/>
    <cellStyle name="Millares [2] 2 15 2 2" xfId="8696"/>
    <cellStyle name="Millares [2] 2 15 2 2 2" xfId="8697"/>
    <cellStyle name="Millares [2] 2 15 2 3" xfId="8698"/>
    <cellStyle name="Millares [2] 2 15 2 3 2" xfId="8699"/>
    <cellStyle name="Millares [2] 2 15 2 4" xfId="8700"/>
    <cellStyle name="Millares [2] 2 15 2 4 2" xfId="8701"/>
    <cellStyle name="Millares [2] 2 15 3" xfId="8702"/>
    <cellStyle name="Millares [2] 2 15 3 2" xfId="8703"/>
    <cellStyle name="Millares [2] 2 15 4" xfId="8704"/>
    <cellStyle name="Millares [2] 2 15 4 2" xfId="8705"/>
    <cellStyle name="Millares [2] 2 15 5" xfId="8706"/>
    <cellStyle name="Millares [2] 2 15 5 2" xfId="8707"/>
    <cellStyle name="Millares [2] 2 16" xfId="8708"/>
    <cellStyle name="Millares [2] 2 16 2" xfId="8709"/>
    <cellStyle name="Millares [2] 2 16 2 2" xfId="8710"/>
    <cellStyle name="Millares [2] 2 16 2 2 2" xfId="8711"/>
    <cellStyle name="Millares [2] 2 16 2 3" xfId="8712"/>
    <cellStyle name="Millares [2] 2 16 2 3 2" xfId="8713"/>
    <cellStyle name="Millares [2] 2 16 2 4" xfId="8714"/>
    <cellStyle name="Millares [2] 2 16 2 4 2" xfId="8715"/>
    <cellStyle name="Millares [2] 2 16 3" xfId="8716"/>
    <cellStyle name="Millares [2] 2 16 3 2" xfId="8717"/>
    <cellStyle name="Millares [2] 2 16 4" xfId="8718"/>
    <cellStyle name="Millares [2] 2 16 4 2" xfId="8719"/>
    <cellStyle name="Millares [2] 2 16 5" xfId="8720"/>
    <cellStyle name="Millares [2] 2 16 5 2" xfId="8721"/>
    <cellStyle name="Millares [2] 2 17" xfId="8722"/>
    <cellStyle name="Millares [2] 2 17 2" xfId="8723"/>
    <cellStyle name="Millares [2] 2 17 2 2" xfId="8724"/>
    <cellStyle name="Millares [2] 2 17 2 2 2" xfId="8725"/>
    <cellStyle name="Millares [2] 2 17 2 3" xfId="8726"/>
    <cellStyle name="Millares [2] 2 17 2 3 2" xfId="8727"/>
    <cellStyle name="Millares [2] 2 17 2 4" xfId="8728"/>
    <cellStyle name="Millares [2] 2 17 2 4 2" xfId="8729"/>
    <cellStyle name="Millares [2] 2 17 3" xfId="8730"/>
    <cellStyle name="Millares [2] 2 17 3 2" xfId="8731"/>
    <cellStyle name="Millares [2] 2 17 4" xfId="8732"/>
    <cellStyle name="Millares [2] 2 17 4 2" xfId="8733"/>
    <cellStyle name="Millares [2] 2 17 5" xfId="8734"/>
    <cellStyle name="Millares [2] 2 17 5 2" xfId="8735"/>
    <cellStyle name="Millares [2] 2 18" xfId="8736"/>
    <cellStyle name="Millares [2] 2 18 2" xfId="8737"/>
    <cellStyle name="Millares [2] 2 18 2 2" xfId="8738"/>
    <cellStyle name="Millares [2] 2 18 3" xfId="8739"/>
    <cellStyle name="Millares [2] 2 18 3 2" xfId="8740"/>
    <cellStyle name="Millares [2] 2 18 4" xfId="8741"/>
    <cellStyle name="Millares [2] 2 18 4 2" xfId="8742"/>
    <cellStyle name="Millares [2] 2 19" xfId="8743"/>
    <cellStyle name="Millares [2] 2 19 2" xfId="8744"/>
    <cellStyle name="Millares [2] 2 2" xfId="8745"/>
    <cellStyle name="Millares [2] 2 2 10" xfId="8746"/>
    <cellStyle name="Millares [2] 2 2 10 2" xfId="8747"/>
    <cellStyle name="Millares [2] 2 2 11" xfId="8748"/>
    <cellStyle name="Millares [2] 2 2 11 2" xfId="8749"/>
    <cellStyle name="Millares [2] 2 2 2" xfId="8750"/>
    <cellStyle name="Millares [2] 2 2 2 2" xfId="8751"/>
    <cellStyle name="Millares [2] 2 2 2 2 2" xfId="8752"/>
    <cellStyle name="Millares [2] 2 2 2 2 2 2" xfId="8753"/>
    <cellStyle name="Millares [2] 2 2 2 2 3" xfId="8754"/>
    <cellStyle name="Millares [2] 2 2 2 2 3 2" xfId="8755"/>
    <cellStyle name="Millares [2] 2 2 2 2 4" xfId="8756"/>
    <cellStyle name="Millares [2] 2 2 2 2 4 2" xfId="8757"/>
    <cellStyle name="Millares [2] 2 2 2 3" xfId="8758"/>
    <cellStyle name="Millares [2] 2 2 2 3 2" xfId="8759"/>
    <cellStyle name="Millares [2] 2 2 2 4" xfId="8760"/>
    <cellStyle name="Millares [2] 2 2 2 4 2" xfId="8761"/>
    <cellStyle name="Millares [2] 2 2 2 5" xfId="8762"/>
    <cellStyle name="Millares [2] 2 2 2 5 2" xfId="8763"/>
    <cellStyle name="Millares [2] 2 2 3" xfId="8764"/>
    <cellStyle name="Millares [2] 2 2 3 2" xfId="8765"/>
    <cellStyle name="Millares [2] 2 2 3 2 2" xfId="8766"/>
    <cellStyle name="Millares [2] 2 2 3 2 2 2" xfId="8767"/>
    <cellStyle name="Millares [2] 2 2 3 2 3" xfId="8768"/>
    <cellStyle name="Millares [2] 2 2 3 2 3 2" xfId="8769"/>
    <cellStyle name="Millares [2] 2 2 3 2 4" xfId="8770"/>
    <cellStyle name="Millares [2] 2 2 3 2 4 2" xfId="8771"/>
    <cellStyle name="Millares [2] 2 2 3 3" xfId="8772"/>
    <cellStyle name="Millares [2] 2 2 3 3 2" xfId="8773"/>
    <cellStyle name="Millares [2] 2 2 3 4" xfId="8774"/>
    <cellStyle name="Millares [2] 2 2 3 4 2" xfId="8775"/>
    <cellStyle name="Millares [2] 2 2 3 5" xfId="8776"/>
    <cellStyle name="Millares [2] 2 2 3 5 2" xfId="8777"/>
    <cellStyle name="Millares [2] 2 2 4" xfId="8778"/>
    <cellStyle name="Millares [2] 2 2 4 2" xfId="8779"/>
    <cellStyle name="Millares [2] 2 2 4 2 2" xfId="8780"/>
    <cellStyle name="Millares [2] 2 2 4 2 2 2" xfId="8781"/>
    <cellStyle name="Millares [2] 2 2 4 2 3" xfId="8782"/>
    <cellStyle name="Millares [2] 2 2 4 2 3 2" xfId="8783"/>
    <cellStyle name="Millares [2] 2 2 4 2 4" xfId="8784"/>
    <cellStyle name="Millares [2] 2 2 4 2 4 2" xfId="8785"/>
    <cellStyle name="Millares [2] 2 2 4 3" xfId="8786"/>
    <cellStyle name="Millares [2] 2 2 4 3 2" xfId="8787"/>
    <cellStyle name="Millares [2] 2 2 4 4" xfId="8788"/>
    <cellStyle name="Millares [2] 2 2 4 4 2" xfId="8789"/>
    <cellStyle name="Millares [2] 2 2 4 5" xfId="8790"/>
    <cellStyle name="Millares [2] 2 2 4 5 2" xfId="8791"/>
    <cellStyle name="Millares [2] 2 2 5" xfId="8792"/>
    <cellStyle name="Millares [2] 2 2 5 2" xfId="8793"/>
    <cellStyle name="Millares [2] 2 2 5 2 2" xfId="8794"/>
    <cellStyle name="Millares [2] 2 2 5 2 2 2" xfId="8795"/>
    <cellStyle name="Millares [2] 2 2 5 2 3" xfId="8796"/>
    <cellStyle name="Millares [2] 2 2 5 2 3 2" xfId="8797"/>
    <cellStyle name="Millares [2] 2 2 5 2 4" xfId="8798"/>
    <cellStyle name="Millares [2] 2 2 5 2 4 2" xfId="8799"/>
    <cellStyle name="Millares [2] 2 2 5 3" xfId="8800"/>
    <cellStyle name="Millares [2] 2 2 5 3 2" xfId="8801"/>
    <cellStyle name="Millares [2] 2 2 5 4" xfId="8802"/>
    <cellStyle name="Millares [2] 2 2 5 4 2" xfId="8803"/>
    <cellStyle name="Millares [2] 2 2 5 5" xfId="8804"/>
    <cellStyle name="Millares [2] 2 2 5 5 2" xfId="8805"/>
    <cellStyle name="Millares [2] 2 2 6" xfId="8806"/>
    <cellStyle name="Millares [2] 2 2 6 2" xfId="8807"/>
    <cellStyle name="Millares [2] 2 2 6 2 2" xfId="8808"/>
    <cellStyle name="Millares [2] 2 2 6 2 2 2" xfId="8809"/>
    <cellStyle name="Millares [2] 2 2 6 2 3" xfId="8810"/>
    <cellStyle name="Millares [2] 2 2 6 2 3 2" xfId="8811"/>
    <cellStyle name="Millares [2] 2 2 6 2 4" xfId="8812"/>
    <cellStyle name="Millares [2] 2 2 6 2 4 2" xfId="8813"/>
    <cellStyle name="Millares [2] 2 2 6 3" xfId="8814"/>
    <cellStyle name="Millares [2] 2 2 6 3 2" xfId="8815"/>
    <cellStyle name="Millares [2] 2 2 6 4" xfId="8816"/>
    <cellStyle name="Millares [2] 2 2 6 4 2" xfId="8817"/>
    <cellStyle name="Millares [2] 2 2 6 5" xfId="8818"/>
    <cellStyle name="Millares [2] 2 2 6 5 2" xfId="8819"/>
    <cellStyle name="Millares [2] 2 2 7" xfId="8820"/>
    <cellStyle name="Millares [2] 2 2 7 2" xfId="8821"/>
    <cellStyle name="Millares [2] 2 2 7 2 2" xfId="8822"/>
    <cellStyle name="Millares [2] 2 2 7 2 2 2" xfId="8823"/>
    <cellStyle name="Millares [2] 2 2 7 2 3" xfId="8824"/>
    <cellStyle name="Millares [2] 2 2 7 2 3 2" xfId="8825"/>
    <cellStyle name="Millares [2] 2 2 7 2 4" xfId="8826"/>
    <cellStyle name="Millares [2] 2 2 7 2 4 2" xfId="8827"/>
    <cellStyle name="Millares [2] 2 2 7 3" xfId="8828"/>
    <cellStyle name="Millares [2] 2 2 7 3 2" xfId="8829"/>
    <cellStyle name="Millares [2] 2 2 7 4" xfId="8830"/>
    <cellStyle name="Millares [2] 2 2 7 4 2" xfId="8831"/>
    <cellStyle name="Millares [2] 2 2 7 5" xfId="8832"/>
    <cellStyle name="Millares [2] 2 2 7 5 2" xfId="8833"/>
    <cellStyle name="Millares [2] 2 2 8" xfId="8834"/>
    <cellStyle name="Millares [2] 2 2 8 2" xfId="8835"/>
    <cellStyle name="Millares [2] 2 2 8 2 2" xfId="8836"/>
    <cellStyle name="Millares [2] 2 2 8 3" xfId="8837"/>
    <cellStyle name="Millares [2] 2 2 8 3 2" xfId="8838"/>
    <cellStyle name="Millares [2] 2 2 8 4" xfId="8839"/>
    <cellStyle name="Millares [2] 2 2 8 4 2" xfId="8840"/>
    <cellStyle name="Millares [2] 2 2 9" xfId="8841"/>
    <cellStyle name="Millares [2] 2 2 9 2" xfId="8842"/>
    <cellStyle name="Millares [2] 2 20" xfId="8843"/>
    <cellStyle name="Millares [2] 2 20 2" xfId="8844"/>
    <cellStyle name="Millares [2] 2 21" xfId="8845"/>
    <cellStyle name="Millares [2] 2 21 2" xfId="8846"/>
    <cellStyle name="Millares [2] 2 3" xfId="8847"/>
    <cellStyle name="Millares [2] 2 3 10" xfId="8848"/>
    <cellStyle name="Millares [2] 2 3 10 2" xfId="8849"/>
    <cellStyle name="Millares [2] 2 3 11" xfId="8850"/>
    <cellStyle name="Millares [2] 2 3 11 2" xfId="8851"/>
    <cellStyle name="Millares [2] 2 3 2" xfId="8852"/>
    <cellStyle name="Millares [2] 2 3 2 2" xfId="8853"/>
    <cellStyle name="Millares [2] 2 3 2 2 2" xfId="8854"/>
    <cellStyle name="Millares [2] 2 3 2 2 2 2" xfId="8855"/>
    <cellStyle name="Millares [2] 2 3 2 2 3" xfId="8856"/>
    <cellStyle name="Millares [2] 2 3 2 2 3 2" xfId="8857"/>
    <cellStyle name="Millares [2] 2 3 2 2 4" xfId="8858"/>
    <cellStyle name="Millares [2] 2 3 2 2 4 2" xfId="8859"/>
    <cellStyle name="Millares [2] 2 3 2 3" xfId="8860"/>
    <cellStyle name="Millares [2] 2 3 2 3 2" xfId="8861"/>
    <cellStyle name="Millares [2] 2 3 2 4" xfId="8862"/>
    <cellStyle name="Millares [2] 2 3 2 4 2" xfId="8863"/>
    <cellStyle name="Millares [2] 2 3 2 5" xfId="8864"/>
    <cellStyle name="Millares [2] 2 3 2 5 2" xfId="8865"/>
    <cellStyle name="Millares [2] 2 3 3" xfId="8866"/>
    <cellStyle name="Millares [2] 2 3 3 2" xfId="8867"/>
    <cellStyle name="Millares [2] 2 3 3 2 2" xfId="8868"/>
    <cellStyle name="Millares [2] 2 3 3 2 2 2" xfId="8869"/>
    <cellStyle name="Millares [2] 2 3 3 2 3" xfId="8870"/>
    <cellStyle name="Millares [2] 2 3 3 2 3 2" xfId="8871"/>
    <cellStyle name="Millares [2] 2 3 3 2 4" xfId="8872"/>
    <cellStyle name="Millares [2] 2 3 3 2 4 2" xfId="8873"/>
    <cellStyle name="Millares [2] 2 3 3 3" xfId="8874"/>
    <cellStyle name="Millares [2] 2 3 3 3 2" xfId="8875"/>
    <cellStyle name="Millares [2] 2 3 3 4" xfId="8876"/>
    <cellStyle name="Millares [2] 2 3 3 4 2" xfId="8877"/>
    <cellStyle name="Millares [2] 2 3 3 5" xfId="8878"/>
    <cellStyle name="Millares [2] 2 3 3 5 2" xfId="8879"/>
    <cellStyle name="Millares [2] 2 3 4" xfId="8880"/>
    <cellStyle name="Millares [2] 2 3 4 2" xfId="8881"/>
    <cellStyle name="Millares [2] 2 3 4 2 2" xfId="8882"/>
    <cellStyle name="Millares [2] 2 3 4 2 2 2" xfId="8883"/>
    <cellStyle name="Millares [2] 2 3 4 2 3" xfId="8884"/>
    <cellStyle name="Millares [2] 2 3 4 2 3 2" xfId="8885"/>
    <cellStyle name="Millares [2] 2 3 4 2 4" xfId="8886"/>
    <cellStyle name="Millares [2] 2 3 4 2 4 2" xfId="8887"/>
    <cellStyle name="Millares [2] 2 3 4 3" xfId="8888"/>
    <cellStyle name="Millares [2] 2 3 4 3 2" xfId="8889"/>
    <cellStyle name="Millares [2] 2 3 4 4" xfId="8890"/>
    <cellStyle name="Millares [2] 2 3 4 4 2" xfId="8891"/>
    <cellStyle name="Millares [2] 2 3 4 5" xfId="8892"/>
    <cellStyle name="Millares [2] 2 3 4 5 2" xfId="8893"/>
    <cellStyle name="Millares [2] 2 3 5" xfId="8894"/>
    <cellStyle name="Millares [2] 2 3 5 2" xfId="8895"/>
    <cellStyle name="Millares [2] 2 3 5 2 2" xfId="8896"/>
    <cellStyle name="Millares [2] 2 3 5 2 2 2" xfId="8897"/>
    <cellStyle name="Millares [2] 2 3 5 2 3" xfId="8898"/>
    <cellStyle name="Millares [2] 2 3 5 2 3 2" xfId="8899"/>
    <cellStyle name="Millares [2] 2 3 5 2 4" xfId="8900"/>
    <cellStyle name="Millares [2] 2 3 5 2 4 2" xfId="8901"/>
    <cellStyle name="Millares [2] 2 3 5 3" xfId="8902"/>
    <cellStyle name="Millares [2] 2 3 5 3 2" xfId="8903"/>
    <cellStyle name="Millares [2] 2 3 5 4" xfId="8904"/>
    <cellStyle name="Millares [2] 2 3 5 4 2" xfId="8905"/>
    <cellStyle name="Millares [2] 2 3 5 5" xfId="8906"/>
    <cellStyle name="Millares [2] 2 3 5 5 2" xfId="8907"/>
    <cellStyle name="Millares [2] 2 3 6" xfId="8908"/>
    <cellStyle name="Millares [2] 2 3 6 2" xfId="8909"/>
    <cellStyle name="Millares [2] 2 3 6 2 2" xfId="8910"/>
    <cellStyle name="Millares [2] 2 3 6 2 2 2" xfId="8911"/>
    <cellStyle name="Millares [2] 2 3 6 2 3" xfId="8912"/>
    <cellStyle name="Millares [2] 2 3 6 2 3 2" xfId="8913"/>
    <cellStyle name="Millares [2] 2 3 6 2 4" xfId="8914"/>
    <cellStyle name="Millares [2] 2 3 6 2 4 2" xfId="8915"/>
    <cellStyle name="Millares [2] 2 3 6 3" xfId="8916"/>
    <cellStyle name="Millares [2] 2 3 6 3 2" xfId="8917"/>
    <cellStyle name="Millares [2] 2 3 6 4" xfId="8918"/>
    <cellStyle name="Millares [2] 2 3 6 4 2" xfId="8919"/>
    <cellStyle name="Millares [2] 2 3 6 5" xfId="8920"/>
    <cellStyle name="Millares [2] 2 3 6 5 2" xfId="8921"/>
    <cellStyle name="Millares [2] 2 3 7" xfId="8922"/>
    <cellStyle name="Millares [2] 2 3 7 2" xfId="8923"/>
    <cellStyle name="Millares [2] 2 3 7 2 2" xfId="8924"/>
    <cellStyle name="Millares [2] 2 3 7 2 2 2" xfId="8925"/>
    <cellStyle name="Millares [2] 2 3 7 2 3" xfId="8926"/>
    <cellStyle name="Millares [2] 2 3 7 2 3 2" xfId="8927"/>
    <cellStyle name="Millares [2] 2 3 7 2 4" xfId="8928"/>
    <cellStyle name="Millares [2] 2 3 7 2 4 2" xfId="8929"/>
    <cellStyle name="Millares [2] 2 3 7 3" xfId="8930"/>
    <cellStyle name="Millares [2] 2 3 7 3 2" xfId="8931"/>
    <cellStyle name="Millares [2] 2 3 7 4" xfId="8932"/>
    <cellStyle name="Millares [2] 2 3 7 4 2" xfId="8933"/>
    <cellStyle name="Millares [2] 2 3 7 5" xfId="8934"/>
    <cellStyle name="Millares [2] 2 3 7 5 2" xfId="8935"/>
    <cellStyle name="Millares [2] 2 3 8" xfId="8936"/>
    <cellStyle name="Millares [2] 2 3 8 2" xfId="8937"/>
    <cellStyle name="Millares [2] 2 3 8 2 2" xfId="8938"/>
    <cellStyle name="Millares [2] 2 3 8 3" xfId="8939"/>
    <cellStyle name="Millares [2] 2 3 8 3 2" xfId="8940"/>
    <cellStyle name="Millares [2] 2 3 8 4" xfId="8941"/>
    <cellStyle name="Millares [2] 2 3 8 4 2" xfId="8942"/>
    <cellStyle name="Millares [2] 2 3 9" xfId="8943"/>
    <cellStyle name="Millares [2] 2 3 9 2" xfId="8944"/>
    <cellStyle name="Millares [2] 2 4" xfId="8945"/>
    <cellStyle name="Millares [2] 2 4 10" xfId="8946"/>
    <cellStyle name="Millares [2] 2 4 10 2" xfId="8947"/>
    <cellStyle name="Millares [2] 2 4 11" xfId="8948"/>
    <cellStyle name="Millares [2] 2 4 11 2" xfId="8949"/>
    <cellStyle name="Millares [2] 2 4 2" xfId="8950"/>
    <cellStyle name="Millares [2] 2 4 2 2" xfId="8951"/>
    <cellStyle name="Millares [2] 2 4 2 2 2" xfId="8952"/>
    <cellStyle name="Millares [2] 2 4 2 2 2 2" xfId="8953"/>
    <cellStyle name="Millares [2] 2 4 2 2 3" xfId="8954"/>
    <cellStyle name="Millares [2] 2 4 2 2 3 2" xfId="8955"/>
    <cellStyle name="Millares [2] 2 4 2 2 4" xfId="8956"/>
    <cellStyle name="Millares [2] 2 4 2 2 4 2" xfId="8957"/>
    <cellStyle name="Millares [2] 2 4 2 3" xfId="8958"/>
    <cellStyle name="Millares [2] 2 4 2 3 2" xfId="8959"/>
    <cellStyle name="Millares [2] 2 4 2 4" xfId="8960"/>
    <cellStyle name="Millares [2] 2 4 2 4 2" xfId="8961"/>
    <cellStyle name="Millares [2] 2 4 2 5" xfId="8962"/>
    <cellStyle name="Millares [2] 2 4 2 5 2" xfId="8963"/>
    <cellStyle name="Millares [2] 2 4 3" xfId="8964"/>
    <cellStyle name="Millares [2] 2 4 3 2" xfId="8965"/>
    <cellStyle name="Millares [2] 2 4 3 2 2" xfId="8966"/>
    <cellStyle name="Millares [2] 2 4 3 2 2 2" xfId="8967"/>
    <cellStyle name="Millares [2] 2 4 3 2 3" xfId="8968"/>
    <cellStyle name="Millares [2] 2 4 3 2 3 2" xfId="8969"/>
    <cellStyle name="Millares [2] 2 4 3 2 4" xfId="8970"/>
    <cellStyle name="Millares [2] 2 4 3 2 4 2" xfId="8971"/>
    <cellStyle name="Millares [2] 2 4 3 3" xfId="8972"/>
    <cellStyle name="Millares [2] 2 4 3 3 2" xfId="8973"/>
    <cellStyle name="Millares [2] 2 4 3 4" xfId="8974"/>
    <cellStyle name="Millares [2] 2 4 3 4 2" xfId="8975"/>
    <cellStyle name="Millares [2] 2 4 3 5" xfId="8976"/>
    <cellStyle name="Millares [2] 2 4 3 5 2" xfId="8977"/>
    <cellStyle name="Millares [2] 2 4 4" xfId="8978"/>
    <cellStyle name="Millares [2] 2 4 4 2" xfId="8979"/>
    <cellStyle name="Millares [2] 2 4 4 2 2" xfId="8980"/>
    <cellStyle name="Millares [2] 2 4 4 2 2 2" xfId="8981"/>
    <cellStyle name="Millares [2] 2 4 4 2 3" xfId="8982"/>
    <cellStyle name="Millares [2] 2 4 4 2 3 2" xfId="8983"/>
    <cellStyle name="Millares [2] 2 4 4 2 4" xfId="8984"/>
    <cellStyle name="Millares [2] 2 4 4 2 4 2" xfId="8985"/>
    <cellStyle name="Millares [2] 2 4 4 3" xfId="8986"/>
    <cellStyle name="Millares [2] 2 4 4 3 2" xfId="8987"/>
    <cellStyle name="Millares [2] 2 4 4 4" xfId="8988"/>
    <cellStyle name="Millares [2] 2 4 4 4 2" xfId="8989"/>
    <cellStyle name="Millares [2] 2 4 4 5" xfId="8990"/>
    <cellStyle name="Millares [2] 2 4 4 5 2" xfId="8991"/>
    <cellStyle name="Millares [2] 2 4 5" xfId="8992"/>
    <cellStyle name="Millares [2] 2 4 5 2" xfId="8993"/>
    <cellStyle name="Millares [2] 2 4 5 2 2" xfId="8994"/>
    <cellStyle name="Millares [2] 2 4 5 2 2 2" xfId="8995"/>
    <cellStyle name="Millares [2] 2 4 5 2 3" xfId="8996"/>
    <cellStyle name="Millares [2] 2 4 5 2 3 2" xfId="8997"/>
    <cellStyle name="Millares [2] 2 4 5 2 4" xfId="8998"/>
    <cellStyle name="Millares [2] 2 4 5 2 4 2" xfId="8999"/>
    <cellStyle name="Millares [2] 2 4 5 3" xfId="9000"/>
    <cellStyle name="Millares [2] 2 4 5 3 2" xfId="9001"/>
    <cellStyle name="Millares [2] 2 4 5 4" xfId="9002"/>
    <cellStyle name="Millares [2] 2 4 5 4 2" xfId="9003"/>
    <cellStyle name="Millares [2] 2 4 5 5" xfId="9004"/>
    <cellStyle name="Millares [2] 2 4 5 5 2" xfId="9005"/>
    <cellStyle name="Millares [2] 2 4 6" xfId="9006"/>
    <cellStyle name="Millares [2] 2 4 6 2" xfId="9007"/>
    <cellStyle name="Millares [2] 2 4 6 2 2" xfId="9008"/>
    <cellStyle name="Millares [2] 2 4 6 2 2 2" xfId="9009"/>
    <cellStyle name="Millares [2] 2 4 6 2 3" xfId="9010"/>
    <cellStyle name="Millares [2] 2 4 6 2 3 2" xfId="9011"/>
    <cellStyle name="Millares [2] 2 4 6 2 4" xfId="9012"/>
    <cellStyle name="Millares [2] 2 4 6 2 4 2" xfId="9013"/>
    <cellStyle name="Millares [2] 2 4 6 3" xfId="9014"/>
    <cellStyle name="Millares [2] 2 4 6 3 2" xfId="9015"/>
    <cellStyle name="Millares [2] 2 4 6 4" xfId="9016"/>
    <cellStyle name="Millares [2] 2 4 6 4 2" xfId="9017"/>
    <cellStyle name="Millares [2] 2 4 6 5" xfId="9018"/>
    <cellStyle name="Millares [2] 2 4 6 5 2" xfId="9019"/>
    <cellStyle name="Millares [2] 2 4 7" xfId="9020"/>
    <cellStyle name="Millares [2] 2 4 7 2" xfId="9021"/>
    <cellStyle name="Millares [2] 2 4 7 2 2" xfId="9022"/>
    <cellStyle name="Millares [2] 2 4 7 2 2 2" xfId="9023"/>
    <cellStyle name="Millares [2] 2 4 7 2 3" xfId="9024"/>
    <cellStyle name="Millares [2] 2 4 7 2 3 2" xfId="9025"/>
    <cellStyle name="Millares [2] 2 4 7 2 4" xfId="9026"/>
    <cellStyle name="Millares [2] 2 4 7 2 4 2" xfId="9027"/>
    <cellStyle name="Millares [2] 2 4 7 3" xfId="9028"/>
    <cellStyle name="Millares [2] 2 4 7 3 2" xfId="9029"/>
    <cellStyle name="Millares [2] 2 4 7 4" xfId="9030"/>
    <cellStyle name="Millares [2] 2 4 7 4 2" xfId="9031"/>
    <cellStyle name="Millares [2] 2 4 7 5" xfId="9032"/>
    <cellStyle name="Millares [2] 2 4 7 5 2" xfId="9033"/>
    <cellStyle name="Millares [2] 2 4 8" xfId="9034"/>
    <cellStyle name="Millares [2] 2 4 8 2" xfId="9035"/>
    <cellStyle name="Millares [2] 2 4 8 2 2" xfId="9036"/>
    <cellStyle name="Millares [2] 2 4 8 3" xfId="9037"/>
    <cellStyle name="Millares [2] 2 4 8 3 2" xfId="9038"/>
    <cellStyle name="Millares [2] 2 4 8 4" xfId="9039"/>
    <cellStyle name="Millares [2] 2 4 8 4 2" xfId="9040"/>
    <cellStyle name="Millares [2] 2 4 9" xfId="9041"/>
    <cellStyle name="Millares [2] 2 4 9 2" xfId="9042"/>
    <cellStyle name="Millares [2] 2 5" xfId="9043"/>
    <cellStyle name="Millares [2] 2 5 10" xfId="9044"/>
    <cellStyle name="Millares [2] 2 5 10 2" xfId="9045"/>
    <cellStyle name="Millares [2] 2 5 11" xfId="9046"/>
    <cellStyle name="Millares [2] 2 5 11 2" xfId="9047"/>
    <cellStyle name="Millares [2] 2 5 2" xfId="9048"/>
    <cellStyle name="Millares [2] 2 5 2 2" xfId="9049"/>
    <cellStyle name="Millares [2] 2 5 2 2 2" xfId="9050"/>
    <cellStyle name="Millares [2] 2 5 2 2 2 2" xfId="9051"/>
    <cellStyle name="Millares [2] 2 5 2 2 3" xfId="9052"/>
    <cellStyle name="Millares [2] 2 5 2 2 3 2" xfId="9053"/>
    <cellStyle name="Millares [2] 2 5 2 2 4" xfId="9054"/>
    <cellStyle name="Millares [2] 2 5 2 2 4 2" xfId="9055"/>
    <cellStyle name="Millares [2] 2 5 2 3" xfId="9056"/>
    <cellStyle name="Millares [2] 2 5 2 3 2" xfId="9057"/>
    <cellStyle name="Millares [2] 2 5 2 4" xfId="9058"/>
    <cellStyle name="Millares [2] 2 5 2 4 2" xfId="9059"/>
    <cellStyle name="Millares [2] 2 5 2 5" xfId="9060"/>
    <cellStyle name="Millares [2] 2 5 2 5 2" xfId="9061"/>
    <cellStyle name="Millares [2] 2 5 3" xfId="9062"/>
    <cellStyle name="Millares [2] 2 5 3 2" xfId="9063"/>
    <cellStyle name="Millares [2] 2 5 3 2 2" xfId="9064"/>
    <cellStyle name="Millares [2] 2 5 3 2 2 2" xfId="9065"/>
    <cellStyle name="Millares [2] 2 5 3 2 3" xfId="9066"/>
    <cellStyle name="Millares [2] 2 5 3 2 3 2" xfId="9067"/>
    <cellStyle name="Millares [2] 2 5 3 2 4" xfId="9068"/>
    <cellStyle name="Millares [2] 2 5 3 2 4 2" xfId="9069"/>
    <cellStyle name="Millares [2] 2 5 3 3" xfId="9070"/>
    <cellStyle name="Millares [2] 2 5 3 3 2" xfId="9071"/>
    <cellStyle name="Millares [2] 2 5 3 4" xfId="9072"/>
    <cellStyle name="Millares [2] 2 5 3 4 2" xfId="9073"/>
    <cellStyle name="Millares [2] 2 5 3 5" xfId="9074"/>
    <cellStyle name="Millares [2] 2 5 3 5 2" xfId="9075"/>
    <cellStyle name="Millares [2] 2 5 4" xfId="9076"/>
    <cellStyle name="Millares [2] 2 5 4 2" xfId="9077"/>
    <cellStyle name="Millares [2] 2 5 4 2 2" xfId="9078"/>
    <cellStyle name="Millares [2] 2 5 4 2 2 2" xfId="9079"/>
    <cellStyle name="Millares [2] 2 5 4 2 3" xfId="9080"/>
    <cellStyle name="Millares [2] 2 5 4 2 3 2" xfId="9081"/>
    <cellStyle name="Millares [2] 2 5 4 2 4" xfId="9082"/>
    <cellStyle name="Millares [2] 2 5 4 2 4 2" xfId="9083"/>
    <cellStyle name="Millares [2] 2 5 4 3" xfId="9084"/>
    <cellStyle name="Millares [2] 2 5 4 3 2" xfId="9085"/>
    <cellStyle name="Millares [2] 2 5 4 4" xfId="9086"/>
    <cellStyle name="Millares [2] 2 5 4 4 2" xfId="9087"/>
    <cellStyle name="Millares [2] 2 5 4 5" xfId="9088"/>
    <cellStyle name="Millares [2] 2 5 4 5 2" xfId="9089"/>
    <cellStyle name="Millares [2] 2 5 5" xfId="9090"/>
    <cellStyle name="Millares [2] 2 5 5 2" xfId="9091"/>
    <cellStyle name="Millares [2] 2 5 5 2 2" xfId="9092"/>
    <cellStyle name="Millares [2] 2 5 5 2 2 2" xfId="9093"/>
    <cellStyle name="Millares [2] 2 5 5 2 3" xfId="9094"/>
    <cellStyle name="Millares [2] 2 5 5 2 3 2" xfId="9095"/>
    <cellStyle name="Millares [2] 2 5 5 2 4" xfId="9096"/>
    <cellStyle name="Millares [2] 2 5 5 2 4 2" xfId="9097"/>
    <cellStyle name="Millares [2] 2 5 5 3" xfId="9098"/>
    <cellStyle name="Millares [2] 2 5 5 3 2" xfId="9099"/>
    <cellStyle name="Millares [2] 2 5 5 4" xfId="9100"/>
    <cellStyle name="Millares [2] 2 5 5 4 2" xfId="9101"/>
    <cellStyle name="Millares [2] 2 5 5 5" xfId="9102"/>
    <cellStyle name="Millares [2] 2 5 5 5 2" xfId="9103"/>
    <cellStyle name="Millares [2] 2 5 6" xfId="9104"/>
    <cellStyle name="Millares [2] 2 5 6 2" xfId="9105"/>
    <cellStyle name="Millares [2] 2 5 6 2 2" xfId="9106"/>
    <cellStyle name="Millares [2] 2 5 6 2 2 2" xfId="9107"/>
    <cellStyle name="Millares [2] 2 5 6 2 3" xfId="9108"/>
    <cellStyle name="Millares [2] 2 5 6 2 3 2" xfId="9109"/>
    <cellStyle name="Millares [2] 2 5 6 2 4" xfId="9110"/>
    <cellStyle name="Millares [2] 2 5 6 2 4 2" xfId="9111"/>
    <cellStyle name="Millares [2] 2 5 6 3" xfId="9112"/>
    <cellStyle name="Millares [2] 2 5 6 3 2" xfId="9113"/>
    <cellStyle name="Millares [2] 2 5 6 4" xfId="9114"/>
    <cellStyle name="Millares [2] 2 5 6 4 2" xfId="9115"/>
    <cellStyle name="Millares [2] 2 5 6 5" xfId="9116"/>
    <cellStyle name="Millares [2] 2 5 6 5 2" xfId="9117"/>
    <cellStyle name="Millares [2] 2 5 7" xfId="9118"/>
    <cellStyle name="Millares [2] 2 5 7 2" xfId="9119"/>
    <cellStyle name="Millares [2] 2 5 7 2 2" xfId="9120"/>
    <cellStyle name="Millares [2] 2 5 7 2 2 2" xfId="9121"/>
    <cellStyle name="Millares [2] 2 5 7 2 3" xfId="9122"/>
    <cellStyle name="Millares [2] 2 5 7 2 3 2" xfId="9123"/>
    <cellStyle name="Millares [2] 2 5 7 2 4" xfId="9124"/>
    <cellStyle name="Millares [2] 2 5 7 2 4 2" xfId="9125"/>
    <cellStyle name="Millares [2] 2 5 7 3" xfId="9126"/>
    <cellStyle name="Millares [2] 2 5 7 3 2" xfId="9127"/>
    <cellStyle name="Millares [2] 2 5 7 4" xfId="9128"/>
    <cellStyle name="Millares [2] 2 5 7 4 2" xfId="9129"/>
    <cellStyle name="Millares [2] 2 5 7 5" xfId="9130"/>
    <cellStyle name="Millares [2] 2 5 7 5 2" xfId="9131"/>
    <cellStyle name="Millares [2] 2 5 8" xfId="9132"/>
    <cellStyle name="Millares [2] 2 5 8 2" xfId="9133"/>
    <cellStyle name="Millares [2] 2 5 8 2 2" xfId="9134"/>
    <cellStyle name="Millares [2] 2 5 8 3" xfId="9135"/>
    <cellStyle name="Millares [2] 2 5 8 3 2" xfId="9136"/>
    <cellStyle name="Millares [2] 2 5 8 4" xfId="9137"/>
    <cellStyle name="Millares [2] 2 5 8 4 2" xfId="9138"/>
    <cellStyle name="Millares [2] 2 5 9" xfId="9139"/>
    <cellStyle name="Millares [2] 2 5 9 2" xfId="9140"/>
    <cellStyle name="Millares [2] 2 6" xfId="9141"/>
    <cellStyle name="Millares [2] 2 6 10" xfId="9142"/>
    <cellStyle name="Millares [2] 2 6 10 2" xfId="9143"/>
    <cellStyle name="Millares [2] 2 6 11" xfId="9144"/>
    <cellStyle name="Millares [2] 2 6 11 2" xfId="9145"/>
    <cellStyle name="Millares [2] 2 6 2" xfId="9146"/>
    <cellStyle name="Millares [2] 2 6 2 2" xfId="9147"/>
    <cellStyle name="Millares [2] 2 6 2 2 2" xfId="9148"/>
    <cellStyle name="Millares [2] 2 6 2 2 2 2" xfId="9149"/>
    <cellStyle name="Millares [2] 2 6 2 2 3" xfId="9150"/>
    <cellStyle name="Millares [2] 2 6 2 2 3 2" xfId="9151"/>
    <cellStyle name="Millares [2] 2 6 2 2 4" xfId="9152"/>
    <cellStyle name="Millares [2] 2 6 2 2 4 2" xfId="9153"/>
    <cellStyle name="Millares [2] 2 6 2 3" xfId="9154"/>
    <cellStyle name="Millares [2] 2 6 2 3 2" xfId="9155"/>
    <cellStyle name="Millares [2] 2 6 2 4" xfId="9156"/>
    <cellStyle name="Millares [2] 2 6 2 4 2" xfId="9157"/>
    <cellStyle name="Millares [2] 2 6 2 5" xfId="9158"/>
    <cellStyle name="Millares [2] 2 6 2 5 2" xfId="9159"/>
    <cellStyle name="Millares [2] 2 6 3" xfId="9160"/>
    <cellStyle name="Millares [2] 2 6 3 2" xfId="9161"/>
    <cellStyle name="Millares [2] 2 6 3 2 2" xfId="9162"/>
    <cellStyle name="Millares [2] 2 6 3 2 2 2" xfId="9163"/>
    <cellStyle name="Millares [2] 2 6 3 2 3" xfId="9164"/>
    <cellStyle name="Millares [2] 2 6 3 2 3 2" xfId="9165"/>
    <cellStyle name="Millares [2] 2 6 3 2 4" xfId="9166"/>
    <cellStyle name="Millares [2] 2 6 3 2 4 2" xfId="9167"/>
    <cellStyle name="Millares [2] 2 6 3 3" xfId="9168"/>
    <cellStyle name="Millares [2] 2 6 3 3 2" xfId="9169"/>
    <cellStyle name="Millares [2] 2 6 3 4" xfId="9170"/>
    <cellStyle name="Millares [2] 2 6 3 4 2" xfId="9171"/>
    <cellStyle name="Millares [2] 2 6 3 5" xfId="9172"/>
    <cellStyle name="Millares [2] 2 6 3 5 2" xfId="9173"/>
    <cellStyle name="Millares [2] 2 6 4" xfId="9174"/>
    <cellStyle name="Millares [2] 2 6 4 2" xfId="9175"/>
    <cellStyle name="Millares [2] 2 6 4 2 2" xfId="9176"/>
    <cellStyle name="Millares [2] 2 6 4 2 2 2" xfId="9177"/>
    <cellStyle name="Millares [2] 2 6 4 2 3" xfId="9178"/>
    <cellStyle name="Millares [2] 2 6 4 2 3 2" xfId="9179"/>
    <cellStyle name="Millares [2] 2 6 4 2 4" xfId="9180"/>
    <cellStyle name="Millares [2] 2 6 4 2 4 2" xfId="9181"/>
    <cellStyle name="Millares [2] 2 6 4 3" xfId="9182"/>
    <cellStyle name="Millares [2] 2 6 4 3 2" xfId="9183"/>
    <cellStyle name="Millares [2] 2 6 4 4" xfId="9184"/>
    <cellStyle name="Millares [2] 2 6 4 4 2" xfId="9185"/>
    <cellStyle name="Millares [2] 2 6 4 5" xfId="9186"/>
    <cellStyle name="Millares [2] 2 6 4 5 2" xfId="9187"/>
    <cellStyle name="Millares [2] 2 6 5" xfId="9188"/>
    <cellStyle name="Millares [2] 2 6 5 2" xfId="9189"/>
    <cellStyle name="Millares [2] 2 6 5 2 2" xfId="9190"/>
    <cellStyle name="Millares [2] 2 6 5 2 2 2" xfId="9191"/>
    <cellStyle name="Millares [2] 2 6 5 2 3" xfId="9192"/>
    <cellStyle name="Millares [2] 2 6 5 2 3 2" xfId="9193"/>
    <cellStyle name="Millares [2] 2 6 5 2 4" xfId="9194"/>
    <cellStyle name="Millares [2] 2 6 5 2 4 2" xfId="9195"/>
    <cellStyle name="Millares [2] 2 6 5 3" xfId="9196"/>
    <cellStyle name="Millares [2] 2 6 5 3 2" xfId="9197"/>
    <cellStyle name="Millares [2] 2 6 5 4" xfId="9198"/>
    <cellStyle name="Millares [2] 2 6 5 4 2" xfId="9199"/>
    <cellStyle name="Millares [2] 2 6 5 5" xfId="9200"/>
    <cellStyle name="Millares [2] 2 6 5 5 2" xfId="9201"/>
    <cellStyle name="Millares [2] 2 6 6" xfId="9202"/>
    <cellStyle name="Millares [2] 2 6 6 2" xfId="9203"/>
    <cellStyle name="Millares [2] 2 6 6 2 2" xfId="9204"/>
    <cellStyle name="Millares [2] 2 6 6 2 2 2" xfId="9205"/>
    <cellStyle name="Millares [2] 2 6 6 2 3" xfId="9206"/>
    <cellStyle name="Millares [2] 2 6 6 2 3 2" xfId="9207"/>
    <cellStyle name="Millares [2] 2 6 6 2 4" xfId="9208"/>
    <cellStyle name="Millares [2] 2 6 6 2 4 2" xfId="9209"/>
    <cellStyle name="Millares [2] 2 6 6 3" xfId="9210"/>
    <cellStyle name="Millares [2] 2 6 6 3 2" xfId="9211"/>
    <cellStyle name="Millares [2] 2 6 6 4" xfId="9212"/>
    <cellStyle name="Millares [2] 2 6 6 4 2" xfId="9213"/>
    <cellStyle name="Millares [2] 2 6 6 5" xfId="9214"/>
    <cellStyle name="Millares [2] 2 6 6 5 2" xfId="9215"/>
    <cellStyle name="Millares [2] 2 6 7" xfId="9216"/>
    <cellStyle name="Millares [2] 2 6 7 2" xfId="9217"/>
    <cellStyle name="Millares [2] 2 6 7 2 2" xfId="9218"/>
    <cellStyle name="Millares [2] 2 6 7 2 2 2" xfId="9219"/>
    <cellStyle name="Millares [2] 2 6 7 2 3" xfId="9220"/>
    <cellStyle name="Millares [2] 2 6 7 2 3 2" xfId="9221"/>
    <cellStyle name="Millares [2] 2 6 7 2 4" xfId="9222"/>
    <cellStyle name="Millares [2] 2 6 7 2 4 2" xfId="9223"/>
    <cellStyle name="Millares [2] 2 6 7 3" xfId="9224"/>
    <cellStyle name="Millares [2] 2 6 7 3 2" xfId="9225"/>
    <cellStyle name="Millares [2] 2 6 7 4" xfId="9226"/>
    <cellStyle name="Millares [2] 2 6 7 4 2" xfId="9227"/>
    <cellStyle name="Millares [2] 2 6 7 5" xfId="9228"/>
    <cellStyle name="Millares [2] 2 6 7 5 2" xfId="9229"/>
    <cellStyle name="Millares [2] 2 6 8" xfId="9230"/>
    <cellStyle name="Millares [2] 2 6 8 2" xfId="9231"/>
    <cellStyle name="Millares [2] 2 6 8 2 2" xfId="9232"/>
    <cellStyle name="Millares [2] 2 6 8 3" xfId="9233"/>
    <cellStyle name="Millares [2] 2 6 8 3 2" xfId="9234"/>
    <cellStyle name="Millares [2] 2 6 8 4" xfId="9235"/>
    <cellStyle name="Millares [2] 2 6 8 4 2" xfId="9236"/>
    <cellStyle name="Millares [2] 2 6 9" xfId="9237"/>
    <cellStyle name="Millares [2] 2 6 9 2" xfId="9238"/>
    <cellStyle name="Millares [2] 2 7" xfId="9239"/>
    <cellStyle name="Millares [2] 2 7 10" xfId="9240"/>
    <cellStyle name="Millares [2] 2 7 10 2" xfId="9241"/>
    <cellStyle name="Millares [2] 2 7 11" xfId="9242"/>
    <cellStyle name="Millares [2] 2 7 11 2" xfId="9243"/>
    <cellStyle name="Millares [2] 2 7 2" xfId="9244"/>
    <cellStyle name="Millares [2] 2 7 2 2" xfId="9245"/>
    <cellStyle name="Millares [2] 2 7 2 2 2" xfId="9246"/>
    <cellStyle name="Millares [2] 2 7 2 2 2 2" xfId="9247"/>
    <cellStyle name="Millares [2] 2 7 2 2 3" xfId="9248"/>
    <cellStyle name="Millares [2] 2 7 2 2 3 2" xfId="9249"/>
    <cellStyle name="Millares [2] 2 7 2 2 4" xfId="9250"/>
    <cellStyle name="Millares [2] 2 7 2 2 4 2" xfId="9251"/>
    <cellStyle name="Millares [2] 2 7 2 3" xfId="9252"/>
    <cellStyle name="Millares [2] 2 7 2 3 2" xfId="9253"/>
    <cellStyle name="Millares [2] 2 7 2 4" xfId="9254"/>
    <cellStyle name="Millares [2] 2 7 2 4 2" xfId="9255"/>
    <cellStyle name="Millares [2] 2 7 2 5" xfId="9256"/>
    <cellStyle name="Millares [2] 2 7 2 5 2" xfId="9257"/>
    <cellStyle name="Millares [2] 2 7 3" xfId="9258"/>
    <cellStyle name="Millares [2] 2 7 3 2" xfId="9259"/>
    <cellStyle name="Millares [2] 2 7 3 2 2" xfId="9260"/>
    <cellStyle name="Millares [2] 2 7 3 2 2 2" xfId="9261"/>
    <cellStyle name="Millares [2] 2 7 3 2 3" xfId="9262"/>
    <cellStyle name="Millares [2] 2 7 3 2 3 2" xfId="9263"/>
    <cellStyle name="Millares [2] 2 7 3 2 4" xfId="9264"/>
    <cellStyle name="Millares [2] 2 7 3 2 4 2" xfId="9265"/>
    <cellStyle name="Millares [2] 2 7 3 3" xfId="9266"/>
    <cellStyle name="Millares [2] 2 7 3 3 2" xfId="9267"/>
    <cellStyle name="Millares [2] 2 7 3 4" xfId="9268"/>
    <cellStyle name="Millares [2] 2 7 3 4 2" xfId="9269"/>
    <cellStyle name="Millares [2] 2 7 3 5" xfId="9270"/>
    <cellStyle name="Millares [2] 2 7 3 5 2" xfId="9271"/>
    <cellStyle name="Millares [2] 2 7 4" xfId="9272"/>
    <cellStyle name="Millares [2] 2 7 4 2" xfId="9273"/>
    <cellStyle name="Millares [2] 2 7 4 2 2" xfId="9274"/>
    <cellStyle name="Millares [2] 2 7 4 2 2 2" xfId="9275"/>
    <cellStyle name="Millares [2] 2 7 4 2 3" xfId="9276"/>
    <cellStyle name="Millares [2] 2 7 4 2 3 2" xfId="9277"/>
    <cellStyle name="Millares [2] 2 7 4 2 4" xfId="9278"/>
    <cellStyle name="Millares [2] 2 7 4 2 4 2" xfId="9279"/>
    <cellStyle name="Millares [2] 2 7 4 3" xfId="9280"/>
    <cellStyle name="Millares [2] 2 7 4 3 2" xfId="9281"/>
    <cellStyle name="Millares [2] 2 7 4 4" xfId="9282"/>
    <cellStyle name="Millares [2] 2 7 4 4 2" xfId="9283"/>
    <cellStyle name="Millares [2] 2 7 4 5" xfId="9284"/>
    <cellStyle name="Millares [2] 2 7 4 5 2" xfId="9285"/>
    <cellStyle name="Millares [2] 2 7 5" xfId="9286"/>
    <cellStyle name="Millares [2] 2 7 5 2" xfId="9287"/>
    <cellStyle name="Millares [2] 2 7 5 2 2" xfId="9288"/>
    <cellStyle name="Millares [2] 2 7 5 2 2 2" xfId="9289"/>
    <cellStyle name="Millares [2] 2 7 5 2 3" xfId="9290"/>
    <cellStyle name="Millares [2] 2 7 5 2 3 2" xfId="9291"/>
    <cellStyle name="Millares [2] 2 7 5 2 4" xfId="9292"/>
    <cellStyle name="Millares [2] 2 7 5 2 4 2" xfId="9293"/>
    <cellStyle name="Millares [2] 2 7 5 3" xfId="9294"/>
    <cellStyle name="Millares [2] 2 7 5 3 2" xfId="9295"/>
    <cellStyle name="Millares [2] 2 7 5 4" xfId="9296"/>
    <cellStyle name="Millares [2] 2 7 5 4 2" xfId="9297"/>
    <cellStyle name="Millares [2] 2 7 5 5" xfId="9298"/>
    <cellStyle name="Millares [2] 2 7 5 5 2" xfId="9299"/>
    <cellStyle name="Millares [2] 2 7 6" xfId="9300"/>
    <cellStyle name="Millares [2] 2 7 6 2" xfId="9301"/>
    <cellStyle name="Millares [2] 2 7 6 2 2" xfId="9302"/>
    <cellStyle name="Millares [2] 2 7 6 2 2 2" xfId="9303"/>
    <cellStyle name="Millares [2] 2 7 6 2 3" xfId="9304"/>
    <cellStyle name="Millares [2] 2 7 6 2 3 2" xfId="9305"/>
    <cellStyle name="Millares [2] 2 7 6 2 4" xfId="9306"/>
    <cellStyle name="Millares [2] 2 7 6 2 4 2" xfId="9307"/>
    <cellStyle name="Millares [2] 2 7 6 3" xfId="9308"/>
    <cellStyle name="Millares [2] 2 7 6 3 2" xfId="9309"/>
    <cellStyle name="Millares [2] 2 7 6 4" xfId="9310"/>
    <cellStyle name="Millares [2] 2 7 6 4 2" xfId="9311"/>
    <cellStyle name="Millares [2] 2 7 6 5" xfId="9312"/>
    <cellStyle name="Millares [2] 2 7 6 5 2" xfId="9313"/>
    <cellStyle name="Millares [2] 2 7 7" xfId="9314"/>
    <cellStyle name="Millares [2] 2 7 7 2" xfId="9315"/>
    <cellStyle name="Millares [2] 2 7 7 2 2" xfId="9316"/>
    <cellStyle name="Millares [2] 2 7 7 2 2 2" xfId="9317"/>
    <cellStyle name="Millares [2] 2 7 7 2 3" xfId="9318"/>
    <cellStyle name="Millares [2] 2 7 7 2 3 2" xfId="9319"/>
    <cellStyle name="Millares [2] 2 7 7 2 4" xfId="9320"/>
    <cellStyle name="Millares [2] 2 7 7 2 4 2" xfId="9321"/>
    <cellStyle name="Millares [2] 2 7 7 3" xfId="9322"/>
    <cellStyle name="Millares [2] 2 7 7 3 2" xfId="9323"/>
    <cellStyle name="Millares [2] 2 7 7 4" xfId="9324"/>
    <cellStyle name="Millares [2] 2 7 7 4 2" xfId="9325"/>
    <cellStyle name="Millares [2] 2 7 7 5" xfId="9326"/>
    <cellStyle name="Millares [2] 2 7 7 5 2" xfId="9327"/>
    <cellStyle name="Millares [2] 2 7 8" xfId="9328"/>
    <cellStyle name="Millares [2] 2 7 8 2" xfId="9329"/>
    <cellStyle name="Millares [2] 2 7 8 2 2" xfId="9330"/>
    <cellStyle name="Millares [2] 2 7 8 3" xfId="9331"/>
    <cellStyle name="Millares [2] 2 7 8 3 2" xfId="9332"/>
    <cellStyle name="Millares [2] 2 7 8 4" xfId="9333"/>
    <cellStyle name="Millares [2] 2 7 8 4 2" xfId="9334"/>
    <cellStyle name="Millares [2] 2 7 9" xfId="9335"/>
    <cellStyle name="Millares [2] 2 7 9 2" xfId="9336"/>
    <cellStyle name="Millares [2] 2 8" xfId="9337"/>
    <cellStyle name="Millares [2] 2 8 10" xfId="9338"/>
    <cellStyle name="Millares [2] 2 8 10 2" xfId="9339"/>
    <cellStyle name="Millares [2] 2 8 11" xfId="9340"/>
    <cellStyle name="Millares [2] 2 8 11 2" xfId="9341"/>
    <cellStyle name="Millares [2] 2 8 2" xfId="9342"/>
    <cellStyle name="Millares [2] 2 8 2 2" xfId="9343"/>
    <cellStyle name="Millares [2] 2 8 2 2 2" xfId="9344"/>
    <cellStyle name="Millares [2] 2 8 2 2 2 2" xfId="9345"/>
    <cellStyle name="Millares [2] 2 8 2 2 3" xfId="9346"/>
    <cellStyle name="Millares [2] 2 8 2 2 3 2" xfId="9347"/>
    <cellStyle name="Millares [2] 2 8 2 2 4" xfId="9348"/>
    <cellStyle name="Millares [2] 2 8 2 2 4 2" xfId="9349"/>
    <cellStyle name="Millares [2] 2 8 2 3" xfId="9350"/>
    <cellStyle name="Millares [2] 2 8 2 3 2" xfId="9351"/>
    <cellStyle name="Millares [2] 2 8 2 4" xfId="9352"/>
    <cellStyle name="Millares [2] 2 8 2 4 2" xfId="9353"/>
    <cellStyle name="Millares [2] 2 8 2 5" xfId="9354"/>
    <cellStyle name="Millares [2] 2 8 2 5 2" xfId="9355"/>
    <cellStyle name="Millares [2] 2 8 3" xfId="9356"/>
    <cellStyle name="Millares [2] 2 8 3 2" xfId="9357"/>
    <cellStyle name="Millares [2] 2 8 3 2 2" xfId="9358"/>
    <cellStyle name="Millares [2] 2 8 3 2 2 2" xfId="9359"/>
    <cellStyle name="Millares [2] 2 8 3 2 3" xfId="9360"/>
    <cellStyle name="Millares [2] 2 8 3 2 3 2" xfId="9361"/>
    <cellStyle name="Millares [2] 2 8 3 2 4" xfId="9362"/>
    <cellStyle name="Millares [2] 2 8 3 2 4 2" xfId="9363"/>
    <cellStyle name="Millares [2] 2 8 3 3" xfId="9364"/>
    <cellStyle name="Millares [2] 2 8 3 3 2" xfId="9365"/>
    <cellStyle name="Millares [2] 2 8 3 4" xfId="9366"/>
    <cellStyle name="Millares [2] 2 8 3 4 2" xfId="9367"/>
    <cellStyle name="Millares [2] 2 8 3 5" xfId="9368"/>
    <cellStyle name="Millares [2] 2 8 3 5 2" xfId="9369"/>
    <cellStyle name="Millares [2] 2 8 4" xfId="9370"/>
    <cellStyle name="Millares [2] 2 8 4 2" xfId="9371"/>
    <cellStyle name="Millares [2] 2 8 4 2 2" xfId="9372"/>
    <cellStyle name="Millares [2] 2 8 4 2 2 2" xfId="9373"/>
    <cellStyle name="Millares [2] 2 8 4 2 3" xfId="9374"/>
    <cellStyle name="Millares [2] 2 8 4 2 3 2" xfId="9375"/>
    <cellStyle name="Millares [2] 2 8 4 2 4" xfId="9376"/>
    <cellStyle name="Millares [2] 2 8 4 2 4 2" xfId="9377"/>
    <cellStyle name="Millares [2] 2 8 4 3" xfId="9378"/>
    <cellStyle name="Millares [2] 2 8 4 3 2" xfId="9379"/>
    <cellStyle name="Millares [2] 2 8 4 4" xfId="9380"/>
    <cellStyle name="Millares [2] 2 8 4 4 2" xfId="9381"/>
    <cellStyle name="Millares [2] 2 8 4 5" xfId="9382"/>
    <cellStyle name="Millares [2] 2 8 4 5 2" xfId="9383"/>
    <cellStyle name="Millares [2] 2 8 5" xfId="9384"/>
    <cellStyle name="Millares [2] 2 8 5 2" xfId="9385"/>
    <cellStyle name="Millares [2] 2 8 5 2 2" xfId="9386"/>
    <cellStyle name="Millares [2] 2 8 5 2 2 2" xfId="9387"/>
    <cellStyle name="Millares [2] 2 8 5 2 3" xfId="9388"/>
    <cellStyle name="Millares [2] 2 8 5 2 3 2" xfId="9389"/>
    <cellStyle name="Millares [2] 2 8 5 2 4" xfId="9390"/>
    <cellStyle name="Millares [2] 2 8 5 2 4 2" xfId="9391"/>
    <cellStyle name="Millares [2] 2 8 5 3" xfId="9392"/>
    <cellStyle name="Millares [2] 2 8 5 3 2" xfId="9393"/>
    <cellStyle name="Millares [2] 2 8 5 4" xfId="9394"/>
    <cellStyle name="Millares [2] 2 8 5 4 2" xfId="9395"/>
    <cellStyle name="Millares [2] 2 8 5 5" xfId="9396"/>
    <cellStyle name="Millares [2] 2 8 5 5 2" xfId="9397"/>
    <cellStyle name="Millares [2] 2 8 6" xfId="9398"/>
    <cellStyle name="Millares [2] 2 8 6 2" xfId="9399"/>
    <cellStyle name="Millares [2] 2 8 6 2 2" xfId="9400"/>
    <cellStyle name="Millares [2] 2 8 6 2 2 2" xfId="9401"/>
    <cellStyle name="Millares [2] 2 8 6 2 3" xfId="9402"/>
    <cellStyle name="Millares [2] 2 8 6 2 3 2" xfId="9403"/>
    <cellStyle name="Millares [2] 2 8 6 2 4" xfId="9404"/>
    <cellStyle name="Millares [2] 2 8 6 2 4 2" xfId="9405"/>
    <cellStyle name="Millares [2] 2 8 6 3" xfId="9406"/>
    <cellStyle name="Millares [2] 2 8 6 3 2" xfId="9407"/>
    <cellStyle name="Millares [2] 2 8 6 4" xfId="9408"/>
    <cellStyle name="Millares [2] 2 8 6 4 2" xfId="9409"/>
    <cellStyle name="Millares [2] 2 8 6 5" xfId="9410"/>
    <cellStyle name="Millares [2] 2 8 6 5 2" xfId="9411"/>
    <cellStyle name="Millares [2] 2 8 7" xfId="9412"/>
    <cellStyle name="Millares [2] 2 8 7 2" xfId="9413"/>
    <cellStyle name="Millares [2] 2 8 7 2 2" xfId="9414"/>
    <cellStyle name="Millares [2] 2 8 7 2 2 2" xfId="9415"/>
    <cellStyle name="Millares [2] 2 8 7 2 3" xfId="9416"/>
    <cellStyle name="Millares [2] 2 8 7 2 3 2" xfId="9417"/>
    <cellStyle name="Millares [2] 2 8 7 2 4" xfId="9418"/>
    <cellStyle name="Millares [2] 2 8 7 2 4 2" xfId="9419"/>
    <cellStyle name="Millares [2] 2 8 7 3" xfId="9420"/>
    <cellStyle name="Millares [2] 2 8 7 3 2" xfId="9421"/>
    <cellStyle name="Millares [2] 2 8 7 4" xfId="9422"/>
    <cellStyle name="Millares [2] 2 8 7 4 2" xfId="9423"/>
    <cellStyle name="Millares [2] 2 8 7 5" xfId="9424"/>
    <cellStyle name="Millares [2] 2 8 7 5 2" xfId="9425"/>
    <cellStyle name="Millares [2] 2 8 8" xfId="9426"/>
    <cellStyle name="Millares [2] 2 8 8 2" xfId="9427"/>
    <cellStyle name="Millares [2] 2 8 8 2 2" xfId="9428"/>
    <cellStyle name="Millares [2] 2 8 8 3" xfId="9429"/>
    <cellStyle name="Millares [2] 2 8 8 3 2" xfId="9430"/>
    <cellStyle name="Millares [2] 2 8 8 4" xfId="9431"/>
    <cellStyle name="Millares [2] 2 8 8 4 2" xfId="9432"/>
    <cellStyle name="Millares [2] 2 8 9" xfId="9433"/>
    <cellStyle name="Millares [2] 2 8 9 2" xfId="9434"/>
    <cellStyle name="Millares [2] 2 9" xfId="9435"/>
    <cellStyle name="Millares [2] 2 9 10" xfId="9436"/>
    <cellStyle name="Millares [2] 2 9 10 2" xfId="9437"/>
    <cellStyle name="Millares [2] 2 9 11" xfId="9438"/>
    <cellStyle name="Millares [2] 2 9 11 2" xfId="9439"/>
    <cellStyle name="Millares [2] 2 9 2" xfId="9440"/>
    <cellStyle name="Millares [2] 2 9 2 2" xfId="9441"/>
    <cellStyle name="Millares [2] 2 9 2 2 2" xfId="9442"/>
    <cellStyle name="Millares [2] 2 9 2 2 2 2" xfId="9443"/>
    <cellStyle name="Millares [2] 2 9 2 2 3" xfId="9444"/>
    <cellStyle name="Millares [2] 2 9 2 2 3 2" xfId="9445"/>
    <cellStyle name="Millares [2] 2 9 2 2 4" xfId="9446"/>
    <cellStyle name="Millares [2] 2 9 2 2 4 2" xfId="9447"/>
    <cellStyle name="Millares [2] 2 9 2 3" xfId="9448"/>
    <cellStyle name="Millares [2] 2 9 2 3 2" xfId="9449"/>
    <cellStyle name="Millares [2] 2 9 2 4" xfId="9450"/>
    <cellStyle name="Millares [2] 2 9 2 4 2" xfId="9451"/>
    <cellStyle name="Millares [2] 2 9 2 5" xfId="9452"/>
    <cellStyle name="Millares [2] 2 9 2 5 2" xfId="9453"/>
    <cellStyle name="Millares [2] 2 9 3" xfId="9454"/>
    <cellStyle name="Millares [2] 2 9 3 2" xfId="9455"/>
    <cellStyle name="Millares [2] 2 9 3 2 2" xfId="9456"/>
    <cellStyle name="Millares [2] 2 9 3 2 2 2" xfId="9457"/>
    <cellStyle name="Millares [2] 2 9 3 2 3" xfId="9458"/>
    <cellStyle name="Millares [2] 2 9 3 2 3 2" xfId="9459"/>
    <cellStyle name="Millares [2] 2 9 3 2 4" xfId="9460"/>
    <cellStyle name="Millares [2] 2 9 3 2 4 2" xfId="9461"/>
    <cellStyle name="Millares [2] 2 9 3 3" xfId="9462"/>
    <cellStyle name="Millares [2] 2 9 3 3 2" xfId="9463"/>
    <cellStyle name="Millares [2] 2 9 3 4" xfId="9464"/>
    <cellStyle name="Millares [2] 2 9 3 4 2" xfId="9465"/>
    <cellStyle name="Millares [2] 2 9 3 5" xfId="9466"/>
    <cellStyle name="Millares [2] 2 9 3 5 2" xfId="9467"/>
    <cellStyle name="Millares [2] 2 9 4" xfId="9468"/>
    <cellStyle name="Millares [2] 2 9 4 2" xfId="9469"/>
    <cellStyle name="Millares [2] 2 9 4 2 2" xfId="9470"/>
    <cellStyle name="Millares [2] 2 9 4 2 2 2" xfId="9471"/>
    <cellStyle name="Millares [2] 2 9 4 2 3" xfId="9472"/>
    <cellStyle name="Millares [2] 2 9 4 2 3 2" xfId="9473"/>
    <cellStyle name="Millares [2] 2 9 4 2 4" xfId="9474"/>
    <cellStyle name="Millares [2] 2 9 4 2 4 2" xfId="9475"/>
    <cellStyle name="Millares [2] 2 9 4 3" xfId="9476"/>
    <cellStyle name="Millares [2] 2 9 4 3 2" xfId="9477"/>
    <cellStyle name="Millares [2] 2 9 4 4" xfId="9478"/>
    <cellStyle name="Millares [2] 2 9 4 4 2" xfId="9479"/>
    <cellStyle name="Millares [2] 2 9 4 5" xfId="9480"/>
    <cellStyle name="Millares [2] 2 9 4 5 2" xfId="9481"/>
    <cellStyle name="Millares [2] 2 9 5" xfId="9482"/>
    <cellStyle name="Millares [2] 2 9 5 2" xfId="9483"/>
    <cellStyle name="Millares [2] 2 9 5 2 2" xfId="9484"/>
    <cellStyle name="Millares [2] 2 9 5 2 2 2" xfId="9485"/>
    <cellStyle name="Millares [2] 2 9 5 2 3" xfId="9486"/>
    <cellStyle name="Millares [2] 2 9 5 2 3 2" xfId="9487"/>
    <cellStyle name="Millares [2] 2 9 5 2 4" xfId="9488"/>
    <cellStyle name="Millares [2] 2 9 5 2 4 2" xfId="9489"/>
    <cellStyle name="Millares [2] 2 9 5 3" xfId="9490"/>
    <cellStyle name="Millares [2] 2 9 5 3 2" xfId="9491"/>
    <cellStyle name="Millares [2] 2 9 5 4" xfId="9492"/>
    <cellStyle name="Millares [2] 2 9 5 4 2" xfId="9493"/>
    <cellStyle name="Millares [2] 2 9 5 5" xfId="9494"/>
    <cellStyle name="Millares [2] 2 9 5 5 2" xfId="9495"/>
    <cellStyle name="Millares [2] 2 9 6" xfId="9496"/>
    <cellStyle name="Millares [2] 2 9 6 2" xfId="9497"/>
    <cellStyle name="Millares [2] 2 9 6 2 2" xfId="9498"/>
    <cellStyle name="Millares [2] 2 9 6 2 2 2" xfId="9499"/>
    <cellStyle name="Millares [2] 2 9 6 2 3" xfId="9500"/>
    <cellStyle name="Millares [2] 2 9 6 2 3 2" xfId="9501"/>
    <cellStyle name="Millares [2] 2 9 6 2 4" xfId="9502"/>
    <cellStyle name="Millares [2] 2 9 6 2 4 2" xfId="9503"/>
    <cellStyle name="Millares [2] 2 9 6 3" xfId="9504"/>
    <cellStyle name="Millares [2] 2 9 6 3 2" xfId="9505"/>
    <cellStyle name="Millares [2] 2 9 6 4" xfId="9506"/>
    <cellStyle name="Millares [2] 2 9 6 4 2" xfId="9507"/>
    <cellStyle name="Millares [2] 2 9 6 5" xfId="9508"/>
    <cellStyle name="Millares [2] 2 9 6 5 2" xfId="9509"/>
    <cellStyle name="Millares [2] 2 9 7" xfId="9510"/>
    <cellStyle name="Millares [2] 2 9 7 2" xfId="9511"/>
    <cellStyle name="Millares [2] 2 9 7 2 2" xfId="9512"/>
    <cellStyle name="Millares [2] 2 9 7 2 2 2" xfId="9513"/>
    <cellStyle name="Millares [2] 2 9 7 2 3" xfId="9514"/>
    <cellStyle name="Millares [2] 2 9 7 2 3 2" xfId="9515"/>
    <cellStyle name="Millares [2] 2 9 7 2 4" xfId="9516"/>
    <cellStyle name="Millares [2] 2 9 7 2 4 2" xfId="9517"/>
    <cellStyle name="Millares [2] 2 9 7 3" xfId="9518"/>
    <cellStyle name="Millares [2] 2 9 7 3 2" xfId="9519"/>
    <cellStyle name="Millares [2] 2 9 7 4" xfId="9520"/>
    <cellStyle name="Millares [2] 2 9 7 4 2" xfId="9521"/>
    <cellStyle name="Millares [2] 2 9 7 5" xfId="9522"/>
    <cellStyle name="Millares [2] 2 9 7 5 2" xfId="9523"/>
    <cellStyle name="Millares [2] 2 9 8" xfId="9524"/>
    <cellStyle name="Millares [2] 2 9 8 2" xfId="9525"/>
    <cellStyle name="Millares [2] 2 9 8 2 2" xfId="9526"/>
    <cellStyle name="Millares [2] 2 9 8 3" xfId="9527"/>
    <cellStyle name="Millares [2] 2 9 8 3 2" xfId="9528"/>
    <cellStyle name="Millares [2] 2 9 8 4" xfId="9529"/>
    <cellStyle name="Millares [2] 2 9 8 4 2" xfId="9530"/>
    <cellStyle name="Millares [2] 2 9 9" xfId="9531"/>
    <cellStyle name="Millares [2] 2 9 9 2" xfId="9532"/>
    <cellStyle name="Millares [2] 3" xfId="9533"/>
    <cellStyle name="Millares [2] 3 10" xfId="9534"/>
    <cellStyle name="Millares [2] 3 10 2" xfId="9535"/>
    <cellStyle name="Millares [2] 3 11" xfId="9536"/>
    <cellStyle name="Millares [2] 3 11 2" xfId="9537"/>
    <cellStyle name="Millares [2] 3 2" xfId="9538"/>
    <cellStyle name="Millares [2] 3 2 2" xfId="9539"/>
    <cellStyle name="Millares [2] 3 2 2 2" xfId="9540"/>
    <cellStyle name="Millares [2] 3 2 2 2 2" xfId="9541"/>
    <cellStyle name="Millares [2] 3 2 2 3" xfId="9542"/>
    <cellStyle name="Millares [2] 3 2 2 3 2" xfId="9543"/>
    <cellStyle name="Millares [2] 3 2 2 4" xfId="9544"/>
    <cellStyle name="Millares [2] 3 2 2 4 2" xfId="9545"/>
    <cellStyle name="Millares [2] 3 2 3" xfId="9546"/>
    <cellStyle name="Millares [2] 3 2 3 2" xfId="9547"/>
    <cellStyle name="Millares [2] 3 2 4" xfId="9548"/>
    <cellStyle name="Millares [2] 3 2 4 2" xfId="9549"/>
    <cellStyle name="Millares [2] 3 2 5" xfId="9550"/>
    <cellStyle name="Millares [2] 3 2 5 2" xfId="9551"/>
    <cellStyle name="Millares [2] 3 3" xfId="9552"/>
    <cellStyle name="Millares [2] 3 3 2" xfId="9553"/>
    <cellStyle name="Millares [2] 3 3 2 2" xfId="9554"/>
    <cellStyle name="Millares [2] 3 3 2 2 2" xfId="9555"/>
    <cellStyle name="Millares [2] 3 3 2 3" xfId="9556"/>
    <cellStyle name="Millares [2] 3 3 2 3 2" xfId="9557"/>
    <cellStyle name="Millares [2] 3 3 2 4" xfId="9558"/>
    <cellStyle name="Millares [2] 3 3 2 4 2" xfId="9559"/>
    <cellStyle name="Millares [2] 3 3 3" xfId="9560"/>
    <cellStyle name="Millares [2] 3 3 3 2" xfId="9561"/>
    <cellStyle name="Millares [2] 3 3 4" xfId="9562"/>
    <cellStyle name="Millares [2] 3 3 4 2" xfId="9563"/>
    <cellStyle name="Millares [2] 3 3 5" xfId="9564"/>
    <cellStyle name="Millares [2] 3 3 5 2" xfId="9565"/>
    <cellStyle name="Millares [2] 3 4" xfId="9566"/>
    <cellStyle name="Millares [2] 3 4 2" xfId="9567"/>
    <cellStyle name="Millares [2] 3 4 2 2" xfId="9568"/>
    <cellStyle name="Millares [2] 3 4 2 2 2" xfId="9569"/>
    <cellStyle name="Millares [2] 3 4 2 3" xfId="9570"/>
    <cellStyle name="Millares [2] 3 4 2 3 2" xfId="9571"/>
    <cellStyle name="Millares [2] 3 4 2 4" xfId="9572"/>
    <cellStyle name="Millares [2] 3 4 2 4 2" xfId="9573"/>
    <cellStyle name="Millares [2] 3 4 3" xfId="9574"/>
    <cellStyle name="Millares [2] 3 4 3 2" xfId="9575"/>
    <cellStyle name="Millares [2] 3 4 4" xfId="9576"/>
    <cellStyle name="Millares [2] 3 4 4 2" xfId="9577"/>
    <cellStyle name="Millares [2] 3 4 5" xfId="9578"/>
    <cellStyle name="Millares [2] 3 4 5 2" xfId="9579"/>
    <cellStyle name="Millares [2] 3 5" xfId="9580"/>
    <cellStyle name="Millares [2] 3 5 2" xfId="9581"/>
    <cellStyle name="Millares [2] 3 5 2 2" xfId="9582"/>
    <cellStyle name="Millares [2] 3 5 2 2 2" xfId="9583"/>
    <cellStyle name="Millares [2] 3 5 2 3" xfId="9584"/>
    <cellStyle name="Millares [2] 3 5 2 3 2" xfId="9585"/>
    <cellStyle name="Millares [2] 3 5 2 4" xfId="9586"/>
    <cellStyle name="Millares [2] 3 5 2 4 2" xfId="9587"/>
    <cellStyle name="Millares [2] 3 5 3" xfId="9588"/>
    <cellStyle name="Millares [2] 3 5 3 2" xfId="9589"/>
    <cellStyle name="Millares [2] 3 5 4" xfId="9590"/>
    <cellStyle name="Millares [2] 3 5 4 2" xfId="9591"/>
    <cellStyle name="Millares [2] 3 5 5" xfId="9592"/>
    <cellStyle name="Millares [2] 3 5 5 2" xfId="9593"/>
    <cellStyle name="Millares [2] 3 6" xfId="9594"/>
    <cellStyle name="Millares [2] 3 6 2" xfId="9595"/>
    <cellStyle name="Millares [2] 3 6 2 2" xfId="9596"/>
    <cellStyle name="Millares [2] 3 6 2 2 2" xfId="9597"/>
    <cellStyle name="Millares [2] 3 6 2 3" xfId="9598"/>
    <cellStyle name="Millares [2] 3 6 2 3 2" xfId="9599"/>
    <cellStyle name="Millares [2] 3 6 2 4" xfId="9600"/>
    <cellStyle name="Millares [2] 3 6 2 4 2" xfId="9601"/>
    <cellStyle name="Millares [2] 3 6 3" xfId="9602"/>
    <cellStyle name="Millares [2] 3 6 3 2" xfId="9603"/>
    <cellStyle name="Millares [2] 3 6 4" xfId="9604"/>
    <cellStyle name="Millares [2] 3 6 4 2" xfId="9605"/>
    <cellStyle name="Millares [2] 3 6 5" xfId="9606"/>
    <cellStyle name="Millares [2] 3 6 5 2" xfId="9607"/>
    <cellStyle name="Millares [2] 3 7" xfId="9608"/>
    <cellStyle name="Millares [2] 3 7 2" xfId="9609"/>
    <cellStyle name="Millares [2] 3 7 2 2" xfId="9610"/>
    <cellStyle name="Millares [2] 3 7 2 2 2" xfId="9611"/>
    <cellStyle name="Millares [2] 3 7 2 3" xfId="9612"/>
    <cellStyle name="Millares [2] 3 7 2 3 2" xfId="9613"/>
    <cellStyle name="Millares [2] 3 7 2 4" xfId="9614"/>
    <cellStyle name="Millares [2] 3 7 2 4 2" xfId="9615"/>
    <cellStyle name="Millares [2] 3 7 3" xfId="9616"/>
    <cellStyle name="Millares [2] 3 7 3 2" xfId="9617"/>
    <cellStyle name="Millares [2] 3 7 4" xfId="9618"/>
    <cellStyle name="Millares [2] 3 7 4 2" xfId="9619"/>
    <cellStyle name="Millares [2] 3 7 5" xfId="9620"/>
    <cellStyle name="Millares [2] 3 7 5 2" xfId="9621"/>
    <cellStyle name="Millares [2] 3 8" xfId="9622"/>
    <cellStyle name="Millares [2] 3 8 2" xfId="9623"/>
    <cellStyle name="Millares [2] 3 8 2 2" xfId="9624"/>
    <cellStyle name="Millares [2] 3 8 3" xfId="9625"/>
    <cellStyle name="Millares [2] 3 8 3 2" xfId="9626"/>
    <cellStyle name="Millares [2] 3 8 4" xfId="9627"/>
    <cellStyle name="Millares [2] 3 8 4 2" xfId="9628"/>
    <cellStyle name="Millares [2] 3 9" xfId="9629"/>
    <cellStyle name="Millares [2] 3 9 2" xfId="9630"/>
    <cellStyle name="Millares [2] 4" xfId="9631"/>
    <cellStyle name="Millares [2] 4 10" xfId="9632"/>
    <cellStyle name="Millares [2] 4 10 2" xfId="9633"/>
    <cellStyle name="Millares [2] 4 11" xfId="9634"/>
    <cellStyle name="Millares [2] 4 11 2" xfId="9635"/>
    <cellStyle name="Millares [2] 4 2" xfId="9636"/>
    <cellStyle name="Millares [2] 4 2 2" xfId="9637"/>
    <cellStyle name="Millares [2] 4 2 2 2" xfId="9638"/>
    <cellStyle name="Millares [2] 4 2 2 2 2" xfId="9639"/>
    <cellStyle name="Millares [2] 4 2 2 3" xfId="9640"/>
    <cellStyle name="Millares [2] 4 2 2 3 2" xfId="9641"/>
    <cellStyle name="Millares [2] 4 2 2 4" xfId="9642"/>
    <cellStyle name="Millares [2] 4 2 2 4 2" xfId="9643"/>
    <cellStyle name="Millares [2] 4 2 3" xfId="9644"/>
    <cellStyle name="Millares [2] 4 2 3 2" xfId="9645"/>
    <cellStyle name="Millares [2] 4 2 4" xfId="9646"/>
    <cellStyle name="Millares [2] 4 2 4 2" xfId="9647"/>
    <cellStyle name="Millares [2] 4 2 5" xfId="9648"/>
    <cellStyle name="Millares [2] 4 2 5 2" xfId="9649"/>
    <cellStyle name="Millares [2] 4 3" xfId="9650"/>
    <cellStyle name="Millares [2] 4 3 2" xfId="9651"/>
    <cellStyle name="Millares [2] 4 3 2 2" xfId="9652"/>
    <cellStyle name="Millares [2] 4 3 2 2 2" xfId="9653"/>
    <cellStyle name="Millares [2] 4 3 2 3" xfId="9654"/>
    <cellStyle name="Millares [2] 4 3 2 3 2" xfId="9655"/>
    <cellStyle name="Millares [2] 4 3 2 4" xfId="9656"/>
    <cellStyle name="Millares [2] 4 3 2 4 2" xfId="9657"/>
    <cellStyle name="Millares [2] 4 3 3" xfId="9658"/>
    <cellStyle name="Millares [2] 4 3 3 2" xfId="9659"/>
    <cellStyle name="Millares [2] 4 3 4" xfId="9660"/>
    <cellStyle name="Millares [2] 4 3 4 2" xfId="9661"/>
    <cellStyle name="Millares [2] 4 3 5" xfId="9662"/>
    <cellStyle name="Millares [2] 4 3 5 2" xfId="9663"/>
    <cellStyle name="Millares [2] 4 4" xfId="9664"/>
    <cellStyle name="Millares [2] 4 4 2" xfId="9665"/>
    <cellStyle name="Millares [2] 4 4 2 2" xfId="9666"/>
    <cellStyle name="Millares [2] 4 4 2 2 2" xfId="9667"/>
    <cellStyle name="Millares [2] 4 4 2 3" xfId="9668"/>
    <cellStyle name="Millares [2] 4 4 2 3 2" xfId="9669"/>
    <cellStyle name="Millares [2] 4 4 2 4" xfId="9670"/>
    <cellStyle name="Millares [2] 4 4 2 4 2" xfId="9671"/>
    <cellStyle name="Millares [2] 4 4 3" xfId="9672"/>
    <cellStyle name="Millares [2] 4 4 3 2" xfId="9673"/>
    <cellStyle name="Millares [2] 4 4 4" xfId="9674"/>
    <cellStyle name="Millares [2] 4 4 4 2" xfId="9675"/>
    <cellStyle name="Millares [2] 4 4 5" xfId="9676"/>
    <cellStyle name="Millares [2] 4 4 5 2" xfId="9677"/>
    <cellStyle name="Millares [2] 4 5" xfId="9678"/>
    <cellStyle name="Millares [2] 4 5 2" xfId="9679"/>
    <cellStyle name="Millares [2] 4 5 2 2" xfId="9680"/>
    <cellStyle name="Millares [2] 4 5 2 2 2" xfId="9681"/>
    <cellStyle name="Millares [2] 4 5 2 3" xfId="9682"/>
    <cellStyle name="Millares [2] 4 5 2 3 2" xfId="9683"/>
    <cellStyle name="Millares [2] 4 5 2 4" xfId="9684"/>
    <cellStyle name="Millares [2] 4 5 2 4 2" xfId="9685"/>
    <cellStyle name="Millares [2] 4 5 3" xfId="9686"/>
    <cellStyle name="Millares [2] 4 5 3 2" xfId="9687"/>
    <cellStyle name="Millares [2] 4 5 4" xfId="9688"/>
    <cellStyle name="Millares [2] 4 5 4 2" xfId="9689"/>
    <cellStyle name="Millares [2] 4 5 5" xfId="9690"/>
    <cellStyle name="Millares [2] 4 5 5 2" xfId="9691"/>
    <cellStyle name="Millares [2] 4 6" xfId="9692"/>
    <cellStyle name="Millares [2] 4 6 2" xfId="9693"/>
    <cellStyle name="Millares [2] 4 6 2 2" xfId="9694"/>
    <cellStyle name="Millares [2] 4 6 2 2 2" xfId="9695"/>
    <cellStyle name="Millares [2] 4 6 2 3" xfId="9696"/>
    <cellStyle name="Millares [2] 4 6 2 3 2" xfId="9697"/>
    <cellStyle name="Millares [2] 4 6 2 4" xfId="9698"/>
    <cellStyle name="Millares [2] 4 6 2 4 2" xfId="9699"/>
    <cellStyle name="Millares [2] 4 6 3" xfId="9700"/>
    <cellStyle name="Millares [2] 4 6 3 2" xfId="9701"/>
    <cellStyle name="Millares [2] 4 6 4" xfId="9702"/>
    <cellStyle name="Millares [2] 4 6 4 2" xfId="9703"/>
    <cellStyle name="Millares [2] 4 6 5" xfId="9704"/>
    <cellStyle name="Millares [2] 4 6 5 2" xfId="9705"/>
    <cellStyle name="Millares [2] 4 7" xfId="9706"/>
    <cellStyle name="Millares [2] 4 7 2" xfId="9707"/>
    <cellStyle name="Millares [2] 4 7 2 2" xfId="9708"/>
    <cellStyle name="Millares [2] 4 7 2 2 2" xfId="9709"/>
    <cellStyle name="Millares [2] 4 7 2 3" xfId="9710"/>
    <cellStyle name="Millares [2] 4 7 2 3 2" xfId="9711"/>
    <cellStyle name="Millares [2] 4 7 2 4" xfId="9712"/>
    <cellStyle name="Millares [2] 4 7 2 4 2" xfId="9713"/>
    <cellStyle name="Millares [2] 4 7 3" xfId="9714"/>
    <cellStyle name="Millares [2] 4 7 3 2" xfId="9715"/>
    <cellStyle name="Millares [2] 4 7 4" xfId="9716"/>
    <cellStyle name="Millares [2] 4 7 4 2" xfId="9717"/>
    <cellStyle name="Millares [2] 4 7 5" xfId="9718"/>
    <cellStyle name="Millares [2] 4 7 5 2" xfId="9719"/>
    <cellStyle name="Millares [2] 4 8" xfId="9720"/>
    <cellStyle name="Millares [2] 4 8 2" xfId="9721"/>
    <cellStyle name="Millares [2] 4 8 2 2" xfId="9722"/>
    <cellStyle name="Millares [2] 4 8 3" xfId="9723"/>
    <cellStyle name="Millares [2] 4 8 3 2" xfId="9724"/>
    <cellStyle name="Millares [2] 4 8 4" xfId="9725"/>
    <cellStyle name="Millares [2] 4 8 4 2" xfId="9726"/>
    <cellStyle name="Millares [2] 4 9" xfId="9727"/>
    <cellStyle name="Millares [2] 4 9 2" xfId="9728"/>
    <cellStyle name="Millares [2] 5" xfId="9729"/>
    <cellStyle name="Millares [2] 5 10" xfId="9730"/>
    <cellStyle name="Millares [2] 5 10 2" xfId="9731"/>
    <cellStyle name="Millares [2] 5 11" xfId="9732"/>
    <cellStyle name="Millares [2] 5 11 2" xfId="9733"/>
    <cellStyle name="Millares [2] 5 2" xfId="9734"/>
    <cellStyle name="Millares [2] 5 2 2" xfId="9735"/>
    <cellStyle name="Millares [2] 5 2 2 2" xfId="9736"/>
    <cellStyle name="Millares [2] 5 2 2 2 2" xfId="9737"/>
    <cellStyle name="Millares [2] 5 2 2 3" xfId="9738"/>
    <cellStyle name="Millares [2] 5 2 2 3 2" xfId="9739"/>
    <cellStyle name="Millares [2] 5 2 2 4" xfId="9740"/>
    <cellStyle name="Millares [2] 5 2 2 4 2" xfId="9741"/>
    <cellStyle name="Millares [2] 5 2 3" xfId="9742"/>
    <cellStyle name="Millares [2] 5 2 3 2" xfId="9743"/>
    <cellStyle name="Millares [2] 5 2 4" xfId="9744"/>
    <cellStyle name="Millares [2] 5 2 4 2" xfId="9745"/>
    <cellStyle name="Millares [2] 5 2 5" xfId="9746"/>
    <cellStyle name="Millares [2] 5 2 5 2" xfId="9747"/>
    <cellStyle name="Millares [2] 5 3" xfId="9748"/>
    <cellStyle name="Millares [2] 5 3 2" xfId="9749"/>
    <cellStyle name="Millares [2] 5 3 2 2" xfId="9750"/>
    <cellStyle name="Millares [2] 5 3 2 2 2" xfId="9751"/>
    <cellStyle name="Millares [2] 5 3 2 3" xfId="9752"/>
    <cellStyle name="Millares [2] 5 3 2 3 2" xfId="9753"/>
    <cellStyle name="Millares [2] 5 3 2 4" xfId="9754"/>
    <cellStyle name="Millares [2] 5 3 2 4 2" xfId="9755"/>
    <cellStyle name="Millares [2] 5 3 3" xfId="9756"/>
    <cellStyle name="Millares [2] 5 3 3 2" xfId="9757"/>
    <cellStyle name="Millares [2] 5 3 4" xfId="9758"/>
    <cellStyle name="Millares [2] 5 3 4 2" xfId="9759"/>
    <cellStyle name="Millares [2] 5 3 5" xfId="9760"/>
    <cellStyle name="Millares [2] 5 3 5 2" xfId="9761"/>
    <cellStyle name="Millares [2] 5 4" xfId="9762"/>
    <cellStyle name="Millares [2] 5 4 2" xfId="9763"/>
    <cellStyle name="Millares [2] 5 4 2 2" xfId="9764"/>
    <cellStyle name="Millares [2] 5 4 2 2 2" xfId="9765"/>
    <cellStyle name="Millares [2] 5 4 2 3" xfId="9766"/>
    <cellStyle name="Millares [2] 5 4 2 3 2" xfId="9767"/>
    <cellStyle name="Millares [2] 5 4 2 4" xfId="9768"/>
    <cellStyle name="Millares [2] 5 4 2 4 2" xfId="9769"/>
    <cellStyle name="Millares [2] 5 4 3" xfId="9770"/>
    <cellStyle name="Millares [2] 5 4 3 2" xfId="9771"/>
    <cellStyle name="Millares [2] 5 4 4" xfId="9772"/>
    <cellStyle name="Millares [2] 5 4 4 2" xfId="9773"/>
    <cellStyle name="Millares [2] 5 4 5" xfId="9774"/>
    <cellStyle name="Millares [2] 5 4 5 2" xfId="9775"/>
    <cellStyle name="Millares [2] 5 5" xfId="9776"/>
    <cellStyle name="Millares [2] 5 5 2" xfId="9777"/>
    <cellStyle name="Millares [2] 5 5 2 2" xfId="9778"/>
    <cellStyle name="Millares [2] 5 5 2 2 2" xfId="9779"/>
    <cellStyle name="Millares [2] 5 5 2 3" xfId="9780"/>
    <cellStyle name="Millares [2] 5 5 2 3 2" xfId="9781"/>
    <cellStyle name="Millares [2] 5 5 2 4" xfId="9782"/>
    <cellStyle name="Millares [2] 5 5 2 4 2" xfId="9783"/>
    <cellStyle name="Millares [2] 5 5 3" xfId="9784"/>
    <cellStyle name="Millares [2] 5 5 3 2" xfId="9785"/>
    <cellStyle name="Millares [2] 5 5 4" xfId="9786"/>
    <cellStyle name="Millares [2] 5 5 4 2" xfId="9787"/>
    <cellStyle name="Millares [2] 5 5 5" xfId="9788"/>
    <cellStyle name="Millares [2] 5 5 5 2" xfId="9789"/>
    <cellStyle name="Millares [2] 5 6" xfId="9790"/>
    <cellStyle name="Millares [2] 5 6 2" xfId="9791"/>
    <cellStyle name="Millares [2] 5 6 2 2" xfId="9792"/>
    <cellStyle name="Millares [2] 5 6 2 2 2" xfId="9793"/>
    <cellStyle name="Millares [2] 5 6 2 3" xfId="9794"/>
    <cellStyle name="Millares [2] 5 6 2 3 2" xfId="9795"/>
    <cellStyle name="Millares [2] 5 6 2 4" xfId="9796"/>
    <cellStyle name="Millares [2] 5 6 2 4 2" xfId="9797"/>
    <cellStyle name="Millares [2] 5 6 3" xfId="9798"/>
    <cellStyle name="Millares [2] 5 6 3 2" xfId="9799"/>
    <cellStyle name="Millares [2] 5 6 4" xfId="9800"/>
    <cellStyle name="Millares [2] 5 6 4 2" xfId="9801"/>
    <cellStyle name="Millares [2] 5 6 5" xfId="9802"/>
    <cellStyle name="Millares [2] 5 6 5 2" xfId="9803"/>
    <cellStyle name="Millares [2] 5 7" xfId="9804"/>
    <cellStyle name="Millares [2] 5 7 2" xfId="9805"/>
    <cellStyle name="Millares [2] 5 7 2 2" xfId="9806"/>
    <cellStyle name="Millares [2] 5 7 2 2 2" xfId="9807"/>
    <cellStyle name="Millares [2] 5 7 2 3" xfId="9808"/>
    <cellStyle name="Millares [2] 5 7 2 3 2" xfId="9809"/>
    <cellStyle name="Millares [2] 5 7 2 4" xfId="9810"/>
    <cellStyle name="Millares [2] 5 7 2 4 2" xfId="9811"/>
    <cellStyle name="Millares [2] 5 7 3" xfId="9812"/>
    <cellStyle name="Millares [2] 5 7 3 2" xfId="9813"/>
    <cellStyle name="Millares [2] 5 7 4" xfId="9814"/>
    <cellStyle name="Millares [2] 5 7 4 2" xfId="9815"/>
    <cellStyle name="Millares [2] 5 7 5" xfId="9816"/>
    <cellStyle name="Millares [2] 5 7 5 2" xfId="9817"/>
    <cellStyle name="Millares [2] 5 8" xfId="9818"/>
    <cellStyle name="Millares [2] 5 8 2" xfId="9819"/>
    <cellStyle name="Millares [2] 5 8 2 2" xfId="9820"/>
    <cellStyle name="Millares [2] 5 8 3" xfId="9821"/>
    <cellStyle name="Millares [2] 5 8 3 2" xfId="9822"/>
    <cellStyle name="Millares [2] 5 8 4" xfId="9823"/>
    <cellStyle name="Millares [2] 5 8 4 2" xfId="9824"/>
    <cellStyle name="Millares [2] 5 9" xfId="9825"/>
    <cellStyle name="Millares [2] 5 9 2" xfId="9826"/>
    <cellStyle name="Millares [2] 6" xfId="9827"/>
    <cellStyle name="Millares [2] 6 10" xfId="9828"/>
    <cellStyle name="Millares [2] 6 10 2" xfId="9829"/>
    <cellStyle name="Millares [2] 6 11" xfId="9830"/>
    <cellStyle name="Millares [2] 6 11 2" xfId="9831"/>
    <cellStyle name="Millares [2] 6 2" xfId="9832"/>
    <cellStyle name="Millares [2] 6 2 2" xfId="9833"/>
    <cellStyle name="Millares [2] 6 2 2 2" xfId="9834"/>
    <cellStyle name="Millares [2] 6 2 2 2 2" xfId="9835"/>
    <cellStyle name="Millares [2] 6 2 2 3" xfId="9836"/>
    <cellStyle name="Millares [2] 6 2 2 3 2" xfId="9837"/>
    <cellStyle name="Millares [2] 6 2 2 4" xfId="9838"/>
    <cellStyle name="Millares [2] 6 2 2 4 2" xfId="9839"/>
    <cellStyle name="Millares [2] 6 2 3" xfId="9840"/>
    <cellStyle name="Millares [2] 6 2 3 2" xfId="9841"/>
    <cellStyle name="Millares [2] 6 2 4" xfId="9842"/>
    <cellStyle name="Millares [2] 6 2 4 2" xfId="9843"/>
    <cellStyle name="Millares [2] 6 2 5" xfId="9844"/>
    <cellStyle name="Millares [2] 6 2 5 2" xfId="9845"/>
    <cellStyle name="Millares [2] 6 3" xfId="9846"/>
    <cellStyle name="Millares [2] 6 3 2" xfId="9847"/>
    <cellStyle name="Millares [2] 6 3 2 2" xfId="9848"/>
    <cellStyle name="Millares [2] 6 3 2 2 2" xfId="9849"/>
    <cellStyle name="Millares [2] 6 3 2 3" xfId="9850"/>
    <cellStyle name="Millares [2] 6 3 2 3 2" xfId="9851"/>
    <cellStyle name="Millares [2] 6 3 2 4" xfId="9852"/>
    <cellStyle name="Millares [2] 6 3 2 4 2" xfId="9853"/>
    <cellStyle name="Millares [2] 6 3 3" xfId="9854"/>
    <cellStyle name="Millares [2] 6 3 3 2" xfId="9855"/>
    <cellStyle name="Millares [2] 6 3 4" xfId="9856"/>
    <cellStyle name="Millares [2] 6 3 4 2" xfId="9857"/>
    <cellStyle name="Millares [2] 6 3 5" xfId="9858"/>
    <cellStyle name="Millares [2] 6 3 5 2" xfId="9859"/>
    <cellStyle name="Millares [2] 6 4" xfId="9860"/>
    <cellStyle name="Millares [2] 6 4 2" xfId="9861"/>
    <cellStyle name="Millares [2] 6 4 2 2" xfId="9862"/>
    <cellStyle name="Millares [2] 6 4 2 2 2" xfId="9863"/>
    <cellStyle name="Millares [2] 6 4 2 3" xfId="9864"/>
    <cellStyle name="Millares [2] 6 4 2 3 2" xfId="9865"/>
    <cellStyle name="Millares [2] 6 4 2 4" xfId="9866"/>
    <cellStyle name="Millares [2] 6 4 2 4 2" xfId="9867"/>
    <cellStyle name="Millares [2] 6 4 3" xfId="9868"/>
    <cellStyle name="Millares [2] 6 4 3 2" xfId="9869"/>
    <cellStyle name="Millares [2] 6 4 4" xfId="9870"/>
    <cellStyle name="Millares [2] 6 4 4 2" xfId="9871"/>
    <cellStyle name="Millares [2] 6 4 5" xfId="9872"/>
    <cellStyle name="Millares [2] 6 4 5 2" xfId="9873"/>
    <cellStyle name="Millares [2] 6 5" xfId="9874"/>
    <cellStyle name="Millares [2] 6 5 2" xfId="9875"/>
    <cellStyle name="Millares [2] 6 5 2 2" xfId="9876"/>
    <cellStyle name="Millares [2] 6 5 2 2 2" xfId="9877"/>
    <cellStyle name="Millares [2] 6 5 2 3" xfId="9878"/>
    <cellStyle name="Millares [2] 6 5 2 3 2" xfId="9879"/>
    <cellStyle name="Millares [2] 6 5 2 4" xfId="9880"/>
    <cellStyle name="Millares [2] 6 5 2 4 2" xfId="9881"/>
    <cellStyle name="Millares [2] 6 5 3" xfId="9882"/>
    <cellStyle name="Millares [2] 6 5 3 2" xfId="9883"/>
    <cellStyle name="Millares [2] 6 5 4" xfId="9884"/>
    <cellStyle name="Millares [2] 6 5 4 2" xfId="9885"/>
    <cellStyle name="Millares [2] 6 5 5" xfId="9886"/>
    <cellStyle name="Millares [2] 6 5 5 2" xfId="9887"/>
    <cellStyle name="Millares [2] 6 6" xfId="9888"/>
    <cellStyle name="Millares [2] 6 6 2" xfId="9889"/>
    <cellStyle name="Millares [2] 6 6 2 2" xfId="9890"/>
    <cellStyle name="Millares [2] 6 6 2 2 2" xfId="9891"/>
    <cellStyle name="Millares [2] 6 6 2 3" xfId="9892"/>
    <cellStyle name="Millares [2] 6 6 2 3 2" xfId="9893"/>
    <cellStyle name="Millares [2] 6 6 2 4" xfId="9894"/>
    <cellStyle name="Millares [2] 6 6 2 4 2" xfId="9895"/>
    <cellStyle name="Millares [2] 6 6 3" xfId="9896"/>
    <cellStyle name="Millares [2] 6 6 3 2" xfId="9897"/>
    <cellStyle name="Millares [2] 6 6 4" xfId="9898"/>
    <cellStyle name="Millares [2] 6 6 4 2" xfId="9899"/>
    <cellStyle name="Millares [2] 6 6 5" xfId="9900"/>
    <cellStyle name="Millares [2] 6 6 5 2" xfId="9901"/>
    <cellStyle name="Millares [2] 6 7" xfId="9902"/>
    <cellStyle name="Millares [2] 6 7 2" xfId="9903"/>
    <cellStyle name="Millares [2] 6 7 2 2" xfId="9904"/>
    <cellStyle name="Millares [2] 6 7 2 2 2" xfId="9905"/>
    <cellStyle name="Millares [2] 6 7 2 3" xfId="9906"/>
    <cellStyle name="Millares [2] 6 7 2 3 2" xfId="9907"/>
    <cellStyle name="Millares [2] 6 7 2 4" xfId="9908"/>
    <cellStyle name="Millares [2] 6 7 2 4 2" xfId="9909"/>
    <cellStyle name="Millares [2] 6 7 3" xfId="9910"/>
    <cellStyle name="Millares [2] 6 7 3 2" xfId="9911"/>
    <cellStyle name="Millares [2] 6 7 4" xfId="9912"/>
    <cellStyle name="Millares [2] 6 7 4 2" xfId="9913"/>
    <cellStyle name="Millares [2] 6 7 5" xfId="9914"/>
    <cellStyle name="Millares [2] 6 7 5 2" xfId="9915"/>
    <cellStyle name="Millares [2] 6 8" xfId="9916"/>
    <cellStyle name="Millares [2] 6 8 2" xfId="9917"/>
    <cellStyle name="Millares [2] 6 8 2 2" xfId="9918"/>
    <cellStyle name="Millares [2] 6 8 3" xfId="9919"/>
    <cellStyle name="Millares [2] 6 8 3 2" xfId="9920"/>
    <cellStyle name="Millares [2] 6 8 4" xfId="9921"/>
    <cellStyle name="Millares [2] 6 8 4 2" xfId="9922"/>
    <cellStyle name="Millares [2] 6 9" xfId="9923"/>
    <cellStyle name="Millares [2] 6 9 2" xfId="9924"/>
    <cellStyle name="Millares [2] 7" xfId="9925"/>
    <cellStyle name="Millares [2] 7 10" xfId="9926"/>
    <cellStyle name="Millares [2] 7 10 2" xfId="9927"/>
    <cellStyle name="Millares [2] 7 11" xfId="9928"/>
    <cellStyle name="Millares [2] 7 11 2" xfId="9929"/>
    <cellStyle name="Millares [2] 7 2" xfId="9930"/>
    <cellStyle name="Millares [2] 7 2 2" xfId="9931"/>
    <cellStyle name="Millares [2] 7 2 2 2" xfId="9932"/>
    <cellStyle name="Millares [2] 7 2 2 2 2" xfId="9933"/>
    <cellStyle name="Millares [2] 7 2 2 3" xfId="9934"/>
    <cellStyle name="Millares [2] 7 2 2 3 2" xfId="9935"/>
    <cellStyle name="Millares [2] 7 2 2 4" xfId="9936"/>
    <cellStyle name="Millares [2] 7 2 2 4 2" xfId="9937"/>
    <cellStyle name="Millares [2] 7 2 3" xfId="9938"/>
    <cellStyle name="Millares [2] 7 2 3 2" xfId="9939"/>
    <cellStyle name="Millares [2] 7 2 4" xfId="9940"/>
    <cellStyle name="Millares [2] 7 2 4 2" xfId="9941"/>
    <cellStyle name="Millares [2] 7 2 5" xfId="9942"/>
    <cellStyle name="Millares [2] 7 2 5 2" xfId="9943"/>
    <cellStyle name="Millares [2] 7 3" xfId="9944"/>
    <cellStyle name="Millares [2] 7 3 2" xfId="9945"/>
    <cellStyle name="Millares [2] 7 3 2 2" xfId="9946"/>
    <cellStyle name="Millares [2] 7 3 2 2 2" xfId="9947"/>
    <cellStyle name="Millares [2] 7 3 2 3" xfId="9948"/>
    <cellStyle name="Millares [2] 7 3 2 3 2" xfId="9949"/>
    <cellStyle name="Millares [2] 7 3 2 4" xfId="9950"/>
    <cellStyle name="Millares [2] 7 3 2 4 2" xfId="9951"/>
    <cellStyle name="Millares [2] 7 3 3" xfId="9952"/>
    <cellStyle name="Millares [2] 7 3 3 2" xfId="9953"/>
    <cellStyle name="Millares [2] 7 3 4" xfId="9954"/>
    <cellStyle name="Millares [2] 7 3 4 2" xfId="9955"/>
    <cellStyle name="Millares [2] 7 3 5" xfId="9956"/>
    <cellStyle name="Millares [2] 7 3 5 2" xfId="9957"/>
    <cellStyle name="Millares [2] 7 4" xfId="9958"/>
    <cellStyle name="Millares [2] 7 4 2" xfId="9959"/>
    <cellStyle name="Millares [2] 7 4 2 2" xfId="9960"/>
    <cellStyle name="Millares [2] 7 4 2 2 2" xfId="9961"/>
    <cellStyle name="Millares [2] 7 4 2 3" xfId="9962"/>
    <cellStyle name="Millares [2] 7 4 2 3 2" xfId="9963"/>
    <cellStyle name="Millares [2] 7 4 2 4" xfId="9964"/>
    <cellStyle name="Millares [2] 7 4 2 4 2" xfId="9965"/>
    <cellStyle name="Millares [2] 7 4 3" xfId="9966"/>
    <cellStyle name="Millares [2] 7 4 3 2" xfId="9967"/>
    <cellStyle name="Millares [2] 7 4 4" xfId="9968"/>
    <cellStyle name="Millares [2] 7 4 4 2" xfId="9969"/>
    <cellStyle name="Millares [2] 7 4 5" xfId="9970"/>
    <cellStyle name="Millares [2] 7 4 5 2" xfId="9971"/>
    <cellStyle name="Millares [2] 7 5" xfId="9972"/>
    <cellStyle name="Millares [2] 7 5 2" xfId="9973"/>
    <cellStyle name="Millares [2] 7 5 2 2" xfId="9974"/>
    <cellStyle name="Millares [2] 7 5 2 2 2" xfId="9975"/>
    <cellStyle name="Millares [2] 7 5 2 3" xfId="9976"/>
    <cellStyle name="Millares [2] 7 5 2 3 2" xfId="9977"/>
    <cellStyle name="Millares [2] 7 5 2 4" xfId="9978"/>
    <cellStyle name="Millares [2] 7 5 2 4 2" xfId="9979"/>
    <cellStyle name="Millares [2] 7 5 3" xfId="9980"/>
    <cellStyle name="Millares [2] 7 5 3 2" xfId="9981"/>
    <cellStyle name="Millares [2] 7 5 4" xfId="9982"/>
    <cellStyle name="Millares [2] 7 5 4 2" xfId="9983"/>
    <cellStyle name="Millares [2] 7 5 5" xfId="9984"/>
    <cellStyle name="Millares [2] 7 5 5 2" xfId="9985"/>
    <cellStyle name="Millares [2] 7 6" xfId="9986"/>
    <cellStyle name="Millares [2] 7 6 2" xfId="9987"/>
    <cellStyle name="Millares [2] 7 6 2 2" xfId="9988"/>
    <cellStyle name="Millares [2] 7 6 2 2 2" xfId="9989"/>
    <cellStyle name="Millares [2] 7 6 2 3" xfId="9990"/>
    <cellStyle name="Millares [2] 7 6 2 3 2" xfId="9991"/>
    <cellStyle name="Millares [2] 7 6 2 4" xfId="9992"/>
    <cellStyle name="Millares [2] 7 6 2 4 2" xfId="9993"/>
    <cellStyle name="Millares [2] 7 6 3" xfId="9994"/>
    <cellStyle name="Millares [2] 7 6 3 2" xfId="9995"/>
    <cellStyle name="Millares [2] 7 6 4" xfId="9996"/>
    <cellStyle name="Millares [2] 7 6 4 2" xfId="9997"/>
    <cellStyle name="Millares [2] 7 6 5" xfId="9998"/>
    <cellStyle name="Millares [2] 7 6 5 2" xfId="9999"/>
    <cellStyle name="Millares [2] 7 7" xfId="10000"/>
    <cellStyle name="Millares [2] 7 7 2" xfId="10001"/>
    <cellStyle name="Millares [2] 7 7 2 2" xfId="10002"/>
    <cellStyle name="Millares [2] 7 7 2 2 2" xfId="10003"/>
    <cellStyle name="Millares [2] 7 7 2 3" xfId="10004"/>
    <cellStyle name="Millares [2] 7 7 2 3 2" xfId="10005"/>
    <cellStyle name="Millares [2] 7 7 2 4" xfId="10006"/>
    <cellStyle name="Millares [2] 7 7 2 4 2" xfId="10007"/>
    <cellStyle name="Millares [2] 7 7 3" xfId="10008"/>
    <cellStyle name="Millares [2] 7 7 3 2" xfId="10009"/>
    <cellStyle name="Millares [2] 7 7 4" xfId="10010"/>
    <cellStyle name="Millares [2] 7 7 4 2" xfId="10011"/>
    <cellStyle name="Millares [2] 7 7 5" xfId="10012"/>
    <cellStyle name="Millares [2] 7 7 5 2" xfId="10013"/>
    <cellStyle name="Millares [2] 7 8" xfId="10014"/>
    <cellStyle name="Millares [2] 7 8 2" xfId="10015"/>
    <cellStyle name="Millares [2] 7 8 2 2" xfId="10016"/>
    <cellStyle name="Millares [2] 7 8 3" xfId="10017"/>
    <cellStyle name="Millares [2] 7 8 3 2" xfId="10018"/>
    <cellStyle name="Millares [2] 7 8 4" xfId="10019"/>
    <cellStyle name="Millares [2] 7 8 4 2" xfId="10020"/>
    <cellStyle name="Millares [2] 7 9" xfId="10021"/>
    <cellStyle name="Millares [2] 7 9 2" xfId="10022"/>
    <cellStyle name="Millares [2] 8" xfId="10023"/>
    <cellStyle name="Millares [2] 8 10" xfId="10024"/>
    <cellStyle name="Millares [2] 8 10 2" xfId="10025"/>
    <cellStyle name="Millares [2] 8 11" xfId="10026"/>
    <cellStyle name="Millares [2] 8 11 2" xfId="10027"/>
    <cellStyle name="Millares [2] 8 2" xfId="10028"/>
    <cellStyle name="Millares [2] 8 2 2" xfId="10029"/>
    <cellStyle name="Millares [2] 8 2 2 2" xfId="10030"/>
    <cellStyle name="Millares [2] 8 2 2 2 2" xfId="10031"/>
    <cellStyle name="Millares [2] 8 2 2 3" xfId="10032"/>
    <cellStyle name="Millares [2] 8 2 2 3 2" xfId="10033"/>
    <cellStyle name="Millares [2] 8 2 2 4" xfId="10034"/>
    <cellStyle name="Millares [2] 8 2 2 4 2" xfId="10035"/>
    <cellStyle name="Millares [2] 8 2 3" xfId="10036"/>
    <cellStyle name="Millares [2] 8 2 3 2" xfId="10037"/>
    <cellStyle name="Millares [2] 8 2 4" xfId="10038"/>
    <cellStyle name="Millares [2] 8 2 4 2" xfId="10039"/>
    <cellStyle name="Millares [2] 8 2 5" xfId="10040"/>
    <cellStyle name="Millares [2] 8 2 5 2" xfId="10041"/>
    <cellStyle name="Millares [2] 8 3" xfId="10042"/>
    <cellStyle name="Millares [2] 8 3 2" xfId="10043"/>
    <cellStyle name="Millares [2] 8 3 2 2" xfId="10044"/>
    <cellStyle name="Millares [2] 8 3 2 2 2" xfId="10045"/>
    <cellStyle name="Millares [2] 8 3 2 3" xfId="10046"/>
    <cellStyle name="Millares [2] 8 3 2 3 2" xfId="10047"/>
    <cellStyle name="Millares [2] 8 3 2 4" xfId="10048"/>
    <cellStyle name="Millares [2] 8 3 2 4 2" xfId="10049"/>
    <cellStyle name="Millares [2] 8 3 3" xfId="10050"/>
    <cellStyle name="Millares [2] 8 3 3 2" xfId="10051"/>
    <cellStyle name="Millares [2] 8 3 4" xfId="10052"/>
    <cellStyle name="Millares [2] 8 3 4 2" xfId="10053"/>
    <cellStyle name="Millares [2] 8 3 5" xfId="10054"/>
    <cellStyle name="Millares [2] 8 3 5 2" xfId="10055"/>
    <cellStyle name="Millares [2] 8 4" xfId="10056"/>
    <cellStyle name="Millares [2] 8 4 2" xfId="10057"/>
    <cellStyle name="Millares [2] 8 4 2 2" xfId="10058"/>
    <cellStyle name="Millares [2] 8 4 2 2 2" xfId="10059"/>
    <cellStyle name="Millares [2] 8 4 2 3" xfId="10060"/>
    <cellStyle name="Millares [2] 8 4 2 3 2" xfId="10061"/>
    <cellStyle name="Millares [2] 8 4 2 4" xfId="10062"/>
    <cellStyle name="Millares [2] 8 4 2 4 2" xfId="10063"/>
    <cellStyle name="Millares [2] 8 4 3" xfId="10064"/>
    <cellStyle name="Millares [2] 8 4 3 2" xfId="10065"/>
    <cellStyle name="Millares [2] 8 4 4" xfId="10066"/>
    <cellStyle name="Millares [2] 8 4 4 2" xfId="10067"/>
    <cellStyle name="Millares [2] 8 4 5" xfId="10068"/>
    <cellStyle name="Millares [2] 8 4 5 2" xfId="10069"/>
    <cellStyle name="Millares [2] 8 5" xfId="10070"/>
    <cellStyle name="Millares [2] 8 5 2" xfId="10071"/>
    <cellStyle name="Millares [2] 8 5 2 2" xfId="10072"/>
    <cellStyle name="Millares [2] 8 5 2 2 2" xfId="10073"/>
    <cellStyle name="Millares [2] 8 5 2 3" xfId="10074"/>
    <cellStyle name="Millares [2] 8 5 2 3 2" xfId="10075"/>
    <cellStyle name="Millares [2] 8 5 2 4" xfId="10076"/>
    <cellStyle name="Millares [2] 8 5 2 4 2" xfId="10077"/>
    <cellStyle name="Millares [2] 8 5 3" xfId="10078"/>
    <cellStyle name="Millares [2] 8 5 3 2" xfId="10079"/>
    <cellStyle name="Millares [2] 8 5 4" xfId="10080"/>
    <cellStyle name="Millares [2] 8 5 4 2" xfId="10081"/>
    <cellStyle name="Millares [2] 8 5 5" xfId="10082"/>
    <cellStyle name="Millares [2] 8 5 5 2" xfId="10083"/>
    <cellStyle name="Millares [2] 8 6" xfId="10084"/>
    <cellStyle name="Millares [2] 8 6 2" xfId="10085"/>
    <cellStyle name="Millares [2] 8 6 2 2" xfId="10086"/>
    <cellStyle name="Millares [2] 8 6 2 2 2" xfId="10087"/>
    <cellStyle name="Millares [2] 8 6 2 3" xfId="10088"/>
    <cellStyle name="Millares [2] 8 6 2 3 2" xfId="10089"/>
    <cellStyle name="Millares [2] 8 6 2 4" xfId="10090"/>
    <cellStyle name="Millares [2] 8 6 2 4 2" xfId="10091"/>
    <cellStyle name="Millares [2] 8 6 3" xfId="10092"/>
    <cellStyle name="Millares [2] 8 6 3 2" xfId="10093"/>
    <cellStyle name="Millares [2] 8 6 4" xfId="10094"/>
    <cellStyle name="Millares [2] 8 6 4 2" xfId="10095"/>
    <cellStyle name="Millares [2] 8 6 5" xfId="10096"/>
    <cellStyle name="Millares [2] 8 6 5 2" xfId="10097"/>
    <cellStyle name="Millares [2] 8 7" xfId="10098"/>
    <cellStyle name="Millares [2] 8 7 2" xfId="10099"/>
    <cellStyle name="Millares [2] 8 7 2 2" xfId="10100"/>
    <cellStyle name="Millares [2] 8 7 2 2 2" xfId="10101"/>
    <cellStyle name="Millares [2] 8 7 2 3" xfId="10102"/>
    <cellStyle name="Millares [2] 8 7 2 3 2" xfId="10103"/>
    <cellStyle name="Millares [2] 8 7 2 4" xfId="10104"/>
    <cellStyle name="Millares [2] 8 7 2 4 2" xfId="10105"/>
    <cellStyle name="Millares [2] 8 7 3" xfId="10106"/>
    <cellStyle name="Millares [2] 8 7 3 2" xfId="10107"/>
    <cellStyle name="Millares [2] 8 7 4" xfId="10108"/>
    <cellStyle name="Millares [2] 8 7 4 2" xfId="10109"/>
    <cellStyle name="Millares [2] 8 7 5" xfId="10110"/>
    <cellStyle name="Millares [2] 8 7 5 2" xfId="10111"/>
    <cellStyle name="Millares [2] 8 8" xfId="10112"/>
    <cellStyle name="Millares [2] 8 8 2" xfId="10113"/>
    <cellStyle name="Millares [2] 8 8 2 2" xfId="10114"/>
    <cellStyle name="Millares [2] 8 8 3" xfId="10115"/>
    <cellStyle name="Millares [2] 8 8 3 2" xfId="10116"/>
    <cellStyle name="Millares [2] 8 8 4" xfId="10117"/>
    <cellStyle name="Millares [2] 8 8 4 2" xfId="10118"/>
    <cellStyle name="Millares [2] 8 9" xfId="10119"/>
    <cellStyle name="Millares [2] 8 9 2" xfId="10120"/>
    <cellStyle name="Millares [2] 9" xfId="10121"/>
    <cellStyle name="Millares [2] 9 2" xfId="10122"/>
    <cellStyle name="Millares [2] 9 2 2" xfId="10123"/>
    <cellStyle name="Millares [2] 9 2 2 2" xfId="10124"/>
    <cellStyle name="Millares [2] 9 2 3" xfId="10125"/>
    <cellStyle name="Millares [2] 9 2 3 2" xfId="10126"/>
    <cellStyle name="Millares [2] 9 2 4" xfId="10127"/>
    <cellStyle name="Millares [2] 9 2 4 2" xfId="10128"/>
    <cellStyle name="Millares [2] 9 3" xfId="10129"/>
    <cellStyle name="Millares [2] 9 3 2" xfId="10130"/>
    <cellStyle name="Millares [2] 9 4" xfId="10131"/>
    <cellStyle name="Millares [2] 9 4 2" xfId="10132"/>
    <cellStyle name="Millares [2] 9 5" xfId="10133"/>
    <cellStyle name="Millares [2] 9 5 2" xfId="10134"/>
    <cellStyle name="Millares [3]" xfId="10135"/>
    <cellStyle name="Millares [3] 10" xfId="10136"/>
    <cellStyle name="Millares [3] 10 2" xfId="10137"/>
    <cellStyle name="Millares [3] 10 2 2" xfId="10138"/>
    <cellStyle name="Millares [3] 10 3" xfId="10139"/>
    <cellStyle name="Millares [3] 10 3 2" xfId="10140"/>
    <cellStyle name="Millares [3] 10 4" xfId="10141"/>
    <cellStyle name="Millares [3] 10 4 2" xfId="10142"/>
    <cellStyle name="Millares [3] 11" xfId="10143"/>
    <cellStyle name="Millares [3] 11 2" xfId="10144"/>
    <cellStyle name="Millares [3] 12" xfId="10145"/>
    <cellStyle name="Millares [3] 12 2" xfId="10146"/>
    <cellStyle name="Millares [3] 13" xfId="10147"/>
    <cellStyle name="Millares [3] 13 2" xfId="10148"/>
    <cellStyle name="Millares [3] 2" xfId="10149"/>
    <cellStyle name="Millares [3] 2 10" xfId="10150"/>
    <cellStyle name="Millares [3] 2 10 10" xfId="10151"/>
    <cellStyle name="Millares [3] 2 10 10 2" xfId="10152"/>
    <cellStyle name="Millares [3] 2 10 11" xfId="10153"/>
    <cellStyle name="Millares [3] 2 10 11 2" xfId="10154"/>
    <cellStyle name="Millares [3] 2 10 2" xfId="10155"/>
    <cellStyle name="Millares [3] 2 10 2 2" xfId="10156"/>
    <cellStyle name="Millares [3] 2 10 2 2 2" xfId="10157"/>
    <cellStyle name="Millares [3] 2 10 2 2 2 2" xfId="10158"/>
    <cellStyle name="Millares [3] 2 10 2 2 3" xfId="10159"/>
    <cellStyle name="Millares [3] 2 10 2 2 3 2" xfId="10160"/>
    <cellStyle name="Millares [3] 2 10 2 2 4" xfId="10161"/>
    <cellStyle name="Millares [3] 2 10 2 2 4 2" xfId="10162"/>
    <cellStyle name="Millares [3] 2 10 2 3" xfId="10163"/>
    <cellStyle name="Millares [3] 2 10 2 3 2" xfId="10164"/>
    <cellStyle name="Millares [3] 2 10 2 4" xfId="10165"/>
    <cellStyle name="Millares [3] 2 10 2 4 2" xfId="10166"/>
    <cellStyle name="Millares [3] 2 10 2 5" xfId="10167"/>
    <cellStyle name="Millares [3] 2 10 2 5 2" xfId="10168"/>
    <cellStyle name="Millares [3] 2 10 3" xfId="10169"/>
    <cellStyle name="Millares [3] 2 10 3 2" xfId="10170"/>
    <cellStyle name="Millares [3] 2 10 3 2 2" xfId="10171"/>
    <cellStyle name="Millares [3] 2 10 3 2 2 2" xfId="10172"/>
    <cellStyle name="Millares [3] 2 10 3 2 3" xfId="10173"/>
    <cellStyle name="Millares [3] 2 10 3 2 3 2" xfId="10174"/>
    <cellStyle name="Millares [3] 2 10 3 2 4" xfId="10175"/>
    <cellStyle name="Millares [3] 2 10 3 2 4 2" xfId="10176"/>
    <cellStyle name="Millares [3] 2 10 3 3" xfId="10177"/>
    <cellStyle name="Millares [3] 2 10 3 3 2" xfId="10178"/>
    <cellStyle name="Millares [3] 2 10 3 4" xfId="10179"/>
    <cellStyle name="Millares [3] 2 10 3 4 2" xfId="10180"/>
    <cellStyle name="Millares [3] 2 10 3 5" xfId="10181"/>
    <cellStyle name="Millares [3] 2 10 3 5 2" xfId="10182"/>
    <cellStyle name="Millares [3] 2 10 4" xfId="10183"/>
    <cellStyle name="Millares [3] 2 10 4 2" xfId="10184"/>
    <cellStyle name="Millares [3] 2 10 4 2 2" xfId="10185"/>
    <cellStyle name="Millares [3] 2 10 4 2 2 2" xfId="10186"/>
    <cellStyle name="Millares [3] 2 10 4 2 3" xfId="10187"/>
    <cellStyle name="Millares [3] 2 10 4 2 3 2" xfId="10188"/>
    <cellStyle name="Millares [3] 2 10 4 2 4" xfId="10189"/>
    <cellStyle name="Millares [3] 2 10 4 2 4 2" xfId="10190"/>
    <cellStyle name="Millares [3] 2 10 4 3" xfId="10191"/>
    <cellStyle name="Millares [3] 2 10 4 3 2" xfId="10192"/>
    <cellStyle name="Millares [3] 2 10 4 4" xfId="10193"/>
    <cellStyle name="Millares [3] 2 10 4 4 2" xfId="10194"/>
    <cellStyle name="Millares [3] 2 10 4 5" xfId="10195"/>
    <cellStyle name="Millares [3] 2 10 4 5 2" xfId="10196"/>
    <cellStyle name="Millares [3] 2 10 5" xfId="10197"/>
    <cellStyle name="Millares [3] 2 10 5 2" xfId="10198"/>
    <cellStyle name="Millares [3] 2 10 5 2 2" xfId="10199"/>
    <cellStyle name="Millares [3] 2 10 5 2 2 2" xfId="10200"/>
    <cellStyle name="Millares [3] 2 10 5 2 3" xfId="10201"/>
    <cellStyle name="Millares [3] 2 10 5 2 3 2" xfId="10202"/>
    <cellStyle name="Millares [3] 2 10 5 2 4" xfId="10203"/>
    <cellStyle name="Millares [3] 2 10 5 2 4 2" xfId="10204"/>
    <cellStyle name="Millares [3] 2 10 5 3" xfId="10205"/>
    <cellStyle name="Millares [3] 2 10 5 3 2" xfId="10206"/>
    <cellStyle name="Millares [3] 2 10 5 4" xfId="10207"/>
    <cellStyle name="Millares [3] 2 10 5 4 2" xfId="10208"/>
    <cellStyle name="Millares [3] 2 10 5 5" xfId="10209"/>
    <cellStyle name="Millares [3] 2 10 5 5 2" xfId="10210"/>
    <cellStyle name="Millares [3] 2 10 6" xfId="10211"/>
    <cellStyle name="Millares [3] 2 10 6 2" xfId="10212"/>
    <cellStyle name="Millares [3] 2 10 6 2 2" xfId="10213"/>
    <cellStyle name="Millares [3] 2 10 6 2 2 2" xfId="10214"/>
    <cellStyle name="Millares [3] 2 10 6 2 3" xfId="10215"/>
    <cellStyle name="Millares [3] 2 10 6 2 3 2" xfId="10216"/>
    <cellStyle name="Millares [3] 2 10 6 2 4" xfId="10217"/>
    <cellStyle name="Millares [3] 2 10 6 2 4 2" xfId="10218"/>
    <cellStyle name="Millares [3] 2 10 6 3" xfId="10219"/>
    <cellStyle name="Millares [3] 2 10 6 3 2" xfId="10220"/>
    <cellStyle name="Millares [3] 2 10 6 4" xfId="10221"/>
    <cellStyle name="Millares [3] 2 10 6 4 2" xfId="10222"/>
    <cellStyle name="Millares [3] 2 10 6 5" xfId="10223"/>
    <cellStyle name="Millares [3] 2 10 6 5 2" xfId="10224"/>
    <cellStyle name="Millares [3] 2 10 7" xfId="10225"/>
    <cellStyle name="Millares [3] 2 10 7 2" xfId="10226"/>
    <cellStyle name="Millares [3] 2 10 7 2 2" xfId="10227"/>
    <cellStyle name="Millares [3] 2 10 7 2 2 2" xfId="10228"/>
    <cellStyle name="Millares [3] 2 10 7 2 3" xfId="10229"/>
    <cellStyle name="Millares [3] 2 10 7 2 3 2" xfId="10230"/>
    <cellStyle name="Millares [3] 2 10 7 2 4" xfId="10231"/>
    <cellStyle name="Millares [3] 2 10 7 2 4 2" xfId="10232"/>
    <cellStyle name="Millares [3] 2 10 7 3" xfId="10233"/>
    <cellStyle name="Millares [3] 2 10 7 3 2" xfId="10234"/>
    <cellStyle name="Millares [3] 2 10 7 4" xfId="10235"/>
    <cellStyle name="Millares [3] 2 10 7 4 2" xfId="10236"/>
    <cellStyle name="Millares [3] 2 10 7 5" xfId="10237"/>
    <cellStyle name="Millares [3] 2 10 7 5 2" xfId="10238"/>
    <cellStyle name="Millares [3] 2 10 8" xfId="10239"/>
    <cellStyle name="Millares [3] 2 10 8 2" xfId="10240"/>
    <cellStyle name="Millares [3] 2 10 8 2 2" xfId="10241"/>
    <cellStyle name="Millares [3] 2 10 8 3" xfId="10242"/>
    <cellStyle name="Millares [3] 2 10 8 3 2" xfId="10243"/>
    <cellStyle name="Millares [3] 2 10 8 4" xfId="10244"/>
    <cellStyle name="Millares [3] 2 10 8 4 2" xfId="10245"/>
    <cellStyle name="Millares [3] 2 10 9" xfId="10246"/>
    <cellStyle name="Millares [3] 2 10 9 2" xfId="10247"/>
    <cellStyle name="Millares [3] 2 11" xfId="10248"/>
    <cellStyle name="Millares [3] 2 11 10" xfId="10249"/>
    <cellStyle name="Millares [3] 2 11 10 2" xfId="10250"/>
    <cellStyle name="Millares [3] 2 11 11" xfId="10251"/>
    <cellStyle name="Millares [3] 2 11 11 2" xfId="10252"/>
    <cellStyle name="Millares [3] 2 11 2" xfId="10253"/>
    <cellStyle name="Millares [3] 2 11 2 2" xfId="10254"/>
    <cellStyle name="Millares [3] 2 11 2 2 2" xfId="10255"/>
    <cellStyle name="Millares [3] 2 11 2 2 2 2" xfId="10256"/>
    <cellStyle name="Millares [3] 2 11 2 2 3" xfId="10257"/>
    <cellStyle name="Millares [3] 2 11 2 2 3 2" xfId="10258"/>
    <cellStyle name="Millares [3] 2 11 2 2 4" xfId="10259"/>
    <cellStyle name="Millares [3] 2 11 2 2 4 2" xfId="10260"/>
    <cellStyle name="Millares [3] 2 11 2 3" xfId="10261"/>
    <cellStyle name="Millares [3] 2 11 2 3 2" xfId="10262"/>
    <cellStyle name="Millares [3] 2 11 2 4" xfId="10263"/>
    <cellStyle name="Millares [3] 2 11 2 4 2" xfId="10264"/>
    <cellStyle name="Millares [3] 2 11 2 5" xfId="10265"/>
    <cellStyle name="Millares [3] 2 11 2 5 2" xfId="10266"/>
    <cellStyle name="Millares [3] 2 11 3" xfId="10267"/>
    <cellStyle name="Millares [3] 2 11 3 2" xfId="10268"/>
    <cellStyle name="Millares [3] 2 11 3 2 2" xfId="10269"/>
    <cellStyle name="Millares [3] 2 11 3 2 2 2" xfId="10270"/>
    <cellStyle name="Millares [3] 2 11 3 2 3" xfId="10271"/>
    <cellStyle name="Millares [3] 2 11 3 2 3 2" xfId="10272"/>
    <cellStyle name="Millares [3] 2 11 3 2 4" xfId="10273"/>
    <cellStyle name="Millares [3] 2 11 3 2 4 2" xfId="10274"/>
    <cellStyle name="Millares [3] 2 11 3 3" xfId="10275"/>
    <cellStyle name="Millares [3] 2 11 3 3 2" xfId="10276"/>
    <cellStyle name="Millares [3] 2 11 3 4" xfId="10277"/>
    <cellStyle name="Millares [3] 2 11 3 4 2" xfId="10278"/>
    <cellStyle name="Millares [3] 2 11 3 5" xfId="10279"/>
    <cellStyle name="Millares [3] 2 11 3 5 2" xfId="10280"/>
    <cellStyle name="Millares [3] 2 11 4" xfId="10281"/>
    <cellStyle name="Millares [3] 2 11 4 2" xfId="10282"/>
    <cellStyle name="Millares [3] 2 11 4 2 2" xfId="10283"/>
    <cellStyle name="Millares [3] 2 11 4 2 2 2" xfId="10284"/>
    <cellStyle name="Millares [3] 2 11 4 2 3" xfId="10285"/>
    <cellStyle name="Millares [3] 2 11 4 2 3 2" xfId="10286"/>
    <cellStyle name="Millares [3] 2 11 4 2 4" xfId="10287"/>
    <cellStyle name="Millares [3] 2 11 4 2 4 2" xfId="10288"/>
    <cellStyle name="Millares [3] 2 11 4 3" xfId="10289"/>
    <cellStyle name="Millares [3] 2 11 4 3 2" xfId="10290"/>
    <cellStyle name="Millares [3] 2 11 4 4" xfId="10291"/>
    <cellStyle name="Millares [3] 2 11 4 4 2" xfId="10292"/>
    <cellStyle name="Millares [3] 2 11 4 5" xfId="10293"/>
    <cellStyle name="Millares [3] 2 11 4 5 2" xfId="10294"/>
    <cellStyle name="Millares [3] 2 11 5" xfId="10295"/>
    <cellStyle name="Millares [3] 2 11 5 2" xfId="10296"/>
    <cellStyle name="Millares [3] 2 11 5 2 2" xfId="10297"/>
    <cellStyle name="Millares [3] 2 11 5 2 2 2" xfId="10298"/>
    <cellStyle name="Millares [3] 2 11 5 2 3" xfId="10299"/>
    <cellStyle name="Millares [3] 2 11 5 2 3 2" xfId="10300"/>
    <cellStyle name="Millares [3] 2 11 5 2 4" xfId="10301"/>
    <cellStyle name="Millares [3] 2 11 5 2 4 2" xfId="10302"/>
    <cellStyle name="Millares [3] 2 11 5 3" xfId="10303"/>
    <cellStyle name="Millares [3] 2 11 5 3 2" xfId="10304"/>
    <cellStyle name="Millares [3] 2 11 5 4" xfId="10305"/>
    <cellStyle name="Millares [3] 2 11 5 4 2" xfId="10306"/>
    <cellStyle name="Millares [3] 2 11 5 5" xfId="10307"/>
    <cellStyle name="Millares [3] 2 11 5 5 2" xfId="10308"/>
    <cellStyle name="Millares [3] 2 11 6" xfId="10309"/>
    <cellStyle name="Millares [3] 2 11 6 2" xfId="10310"/>
    <cellStyle name="Millares [3] 2 11 6 2 2" xfId="10311"/>
    <cellStyle name="Millares [3] 2 11 6 2 2 2" xfId="10312"/>
    <cellStyle name="Millares [3] 2 11 6 2 3" xfId="10313"/>
    <cellStyle name="Millares [3] 2 11 6 2 3 2" xfId="10314"/>
    <cellStyle name="Millares [3] 2 11 6 2 4" xfId="10315"/>
    <cellStyle name="Millares [3] 2 11 6 2 4 2" xfId="10316"/>
    <cellStyle name="Millares [3] 2 11 6 3" xfId="10317"/>
    <cellStyle name="Millares [3] 2 11 6 3 2" xfId="10318"/>
    <cellStyle name="Millares [3] 2 11 6 4" xfId="10319"/>
    <cellStyle name="Millares [3] 2 11 6 4 2" xfId="10320"/>
    <cellStyle name="Millares [3] 2 11 6 5" xfId="10321"/>
    <cellStyle name="Millares [3] 2 11 6 5 2" xfId="10322"/>
    <cellStyle name="Millares [3] 2 11 7" xfId="10323"/>
    <cellStyle name="Millares [3] 2 11 7 2" xfId="10324"/>
    <cellStyle name="Millares [3] 2 11 7 2 2" xfId="10325"/>
    <cellStyle name="Millares [3] 2 11 7 2 2 2" xfId="10326"/>
    <cellStyle name="Millares [3] 2 11 7 2 3" xfId="10327"/>
    <cellStyle name="Millares [3] 2 11 7 2 3 2" xfId="10328"/>
    <cellStyle name="Millares [3] 2 11 7 2 4" xfId="10329"/>
    <cellStyle name="Millares [3] 2 11 7 2 4 2" xfId="10330"/>
    <cellStyle name="Millares [3] 2 11 7 3" xfId="10331"/>
    <cellStyle name="Millares [3] 2 11 7 3 2" xfId="10332"/>
    <cellStyle name="Millares [3] 2 11 7 4" xfId="10333"/>
    <cellStyle name="Millares [3] 2 11 7 4 2" xfId="10334"/>
    <cellStyle name="Millares [3] 2 11 7 5" xfId="10335"/>
    <cellStyle name="Millares [3] 2 11 7 5 2" xfId="10336"/>
    <cellStyle name="Millares [3] 2 11 8" xfId="10337"/>
    <cellStyle name="Millares [3] 2 11 8 2" xfId="10338"/>
    <cellStyle name="Millares [3] 2 11 8 2 2" xfId="10339"/>
    <cellStyle name="Millares [3] 2 11 8 3" xfId="10340"/>
    <cellStyle name="Millares [3] 2 11 8 3 2" xfId="10341"/>
    <cellStyle name="Millares [3] 2 11 8 4" xfId="10342"/>
    <cellStyle name="Millares [3] 2 11 8 4 2" xfId="10343"/>
    <cellStyle name="Millares [3] 2 11 9" xfId="10344"/>
    <cellStyle name="Millares [3] 2 11 9 2" xfId="10345"/>
    <cellStyle name="Millares [3] 2 12" xfId="10346"/>
    <cellStyle name="Millares [3] 2 12 2" xfId="10347"/>
    <cellStyle name="Millares [3] 2 12 2 2" xfId="10348"/>
    <cellStyle name="Millares [3] 2 12 2 2 2" xfId="10349"/>
    <cellStyle name="Millares [3] 2 12 2 3" xfId="10350"/>
    <cellStyle name="Millares [3] 2 12 2 3 2" xfId="10351"/>
    <cellStyle name="Millares [3] 2 12 2 4" xfId="10352"/>
    <cellStyle name="Millares [3] 2 12 2 4 2" xfId="10353"/>
    <cellStyle name="Millares [3] 2 12 3" xfId="10354"/>
    <cellStyle name="Millares [3] 2 12 3 2" xfId="10355"/>
    <cellStyle name="Millares [3] 2 12 4" xfId="10356"/>
    <cellStyle name="Millares [3] 2 12 4 2" xfId="10357"/>
    <cellStyle name="Millares [3] 2 12 5" xfId="10358"/>
    <cellStyle name="Millares [3] 2 12 5 2" xfId="10359"/>
    <cellStyle name="Millares [3] 2 13" xfId="10360"/>
    <cellStyle name="Millares [3] 2 13 2" xfId="10361"/>
    <cellStyle name="Millares [3] 2 13 2 2" xfId="10362"/>
    <cellStyle name="Millares [3] 2 13 2 2 2" xfId="10363"/>
    <cellStyle name="Millares [3] 2 13 2 3" xfId="10364"/>
    <cellStyle name="Millares [3] 2 13 2 3 2" xfId="10365"/>
    <cellStyle name="Millares [3] 2 13 2 4" xfId="10366"/>
    <cellStyle name="Millares [3] 2 13 2 4 2" xfId="10367"/>
    <cellStyle name="Millares [3] 2 13 3" xfId="10368"/>
    <cellStyle name="Millares [3] 2 13 3 2" xfId="10369"/>
    <cellStyle name="Millares [3] 2 13 4" xfId="10370"/>
    <cellStyle name="Millares [3] 2 13 4 2" xfId="10371"/>
    <cellStyle name="Millares [3] 2 13 5" xfId="10372"/>
    <cellStyle name="Millares [3] 2 13 5 2" xfId="10373"/>
    <cellStyle name="Millares [3] 2 14" xfId="10374"/>
    <cellStyle name="Millares [3] 2 14 2" xfId="10375"/>
    <cellStyle name="Millares [3] 2 14 2 2" xfId="10376"/>
    <cellStyle name="Millares [3] 2 14 2 2 2" xfId="10377"/>
    <cellStyle name="Millares [3] 2 14 2 3" xfId="10378"/>
    <cellStyle name="Millares [3] 2 14 2 3 2" xfId="10379"/>
    <cellStyle name="Millares [3] 2 14 2 4" xfId="10380"/>
    <cellStyle name="Millares [3] 2 14 2 4 2" xfId="10381"/>
    <cellStyle name="Millares [3] 2 14 3" xfId="10382"/>
    <cellStyle name="Millares [3] 2 14 3 2" xfId="10383"/>
    <cellStyle name="Millares [3] 2 14 4" xfId="10384"/>
    <cellStyle name="Millares [3] 2 14 4 2" xfId="10385"/>
    <cellStyle name="Millares [3] 2 14 5" xfId="10386"/>
    <cellStyle name="Millares [3] 2 14 5 2" xfId="10387"/>
    <cellStyle name="Millares [3] 2 15" xfId="10388"/>
    <cellStyle name="Millares [3] 2 15 2" xfId="10389"/>
    <cellStyle name="Millares [3] 2 15 2 2" xfId="10390"/>
    <cellStyle name="Millares [3] 2 15 2 2 2" xfId="10391"/>
    <cellStyle name="Millares [3] 2 15 2 3" xfId="10392"/>
    <cellStyle name="Millares [3] 2 15 2 3 2" xfId="10393"/>
    <cellStyle name="Millares [3] 2 15 2 4" xfId="10394"/>
    <cellStyle name="Millares [3] 2 15 2 4 2" xfId="10395"/>
    <cellStyle name="Millares [3] 2 15 3" xfId="10396"/>
    <cellStyle name="Millares [3] 2 15 3 2" xfId="10397"/>
    <cellStyle name="Millares [3] 2 15 4" xfId="10398"/>
    <cellStyle name="Millares [3] 2 15 4 2" xfId="10399"/>
    <cellStyle name="Millares [3] 2 15 5" xfId="10400"/>
    <cellStyle name="Millares [3] 2 15 5 2" xfId="10401"/>
    <cellStyle name="Millares [3] 2 16" xfId="10402"/>
    <cellStyle name="Millares [3] 2 16 2" xfId="10403"/>
    <cellStyle name="Millares [3] 2 16 2 2" xfId="10404"/>
    <cellStyle name="Millares [3] 2 16 2 2 2" xfId="10405"/>
    <cellStyle name="Millares [3] 2 16 2 3" xfId="10406"/>
    <cellStyle name="Millares [3] 2 16 2 3 2" xfId="10407"/>
    <cellStyle name="Millares [3] 2 16 2 4" xfId="10408"/>
    <cellStyle name="Millares [3] 2 16 2 4 2" xfId="10409"/>
    <cellStyle name="Millares [3] 2 16 3" xfId="10410"/>
    <cellStyle name="Millares [3] 2 16 3 2" xfId="10411"/>
    <cellStyle name="Millares [3] 2 16 4" xfId="10412"/>
    <cellStyle name="Millares [3] 2 16 4 2" xfId="10413"/>
    <cellStyle name="Millares [3] 2 16 5" xfId="10414"/>
    <cellStyle name="Millares [3] 2 16 5 2" xfId="10415"/>
    <cellStyle name="Millares [3] 2 17" xfId="10416"/>
    <cellStyle name="Millares [3] 2 17 2" xfId="10417"/>
    <cellStyle name="Millares [3] 2 17 2 2" xfId="10418"/>
    <cellStyle name="Millares [3] 2 17 2 2 2" xfId="10419"/>
    <cellStyle name="Millares [3] 2 17 2 3" xfId="10420"/>
    <cellStyle name="Millares [3] 2 17 2 3 2" xfId="10421"/>
    <cellStyle name="Millares [3] 2 17 2 4" xfId="10422"/>
    <cellStyle name="Millares [3] 2 17 2 4 2" xfId="10423"/>
    <cellStyle name="Millares [3] 2 17 3" xfId="10424"/>
    <cellStyle name="Millares [3] 2 17 3 2" xfId="10425"/>
    <cellStyle name="Millares [3] 2 17 4" xfId="10426"/>
    <cellStyle name="Millares [3] 2 17 4 2" xfId="10427"/>
    <cellStyle name="Millares [3] 2 17 5" xfId="10428"/>
    <cellStyle name="Millares [3] 2 17 5 2" xfId="10429"/>
    <cellStyle name="Millares [3] 2 18" xfId="10430"/>
    <cellStyle name="Millares [3] 2 18 2" xfId="10431"/>
    <cellStyle name="Millares [3] 2 18 2 2" xfId="10432"/>
    <cellStyle name="Millares [3] 2 18 3" xfId="10433"/>
    <cellStyle name="Millares [3] 2 18 3 2" xfId="10434"/>
    <cellStyle name="Millares [3] 2 18 4" xfId="10435"/>
    <cellStyle name="Millares [3] 2 18 4 2" xfId="10436"/>
    <cellStyle name="Millares [3] 2 19" xfId="10437"/>
    <cellStyle name="Millares [3] 2 19 2" xfId="10438"/>
    <cellStyle name="Millares [3] 2 2" xfId="10439"/>
    <cellStyle name="Millares [3] 2 2 10" xfId="10440"/>
    <cellStyle name="Millares [3] 2 2 10 2" xfId="10441"/>
    <cellStyle name="Millares [3] 2 2 11" xfId="10442"/>
    <cellStyle name="Millares [3] 2 2 11 2" xfId="10443"/>
    <cellStyle name="Millares [3] 2 2 2" xfId="10444"/>
    <cellStyle name="Millares [3] 2 2 2 2" xfId="10445"/>
    <cellStyle name="Millares [3] 2 2 2 2 2" xfId="10446"/>
    <cellStyle name="Millares [3] 2 2 2 2 2 2" xfId="10447"/>
    <cellStyle name="Millares [3] 2 2 2 2 3" xfId="10448"/>
    <cellStyle name="Millares [3] 2 2 2 2 3 2" xfId="10449"/>
    <cellStyle name="Millares [3] 2 2 2 2 4" xfId="10450"/>
    <cellStyle name="Millares [3] 2 2 2 2 4 2" xfId="10451"/>
    <cellStyle name="Millares [3] 2 2 2 3" xfId="10452"/>
    <cellStyle name="Millares [3] 2 2 2 3 2" xfId="10453"/>
    <cellStyle name="Millares [3] 2 2 2 4" xfId="10454"/>
    <cellStyle name="Millares [3] 2 2 2 4 2" xfId="10455"/>
    <cellStyle name="Millares [3] 2 2 2 5" xfId="10456"/>
    <cellStyle name="Millares [3] 2 2 2 5 2" xfId="10457"/>
    <cellStyle name="Millares [3] 2 2 3" xfId="10458"/>
    <cellStyle name="Millares [3] 2 2 3 2" xfId="10459"/>
    <cellStyle name="Millares [3] 2 2 3 2 2" xfId="10460"/>
    <cellStyle name="Millares [3] 2 2 3 2 2 2" xfId="10461"/>
    <cellStyle name="Millares [3] 2 2 3 2 3" xfId="10462"/>
    <cellStyle name="Millares [3] 2 2 3 2 3 2" xfId="10463"/>
    <cellStyle name="Millares [3] 2 2 3 2 4" xfId="10464"/>
    <cellStyle name="Millares [3] 2 2 3 2 4 2" xfId="10465"/>
    <cellStyle name="Millares [3] 2 2 3 3" xfId="10466"/>
    <cellStyle name="Millares [3] 2 2 3 3 2" xfId="10467"/>
    <cellStyle name="Millares [3] 2 2 3 4" xfId="10468"/>
    <cellStyle name="Millares [3] 2 2 3 4 2" xfId="10469"/>
    <cellStyle name="Millares [3] 2 2 3 5" xfId="10470"/>
    <cellStyle name="Millares [3] 2 2 3 5 2" xfId="10471"/>
    <cellStyle name="Millares [3] 2 2 4" xfId="10472"/>
    <cellStyle name="Millares [3] 2 2 4 2" xfId="10473"/>
    <cellStyle name="Millares [3] 2 2 4 2 2" xfId="10474"/>
    <cellStyle name="Millares [3] 2 2 4 2 2 2" xfId="10475"/>
    <cellStyle name="Millares [3] 2 2 4 2 3" xfId="10476"/>
    <cellStyle name="Millares [3] 2 2 4 2 3 2" xfId="10477"/>
    <cellStyle name="Millares [3] 2 2 4 2 4" xfId="10478"/>
    <cellStyle name="Millares [3] 2 2 4 2 4 2" xfId="10479"/>
    <cellStyle name="Millares [3] 2 2 4 3" xfId="10480"/>
    <cellStyle name="Millares [3] 2 2 4 3 2" xfId="10481"/>
    <cellStyle name="Millares [3] 2 2 4 4" xfId="10482"/>
    <cellStyle name="Millares [3] 2 2 4 4 2" xfId="10483"/>
    <cellStyle name="Millares [3] 2 2 4 5" xfId="10484"/>
    <cellStyle name="Millares [3] 2 2 4 5 2" xfId="10485"/>
    <cellStyle name="Millares [3] 2 2 5" xfId="10486"/>
    <cellStyle name="Millares [3] 2 2 5 2" xfId="10487"/>
    <cellStyle name="Millares [3] 2 2 5 2 2" xfId="10488"/>
    <cellStyle name="Millares [3] 2 2 5 2 2 2" xfId="10489"/>
    <cellStyle name="Millares [3] 2 2 5 2 3" xfId="10490"/>
    <cellStyle name="Millares [3] 2 2 5 2 3 2" xfId="10491"/>
    <cellStyle name="Millares [3] 2 2 5 2 4" xfId="10492"/>
    <cellStyle name="Millares [3] 2 2 5 2 4 2" xfId="10493"/>
    <cellStyle name="Millares [3] 2 2 5 3" xfId="10494"/>
    <cellStyle name="Millares [3] 2 2 5 3 2" xfId="10495"/>
    <cellStyle name="Millares [3] 2 2 5 4" xfId="10496"/>
    <cellStyle name="Millares [3] 2 2 5 4 2" xfId="10497"/>
    <cellStyle name="Millares [3] 2 2 5 5" xfId="10498"/>
    <cellStyle name="Millares [3] 2 2 5 5 2" xfId="10499"/>
    <cellStyle name="Millares [3] 2 2 6" xfId="10500"/>
    <cellStyle name="Millares [3] 2 2 6 2" xfId="10501"/>
    <cellStyle name="Millares [3] 2 2 6 2 2" xfId="10502"/>
    <cellStyle name="Millares [3] 2 2 6 2 2 2" xfId="10503"/>
    <cellStyle name="Millares [3] 2 2 6 2 3" xfId="10504"/>
    <cellStyle name="Millares [3] 2 2 6 2 3 2" xfId="10505"/>
    <cellStyle name="Millares [3] 2 2 6 2 4" xfId="10506"/>
    <cellStyle name="Millares [3] 2 2 6 2 4 2" xfId="10507"/>
    <cellStyle name="Millares [3] 2 2 6 3" xfId="10508"/>
    <cellStyle name="Millares [3] 2 2 6 3 2" xfId="10509"/>
    <cellStyle name="Millares [3] 2 2 6 4" xfId="10510"/>
    <cellStyle name="Millares [3] 2 2 6 4 2" xfId="10511"/>
    <cellStyle name="Millares [3] 2 2 6 5" xfId="10512"/>
    <cellStyle name="Millares [3] 2 2 6 5 2" xfId="10513"/>
    <cellStyle name="Millares [3] 2 2 7" xfId="10514"/>
    <cellStyle name="Millares [3] 2 2 7 2" xfId="10515"/>
    <cellStyle name="Millares [3] 2 2 7 2 2" xfId="10516"/>
    <cellStyle name="Millares [3] 2 2 7 2 2 2" xfId="10517"/>
    <cellStyle name="Millares [3] 2 2 7 2 3" xfId="10518"/>
    <cellStyle name="Millares [3] 2 2 7 2 3 2" xfId="10519"/>
    <cellStyle name="Millares [3] 2 2 7 2 4" xfId="10520"/>
    <cellStyle name="Millares [3] 2 2 7 2 4 2" xfId="10521"/>
    <cellStyle name="Millares [3] 2 2 7 3" xfId="10522"/>
    <cellStyle name="Millares [3] 2 2 7 3 2" xfId="10523"/>
    <cellStyle name="Millares [3] 2 2 7 4" xfId="10524"/>
    <cellStyle name="Millares [3] 2 2 7 4 2" xfId="10525"/>
    <cellStyle name="Millares [3] 2 2 7 5" xfId="10526"/>
    <cellStyle name="Millares [3] 2 2 7 5 2" xfId="10527"/>
    <cellStyle name="Millares [3] 2 2 8" xfId="10528"/>
    <cellStyle name="Millares [3] 2 2 8 2" xfId="10529"/>
    <cellStyle name="Millares [3] 2 2 8 2 2" xfId="10530"/>
    <cellStyle name="Millares [3] 2 2 8 3" xfId="10531"/>
    <cellStyle name="Millares [3] 2 2 8 3 2" xfId="10532"/>
    <cellStyle name="Millares [3] 2 2 8 4" xfId="10533"/>
    <cellStyle name="Millares [3] 2 2 8 4 2" xfId="10534"/>
    <cellStyle name="Millares [3] 2 2 9" xfId="10535"/>
    <cellStyle name="Millares [3] 2 2 9 2" xfId="10536"/>
    <cellStyle name="Millares [3] 2 20" xfId="10537"/>
    <cellStyle name="Millares [3] 2 20 2" xfId="10538"/>
    <cellStyle name="Millares [3] 2 21" xfId="10539"/>
    <cellStyle name="Millares [3] 2 21 2" xfId="10540"/>
    <cellStyle name="Millares [3] 2 3" xfId="10541"/>
    <cellStyle name="Millares [3] 2 3 10" xfId="10542"/>
    <cellStyle name="Millares [3] 2 3 10 2" xfId="10543"/>
    <cellStyle name="Millares [3] 2 3 11" xfId="10544"/>
    <cellStyle name="Millares [3] 2 3 11 2" xfId="10545"/>
    <cellStyle name="Millares [3] 2 3 2" xfId="10546"/>
    <cellStyle name="Millares [3] 2 3 2 2" xfId="10547"/>
    <cellStyle name="Millares [3] 2 3 2 2 2" xfId="10548"/>
    <cellStyle name="Millares [3] 2 3 2 2 2 2" xfId="10549"/>
    <cellStyle name="Millares [3] 2 3 2 2 3" xfId="10550"/>
    <cellStyle name="Millares [3] 2 3 2 2 3 2" xfId="10551"/>
    <cellStyle name="Millares [3] 2 3 2 2 4" xfId="10552"/>
    <cellStyle name="Millares [3] 2 3 2 2 4 2" xfId="10553"/>
    <cellStyle name="Millares [3] 2 3 2 3" xfId="10554"/>
    <cellStyle name="Millares [3] 2 3 2 3 2" xfId="10555"/>
    <cellStyle name="Millares [3] 2 3 2 4" xfId="10556"/>
    <cellStyle name="Millares [3] 2 3 2 4 2" xfId="10557"/>
    <cellStyle name="Millares [3] 2 3 2 5" xfId="10558"/>
    <cellStyle name="Millares [3] 2 3 2 5 2" xfId="10559"/>
    <cellStyle name="Millares [3] 2 3 3" xfId="10560"/>
    <cellStyle name="Millares [3] 2 3 3 2" xfId="10561"/>
    <cellStyle name="Millares [3] 2 3 3 2 2" xfId="10562"/>
    <cellStyle name="Millares [3] 2 3 3 2 2 2" xfId="10563"/>
    <cellStyle name="Millares [3] 2 3 3 2 3" xfId="10564"/>
    <cellStyle name="Millares [3] 2 3 3 2 3 2" xfId="10565"/>
    <cellStyle name="Millares [3] 2 3 3 2 4" xfId="10566"/>
    <cellStyle name="Millares [3] 2 3 3 2 4 2" xfId="10567"/>
    <cellStyle name="Millares [3] 2 3 3 3" xfId="10568"/>
    <cellStyle name="Millares [3] 2 3 3 3 2" xfId="10569"/>
    <cellStyle name="Millares [3] 2 3 3 4" xfId="10570"/>
    <cellStyle name="Millares [3] 2 3 3 4 2" xfId="10571"/>
    <cellStyle name="Millares [3] 2 3 3 5" xfId="10572"/>
    <cellStyle name="Millares [3] 2 3 3 5 2" xfId="10573"/>
    <cellStyle name="Millares [3] 2 3 4" xfId="10574"/>
    <cellStyle name="Millares [3] 2 3 4 2" xfId="10575"/>
    <cellStyle name="Millares [3] 2 3 4 2 2" xfId="10576"/>
    <cellStyle name="Millares [3] 2 3 4 2 2 2" xfId="10577"/>
    <cellStyle name="Millares [3] 2 3 4 2 3" xfId="10578"/>
    <cellStyle name="Millares [3] 2 3 4 2 3 2" xfId="10579"/>
    <cellStyle name="Millares [3] 2 3 4 2 4" xfId="10580"/>
    <cellStyle name="Millares [3] 2 3 4 2 4 2" xfId="10581"/>
    <cellStyle name="Millares [3] 2 3 4 3" xfId="10582"/>
    <cellStyle name="Millares [3] 2 3 4 3 2" xfId="10583"/>
    <cellStyle name="Millares [3] 2 3 4 4" xfId="10584"/>
    <cellStyle name="Millares [3] 2 3 4 4 2" xfId="10585"/>
    <cellStyle name="Millares [3] 2 3 4 5" xfId="10586"/>
    <cellStyle name="Millares [3] 2 3 4 5 2" xfId="10587"/>
    <cellStyle name="Millares [3] 2 3 5" xfId="10588"/>
    <cellStyle name="Millares [3] 2 3 5 2" xfId="10589"/>
    <cellStyle name="Millares [3] 2 3 5 2 2" xfId="10590"/>
    <cellStyle name="Millares [3] 2 3 5 2 2 2" xfId="10591"/>
    <cellStyle name="Millares [3] 2 3 5 2 3" xfId="10592"/>
    <cellStyle name="Millares [3] 2 3 5 2 3 2" xfId="10593"/>
    <cellStyle name="Millares [3] 2 3 5 2 4" xfId="10594"/>
    <cellStyle name="Millares [3] 2 3 5 2 4 2" xfId="10595"/>
    <cellStyle name="Millares [3] 2 3 5 3" xfId="10596"/>
    <cellStyle name="Millares [3] 2 3 5 3 2" xfId="10597"/>
    <cellStyle name="Millares [3] 2 3 5 4" xfId="10598"/>
    <cellStyle name="Millares [3] 2 3 5 4 2" xfId="10599"/>
    <cellStyle name="Millares [3] 2 3 5 5" xfId="10600"/>
    <cellStyle name="Millares [3] 2 3 5 5 2" xfId="10601"/>
    <cellStyle name="Millares [3] 2 3 6" xfId="10602"/>
    <cellStyle name="Millares [3] 2 3 6 2" xfId="10603"/>
    <cellStyle name="Millares [3] 2 3 6 2 2" xfId="10604"/>
    <cellStyle name="Millares [3] 2 3 6 2 2 2" xfId="10605"/>
    <cellStyle name="Millares [3] 2 3 6 2 3" xfId="10606"/>
    <cellStyle name="Millares [3] 2 3 6 2 3 2" xfId="10607"/>
    <cellStyle name="Millares [3] 2 3 6 2 4" xfId="10608"/>
    <cellStyle name="Millares [3] 2 3 6 2 4 2" xfId="10609"/>
    <cellStyle name="Millares [3] 2 3 6 3" xfId="10610"/>
    <cellStyle name="Millares [3] 2 3 6 3 2" xfId="10611"/>
    <cellStyle name="Millares [3] 2 3 6 4" xfId="10612"/>
    <cellStyle name="Millares [3] 2 3 6 4 2" xfId="10613"/>
    <cellStyle name="Millares [3] 2 3 6 5" xfId="10614"/>
    <cellStyle name="Millares [3] 2 3 6 5 2" xfId="10615"/>
    <cellStyle name="Millares [3] 2 3 7" xfId="10616"/>
    <cellStyle name="Millares [3] 2 3 7 2" xfId="10617"/>
    <cellStyle name="Millares [3] 2 3 7 2 2" xfId="10618"/>
    <cellStyle name="Millares [3] 2 3 7 2 2 2" xfId="10619"/>
    <cellStyle name="Millares [3] 2 3 7 2 3" xfId="10620"/>
    <cellStyle name="Millares [3] 2 3 7 2 3 2" xfId="10621"/>
    <cellStyle name="Millares [3] 2 3 7 2 4" xfId="10622"/>
    <cellStyle name="Millares [3] 2 3 7 2 4 2" xfId="10623"/>
    <cellStyle name="Millares [3] 2 3 7 3" xfId="10624"/>
    <cellStyle name="Millares [3] 2 3 7 3 2" xfId="10625"/>
    <cellStyle name="Millares [3] 2 3 7 4" xfId="10626"/>
    <cellStyle name="Millares [3] 2 3 7 4 2" xfId="10627"/>
    <cellStyle name="Millares [3] 2 3 7 5" xfId="10628"/>
    <cellStyle name="Millares [3] 2 3 7 5 2" xfId="10629"/>
    <cellStyle name="Millares [3] 2 3 8" xfId="10630"/>
    <cellStyle name="Millares [3] 2 3 8 2" xfId="10631"/>
    <cellStyle name="Millares [3] 2 3 8 2 2" xfId="10632"/>
    <cellStyle name="Millares [3] 2 3 8 3" xfId="10633"/>
    <cellStyle name="Millares [3] 2 3 8 3 2" xfId="10634"/>
    <cellStyle name="Millares [3] 2 3 8 4" xfId="10635"/>
    <cellStyle name="Millares [3] 2 3 8 4 2" xfId="10636"/>
    <cellStyle name="Millares [3] 2 3 9" xfId="10637"/>
    <cellStyle name="Millares [3] 2 3 9 2" xfId="10638"/>
    <cellStyle name="Millares [3] 2 4" xfId="10639"/>
    <cellStyle name="Millares [3] 2 4 10" xfId="10640"/>
    <cellStyle name="Millares [3] 2 4 10 2" xfId="10641"/>
    <cellStyle name="Millares [3] 2 4 11" xfId="10642"/>
    <cellStyle name="Millares [3] 2 4 11 2" xfId="10643"/>
    <cellStyle name="Millares [3] 2 4 2" xfId="10644"/>
    <cellStyle name="Millares [3] 2 4 2 2" xfId="10645"/>
    <cellStyle name="Millares [3] 2 4 2 2 2" xfId="10646"/>
    <cellStyle name="Millares [3] 2 4 2 2 2 2" xfId="10647"/>
    <cellStyle name="Millares [3] 2 4 2 2 3" xfId="10648"/>
    <cellStyle name="Millares [3] 2 4 2 2 3 2" xfId="10649"/>
    <cellStyle name="Millares [3] 2 4 2 2 4" xfId="10650"/>
    <cellStyle name="Millares [3] 2 4 2 2 4 2" xfId="10651"/>
    <cellStyle name="Millares [3] 2 4 2 3" xfId="10652"/>
    <cellStyle name="Millares [3] 2 4 2 3 2" xfId="10653"/>
    <cellStyle name="Millares [3] 2 4 2 4" xfId="10654"/>
    <cellStyle name="Millares [3] 2 4 2 4 2" xfId="10655"/>
    <cellStyle name="Millares [3] 2 4 2 5" xfId="10656"/>
    <cellStyle name="Millares [3] 2 4 2 5 2" xfId="10657"/>
    <cellStyle name="Millares [3] 2 4 3" xfId="10658"/>
    <cellStyle name="Millares [3] 2 4 3 2" xfId="10659"/>
    <cellStyle name="Millares [3] 2 4 3 2 2" xfId="10660"/>
    <cellStyle name="Millares [3] 2 4 3 2 2 2" xfId="10661"/>
    <cellStyle name="Millares [3] 2 4 3 2 3" xfId="10662"/>
    <cellStyle name="Millares [3] 2 4 3 2 3 2" xfId="10663"/>
    <cellStyle name="Millares [3] 2 4 3 2 4" xfId="10664"/>
    <cellStyle name="Millares [3] 2 4 3 2 4 2" xfId="10665"/>
    <cellStyle name="Millares [3] 2 4 3 3" xfId="10666"/>
    <cellStyle name="Millares [3] 2 4 3 3 2" xfId="10667"/>
    <cellStyle name="Millares [3] 2 4 3 4" xfId="10668"/>
    <cellStyle name="Millares [3] 2 4 3 4 2" xfId="10669"/>
    <cellStyle name="Millares [3] 2 4 3 5" xfId="10670"/>
    <cellStyle name="Millares [3] 2 4 3 5 2" xfId="10671"/>
    <cellStyle name="Millares [3] 2 4 4" xfId="10672"/>
    <cellStyle name="Millares [3] 2 4 4 2" xfId="10673"/>
    <cellStyle name="Millares [3] 2 4 4 2 2" xfId="10674"/>
    <cellStyle name="Millares [3] 2 4 4 2 2 2" xfId="10675"/>
    <cellStyle name="Millares [3] 2 4 4 2 3" xfId="10676"/>
    <cellStyle name="Millares [3] 2 4 4 2 3 2" xfId="10677"/>
    <cellStyle name="Millares [3] 2 4 4 2 4" xfId="10678"/>
    <cellStyle name="Millares [3] 2 4 4 2 4 2" xfId="10679"/>
    <cellStyle name="Millares [3] 2 4 4 3" xfId="10680"/>
    <cellStyle name="Millares [3] 2 4 4 3 2" xfId="10681"/>
    <cellStyle name="Millares [3] 2 4 4 4" xfId="10682"/>
    <cellStyle name="Millares [3] 2 4 4 4 2" xfId="10683"/>
    <cellStyle name="Millares [3] 2 4 4 5" xfId="10684"/>
    <cellStyle name="Millares [3] 2 4 4 5 2" xfId="10685"/>
    <cellStyle name="Millares [3] 2 4 5" xfId="10686"/>
    <cellStyle name="Millares [3] 2 4 5 2" xfId="10687"/>
    <cellStyle name="Millares [3] 2 4 5 2 2" xfId="10688"/>
    <cellStyle name="Millares [3] 2 4 5 2 2 2" xfId="10689"/>
    <cellStyle name="Millares [3] 2 4 5 2 3" xfId="10690"/>
    <cellStyle name="Millares [3] 2 4 5 2 3 2" xfId="10691"/>
    <cellStyle name="Millares [3] 2 4 5 2 4" xfId="10692"/>
    <cellStyle name="Millares [3] 2 4 5 2 4 2" xfId="10693"/>
    <cellStyle name="Millares [3] 2 4 5 3" xfId="10694"/>
    <cellStyle name="Millares [3] 2 4 5 3 2" xfId="10695"/>
    <cellStyle name="Millares [3] 2 4 5 4" xfId="10696"/>
    <cellStyle name="Millares [3] 2 4 5 4 2" xfId="10697"/>
    <cellStyle name="Millares [3] 2 4 5 5" xfId="10698"/>
    <cellStyle name="Millares [3] 2 4 5 5 2" xfId="10699"/>
    <cellStyle name="Millares [3] 2 4 6" xfId="10700"/>
    <cellStyle name="Millares [3] 2 4 6 2" xfId="10701"/>
    <cellStyle name="Millares [3] 2 4 6 2 2" xfId="10702"/>
    <cellStyle name="Millares [3] 2 4 6 2 2 2" xfId="10703"/>
    <cellStyle name="Millares [3] 2 4 6 2 3" xfId="10704"/>
    <cellStyle name="Millares [3] 2 4 6 2 3 2" xfId="10705"/>
    <cellStyle name="Millares [3] 2 4 6 2 4" xfId="10706"/>
    <cellStyle name="Millares [3] 2 4 6 2 4 2" xfId="10707"/>
    <cellStyle name="Millares [3] 2 4 6 3" xfId="10708"/>
    <cellStyle name="Millares [3] 2 4 6 3 2" xfId="10709"/>
    <cellStyle name="Millares [3] 2 4 6 4" xfId="10710"/>
    <cellStyle name="Millares [3] 2 4 6 4 2" xfId="10711"/>
    <cellStyle name="Millares [3] 2 4 6 5" xfId="10712"/>
    <cellStyle name="Millares [3] 2 4 6 5 2" xfId="10713"/>
    <cellStyle name="Millares [3] 2 4 7" xfId="10714"/>
    <cellStyle name="Millares [3] 2 4 7 2" xfId="10715"/>
    <cellStyle name="Millares [3] 2 4 7 2 2" xfId="10716"/>
    <cellStyle name="Millares [3] 2 4 7 2 2 2" xfId="10717"/>
    <cellStyle name="Millares [3] 2 4 7 2 3" xfId="10718"/>
    <cellStyle name="Millares [3] 2 4 7 2 3 2" xfId="10719"/>
    <cellStyle name="Millares [3] 2 4 7 2 4" xfId="10720"/>
    <cellStyle name="Millares [3] 2 4 7 2 4 2" xfId="10721"/>
    <cellStyle name="Millares [3] 2 4 7 3" xfId="10722"/>
    <cellStyle name="Millares [3] 2 4 7 3 2" xfId="10723"/>
    <cellStyle name="Millares [3] 2 4 7 4" xfId="10724"/>
    <cellStyle name="Millares [3] 2 4 7 4 2" xfId="10725"/>
    <cellStyle name="Millares [3] 2 4 7 5" xfId="10726"/>
    <cellStyle name="Millares [3] 2 4 7 5 2" xfId="10727"/>
    <cellStyle name="Millares [3] 2 4 8" xfId="10728"/>
    <cellStyle name="Millares [3] 2 4 8 2" xfId="10729"/>
    <cellStyle name="Millares [3] 2 4 8 2 2" xfId="10730"/>
    <cellStyle name="Millares [3] 2 4 8 3" xfId="10731"/>
    <cellStyle name="Millares [3] 2 4 8 3 2" xfId="10732"/>
    <cellStyle name="Millares [3] 2 4 8 4" xfId="10733"/>
    <cellStyle name="Millares [3] 2 4 8 4 2" xfId="10734"/>
    <cellStyle name="Millares [3] 2 4 9" xfId="10735"/>
    <cellStyle name="Millares [3] 2 4 9 2" xfId="10736"/>
    <cellStyle name="Millares [3] 2 5" xfId="10737"/>
    <cellStyle name="Millares [3] 2 5 10" xfId="10738"/>
    <cellStyle name="Millares [3] 2 5 10 2" xfId="10739"/>
    <cellStyle name="Millares [3] 2 5 11" xfId="10740"/>
    <cellStyle name="Millares [3] 2 5 11 2" xfId="10741"/>
    <cellStyle name="Millares [3] 2 5 2" xfId="10742"/>
    <cellStyle name="Millares [3] 2 5 2 2" xfId="10743"/>
    <cellStyle name="Millares [3] 2 5 2 2 2" xfId="10744"/>
    <cellStyle name="Millares [3] 2 5 2 2 2 2" xfId="10745"/>
    <cellStyle name="Millares [3] 2 5 2 2 3" xfId="10746"/>
    <cellStyle name="Millares [3] 2 5 2 2 3 2" xfId="10747"/>
    <cellStyle name="Millares [3] 2 5 2 2 4" xfId="10748"/>
    <cellStyle name="Millares [3] 2 5 2 2 4 2" xfId="10749"/>
    <cellStyle name="Millares [3] 2 5 2 3" xfId="10750"/>
    <cellStyle name="Millares [3] 2 5 2 3 2" xfId="10751"/>
    <cellStyle name="Millares [3] 2 5 2 4" xfId="10752"/>
    <cellStyle name="Millares [3] 2 5 2 4 2" xfId="10753"/>
    <cellStyle name="Millares [3] 2 5 2 5" xfId="10754"/>
    <cellStyle name="Millares [3] 2 5 2 5 2" xfId="10755"/>
    <cellStyle name="Millares [3] 2 5 3" xfId="10756"/>
    <cellStyle name="Millares [3] 2 5 3 2" xfId="10757"/>
    <cellStyle name="Millares [3] 2 5 3 2 2" xfId="10758"/>
    <cellStyle name="Millares [3] 2 5 3 2 2 2" xfId="10759"/>
    <cellStyle name="Millares [3] 2 5 3 2 3" xfId="10760"/>
    <cellStyle name="Millares [3] 2 5 3 2 3 2" xfId="10761"/>
    <cellStyle name="Millares [3] 2 5 3 2 4" xfId="10762"/>
    <cellStyle name="Millares [3] 2 5 3 2 4 2" xfId="10763"/>
    <cellStyle name="Millares [3] 2 5 3 3" xfId="10764"/>
    <cellStyle name="Millares [3] 2 5 3 3 2" xfId="10765"/>
    <cellStyle name="Millares [3] 2 5 3 4" xfId="10766"/>
    <cellStyle name="Millares [3] 2 5 3 4 2" xfId="10767"/>
    <cellStyle name="Millares [3] 2 5 3 5" xfId="10768"/>
    <cellStyle name="Millares [3] 2 5 3 5 2" xfId="10769"/>
    <cellStyle name="Millares [3] 2 5 4" xfId="10770"/>
    <cellStyle name="Millares [3] 2 5 4 2" xfId="10771"/>
    <cellStyle name="Millares [3] 2 5 4 2 2" xfId="10772"/>
    <cellStyle name="Millares [3] 2 5 4 2 2 2" xfId="10773"/>
    <cellStyle name="Millares [3] 2 5 4 2 3" xfId="10774"/>
    <cellStyle name="Millares [3] 2 5 4 2 3 2" xfId="10775"/>
    <cellStyle name="Millares [3] 2 5 4 2 4" xfId="10776"/>
    <cellStyle name="Millares [3] 2 5 4 2 4 2" xfId="10777"/>
    <cellStyle name="Millares [3] 2 5 4 3" xfId="10778"/>
    <cellStyle name="Millares [3] 2 5 4 3 2" xfId="10779"/>
    <cellStyle name="Millares [3] 2 5 4 4" xfId="10780"/>
    <cellStyle name="Millares [3] 2 5 4 4 2" xfId="10781"/>
    <cellStyle name="Millares [3] 2 5 4 5" xfId="10782"/>
    <cellStyle name="Millares [3] 2 5 4 5 2" xfId="10783"/>
    <cellStyle name="Millares [3] 2 5 5" xfId="10784"/>
    <cellStyle name="Millares [3] 2 5 5 2" xfId="10785"/>
    <cellStyle name="Millares [3] 2 5 5 2 2" xfId="10786"/>
    <cellStyle name="Millares [3] 2 5 5 2 2 2" xfId="10787"/>
    <cellStyle name="Millares [3] 2 5 5 2 3" xfId="10788"/>
    <cellStyle name="Millares [3] 2 5 5 2 3 2" xfId="10789"/>
    <cellStyle name="Millares [3] 2 5 5 2 4" xfId="10790"/>
    <cellStyle name="Millares [3] 2 5 5 2 4 2" xfId="10791"/>
    <cellStyle name="Millares [3] 2 5 5 3" xfId="10792"/>
    <cellStyle name="Millares [3] 2 5 5 3 2" xfId="10793"/>
    <cellStyle name="Millares [3] 2 5 5 4" xfId="10794"/>
    <cellStyle name="Millares [3] 2 5 5 4 2" xfId="10795"/>
    <cellStyle name="Millares [3] 2 5 5 5" xfId="10796"/>
    <cellStyle name="Millares [3] 2 5 5 5 2" xfId="10797"/>
    <cellStyle name="Millares [3] 2 5 6" xfId="10798"/>
    <cellStyle name="Millares [3] 2 5 6 2" xfId="10799"/>
    <cellStyle name="Millares [3] 2 5 6 2 2" xfId="10800"/>
    <cellStyle name="Millares [3] 2 5 6 2 2 2" xfId="10801"/>
    <cellStyle name="Millares [3] 2 5 6 2 3" xfId="10802"/>
    <cellStyle name="Millares [3] 2 5 6 2 3 2" xfId="10803"/>
    <cellStyle name="Millares [3] 2 5 6 2 4" xfId="10804"/>
    <cellStyle name="Millares [3] 2 5 6 2 4 2" xfId="10805"/>
    <cellStyle name="Millares [3] 2 5 6 3" xfId="10806"/>
    <cellStyle name="Millares [3] 2 5 6 3 2" xfId="10807"/>
    <cellStyle name="Millares [3] 2 5 6 4" xfId="10808"/>
    <cellStyle name="Millares [3] 2 5 6 4 2" xfId="10809"/>
    <cellStyle name="Millares [3] 2 5 6 5" xfId="10810"/>
    <cellStyle name="Millares [3] 2 5 6 5 2" xfId="10811"/>
    <cellStyle name="Millares [3] 2 5 7" xfId="10812"/>
    <cellStyle name="Millares [3] 2 5 7 2" xfId="10813"/>
    <cellStyle name="Millares [3] 2 5 7 2 2" xfId="10814"/>
    <cellStyle name="Millares [3] 2 5 7 2 2 2" xfId="10815"/>
    <cellStyle name="Millares [3] 2 5 7 2 3" xfId="10816"/>
    <cellStyle name="Millares [3] 2 5 7 2 3 2" xfId="10817"/>
    <cellStyle name="Millares [3] 2 5 7 2 4" xfId="10818"/>
    <cellStyle name="Millares [3] 2 5 7 2 4 2" xfId="10819"/>
    <cellStyle name="Millares [3] 2 5 7 3" xfId="10820"/>
    <cellStyle name="Millares [3] 2 5 7 3 2" xfId="10821"/>
    <cellStyle name="Millares [3] 2 5 7 4" xfId="10822"/>
    <cellStyle name="Millares [3] 2 5 7 4 2" xfId="10823"/>
    <cellStyle name="Millares [3] 2 5 7 5" xfId="10824"/>
    <cellStyle name="Millares [3] 2 5 7 5 2" xfId="10825"/>
    <cellStyle name="Millares [3] 2 5 8" xfId="10826"/>
    <cellStyle name="Millares [3] 2 5 8 2" xfId="10827"/>
    <cellStyle name="Millares [3] 2 5 8 2 2" xfId="10828"/>
    <cellStyle name="Millares [3] 2 5 8 3" xfId="10829"/>
    <cellStyle name="Millares [3] 2 5 8 3 2" xfId="10830"/>
    <cellStyle name="Millares [3] 2 5 8 4" xfId="10831"/>
    <cellStyle name="Millares [3] 2 5 8 4 2" xfId="10832"/>
    <cellStyle name="Millares [3] 2 5 9" xfId="10833"/>
    <cellStyle name="Millares [3] 2 5 9 2" xfId="10834"/>
    <cellStyle name="Millares [3] 2 6" xfId="10835"/>
    <cellStyle name="Millares [3] 2 6 10" xfId="10836"/>
    <cellStyle name="Millares [3] 2 6 10 2" xfId="10837"/>
    <cellStyle name="Millares [3] 2 6 11" xfId="10838"/>
    <cellStyle name="Millares [3] 2 6 11 2" xfId="10839"/>
    <cellStyle name="Millares [3] 2 6 2" xfId="10840"/>
    <cellStyle name="Millares [3] 2 6 2 2" xfId="10841"/>
    <cellStyle name="Millares [3] 2 6 2 2 2" xfId="10842"/>
    <cellStyle name="Millares [3] 2 6 2 2 2 2" xfId="10843"/>
    <cellStyle name="Millares [3] 2 6 2 2 3" xfId="10844"/>
    <cellStyle name="Millares [3] 2 6 2 2 3 2" xfId="10845"/>
    <cellStyle name="Millares [3] 2 6 2 2 4" xfId="10846"/>
    <cellStyle name="Millares [3] 2 6 2 2 4 2" xfId="10847"/>
    <cellStyle name="Millares [3] 2 6 2 3" xfId="10848"/>
    <cellStyle name="Millares [3] 2 6 2 3 2" xfId="10849"/>
    <cellStyle name="Millares [3] 2 6 2 4" xfId="10850"/>
    <cellStyle name="Millares [3] 2 6 2 4 2" xfId="10851"/>
    <cellStyle name="Millares [3] 2 6 2 5" xfId="10852"/>
    <cellStyle name="Millares [3] 2 6 2 5 2" xfId="10853"/>
    <cellStyle name="Millares [3] 2 6 3" xfId="10854"/>
    <cellStyle name="Millares [3] 2 6 3 2" xfId="10855"/>
    <cellStyle name="Millares [3] 2 6 3 2 2" xfId="10856"/>
    <cellStyle name="Millares [3] 2 6 3 2 2 2" xfId="10857"/>
    <cellStyle name="Millares [3] 2 6 3 2 3" xfId="10858"/>
    <cellStyle name="Millares [3] 2 6 3 2 3 2" xfId="10859"/>
    <cellStyle name="Millares [3] 2 6 3 2 4" xfId="10860"/>
    <cellStyle name="Millares [3] 2 6 3 2 4 2" xfId="10861"/>
    <cellStyle name="Millares [3] 2 6 3 3" xfId="10862"/>
    <cellStyle name="Millares [3] 2 6 3 3 2" xfId="10863"/>
    <cellStyle name="Millares [3] 2 6 3 4" xfId="10864"/>
    <cellStyle name="Millares [3] 2 6 3 4 2" xfId="10865"/>
    <cellStyle name="Millares [3] 2 6 3 5" xfId="10866"/>
    <cellStyle name="Millares [3] 2 6 3 5 2" xfId="10867"/>
    <cellStyle name="Millares [3] 2 6 4" xfId="10868"/>
    <cellStyle name="Millares [3] 2 6 4 2" xfId="10869"/>
    <cellStyle name="Millares [3] 2 6 4 2 2" xfId="10870"/>
    <cellStyle name="Millares [3] 2 6 4 2 2 2" xfId="10871"/>
    <cellStyle name="Millares [3] 2 6 4 2 3" xfId="10872"/>
    <cellStyle name="Millares [3] 2 6 4 2 3 2" xfId="10873"/>
    <cellStyle name="Millares [3] 2 6 4 2 4" xfId="10874"/>
    <cellStyle name="Millares [3] 2 6 4 2 4 2" xfId="10875"/>
    <cellStyle name="Millares [3] 2 6 4 3" xfId="10876"/>
    <cellStyle name="Millares [3] 2 6 4 3 2" xfId="10877"/>
    <cellStyle name="Millares [3] 2 6 4 4" xfId="10878"/>
    <cellStyle name="Millares [3] 2 6 4 4 2" xfId="10879"/>
    <cellStyle name="Millares [3] 2 6 4 5" xfId="10880"/>
    <cellStyle name="Millares [3] 2 6 4 5 2" xfId="10881"/>
    <cellStyle name="Millares [3] 2 6 5" xfId="10882"/>
    <cellStyle name="Millares [3] 2 6 5 2" xfId="10883"/>
    <cellStyle name="Millares [3] 2 6 5 2 2" xfId="10884"/>
    <cellStyle name="Millares [3] 2 6 5 2 2 2" xfId="10885"/>
    <cellStyle name="Millares [3] 2 6 5 2 3" xfId="10886"/>
    <cellStyle name="Millares [3] 2 6 5 2 3 2" xfId="10887"/>
    <cellStyle name="Millares [3] 2 6 5 2 4" xfId="10888"/>
    <cellStyle name="Millares [3] 2 6 5 2 4 2" xfId="10889"/>
    <cellStyle name="Millares [3] 2 6 5 3" xfId="10890"/>
    <cellStyle name="Millares [3] 2 6 5 3 2" xfId="10891"/>
    <cellStyle name="Millares [3] 2 6 5 4" xfId="10892"/>
    <cellStyle name="Millares [3] 2 6 5 4 2" xfId="10893"/>
    <cellStyle name="Millares [3] 2 6 5 5" xfId="10894"/>
    <cellStyle name="Millares [3] 2 6 5 5 2" xfId="10895"/>
    <cellStyle name="Millares [3] 2 6 6" xfId="10896"/>
    <cellStyle name="Millares [3] 2 6 6 2" xfId="10897"/>
    <cellStyle name="Millares [3] 2 6 6 2 2" xfId="10898"/>
    <cellStyle name="Millares [3] 2 6 6 2 2 2" xfId="10899"/>
    <cellStyle name="Millares [3] 2 6 6 2 3" xfId="10900"/>
    <cellStyle name="Millares [3] 2 6 6 2 3 2" xfId="10901"/>
    <cellStyle name="Millares [3] 2 6 6 2 4" xfId="10902"/>
    <cellStyle name="Millares [3] 2 6 6 2 4 2" xfId="10903"/>
    <cellStyle name="Millares [3] 2 6 6 3" xfId="10904"/>
    <cellStyle name="Millares [3] 2 6 6 3 2" xfId="10905"/>
    <cellStyle name="Millares [3] 2 6 6 4" xfId="10906"/>
    <cellStyle name="Millares [3] 2 6 6 4 2" xfId="10907"/>
    <cellStyle name="Millares [3] 2 6 6 5" xfId="10908"/>
    <cellStyle name="Millares [3] 2 6 6 5 2" xfId="10909"/>
    <cellStyle name="Millares [3] 2 6 7" xfId="10910"/>
    <cellStyle name="Millares [3] 2 6 7 2" xfId="10911"/>
    <cellStyle name="Millares [3] 2 6 7 2 2" xfId="10912"/>
    <cellStyle name="Millares [3] 2 6 7 2 2 2" xfId="10913"/>
    <cellStyle name="Millares [3] 2 6 7 2 3" xfId="10914"/>
    <cellStyle name="Millares [3] 2 6 7 2 3 2" xfId="10915"/>
    <cellStyle name="Millares [3] 2 6 7 2 4" xfId="10916"/>
    <cellStyle name="Millares [3] 2 6 7 2 4 2" xfId="10917"/>
    <cellStyle name="Millares [3] 2 6 7 3" xfId="10918"/>
    <cellStyle name="Millares [3] 2 6 7 3 2" xfId="10919"/>
    <cellStyle name="Millares [3] 2 6 7 4" xfId="10920"/>
    <cellStyle name="Millares [3] 2 6 7 4 2" xfId="10921"/>
    <cellStyle name="Millares [3] 2 6 7 5" xfId="10922"/>
    <cellStyle name="Millares [3] 2 6 7 5 2" xfId="10923"/>
    <cellStyle name="Millares [3] 2 6 8" xfId="10924"/>
    <cellStyle name="Millares [3] 2 6 8 2" xfId="10925"/>
    <cellStyle name="Millares [3] 2 6 8 2 2" xfId="10926"/>
    <cellStyle name="Millares [3] 2 6 8 3" xfId="10927"/>
    <cellStyle name="Millares [3] 2 6 8 3 2" xfId="10928"/>
    <cellStyle name="Millares [3] 2 6 8 4" xfId="10929"/>
    <cellStyle name="Millares [3] 2 6 8 4 2" xfId="10930"/>
    <cellStyle name="Millares [3] 2 6 9" xfId="10931"/>
    <cellStyle name="Millares [3] 2 6 9 2" xfId="10932"/>
    <cellStyle name="Millares [3] 2 7" xfId="10933"/>
    <cellStyle name="Millares [3] 2 7 10" xfId="10934"/>
    <cellStyle name="Millares [3] 2 7 10 2" xfId="10935"/>
    <cellStyle name="Millares [3] 2 7 11" xfId="10936"/>
    <cellStyle name="Millares [3] 2 7 11 2" xfId="10937"/>
    <cellStyle name="Millares [3] 2 7 2" xfId="10938"/>
    <cellStyle name="Millares [3] 2 7 2 2" xfId="10939"/>
    <cellStyle name="Millares [3] 2 7 2 2 2" xfId="10940"/>
    <cellStyle name="Millares [3] 2 7 2 2 2 2" xfId="10941"/>
    <cellStyle name="Millares [3] 2 7 2 2 3" xfId="10942"/>
    <cellStyle name="Millares [3] 2 7 2 2 3 2" xfId="10943"/>
    <cellStyle name="Millares [3] 2 7 2 2 4" xfId="10944"/>
    <cellStyle name="Millares [3] 2 7 2 2 4 2" xfId="10945"/>
    <cellStyle name="Millares [3] 2 7 2 3" xfId="10946"/>
    <cellStyle name="Millares [3] 2 7 2 3 2" xfId="10947"/>
    <cellStyle name="Millares [3] 2 7 2 4" xfId="10948"/>
    <cellStyle name="Millares [3] 2 7 2 4 2" xfId="10949"/>
    <cellStyle name="Millares [3] 2 7 2 5" xfId="10950"/>
    <cellStyle name="Millares [3] 2 7 2 5 2" xfId="10951"/>
    <cellStyle name="Millares [3] 2 7 3" xfId="10952"/>
    <cellStyle name="Millares [3] 2 7 3 2" xfId="10953"/>
    <cellStyle name="Millares [3] 2 7 3 2 2" xfId="10954"/>
    <cellStyle name="Millares [3] 2 7 3 2 2 2" xfId="10955"/>
    <cellStyle name="Millares [3] 2 7 3 2 3" xfId="10956"/>
    <cellStyle name="Millares [3] 2 7 3 2 3 2" xfId="10957"/>
    <cellStyle name="Millares [3] 2 7 3 2 4" xfId="10958"/>
    <cellStyle name="Millares [3] 2 7 3 2 4 2" xfId="10959"/>
    <cellStyle name="Millares [3] 2 7 3 3" xfId="10960"/>
    <cellStyle name="Millares [3] 2 7 3 3 2" xfId="10961"/>
    <cellStyle name="Millares [3] 2 7 3 4" xfId="10962"/>
    <cellStyle name="Millares [3] 2 7 3 4 2" xfId="10963"/>
    <cellStyle name="Millares [3] 2 7 3 5" xfId="10964"/>
    <cellStyle name="Millares [3] 2 7 3 5 2" xfId="10965"/>
    <cellStyle name="Millares [3] 2 7 4" xfId="10966"/>
    <cellStyle name="Millares [3] 2 7 4 2" xfId="10967"/>
    <cellStyle name="Millares [3] 2 7 4 2 2" xfId="10968"/>
    <cellStyle name="Millares [3] 2 7 4 2 2 2" xfId="10969"/>
    <cellStyle name="Millares [3] 2 7 4 2 3" xfId="10970"/>
    <cellStyle name="Millares [3] 2 7 4 2 3 2" xfId="10971"/>
    <cellStyle name="Millares [3] 2 7 4 2 4" xfId="10972"/>
    <cellStyle name="Millares [3] 2 7 4 2 4 2" xfId="10973"/>
    <cellStyle name="Millares [3] 2 7 4 3" xfId="10974"/>
    <cellStyle name="Millares [3] 2 7 4 3 2" xfId="10975"/>
    <cellStyle name="Millares [3] 2 7 4 4" xfId="10976"/>
    <cellStyle name="Millares [3] 2 7 4 4 2" xfId="10977"/>
    <cellStyle name="Millares [3] 2 7 4 5" xfId="10978"/>
    <cellStyle name="Millares [3] 2 7 4 5 2" xfId="10979"/>
    <cellStyle name="Millares [3] 2 7 5" xfId="10980"/>
    <cellStyle name="Millares [3] 2 7 5 2" xfId="10981"/>
    <cellStyle name="Millares [3] 2 7 5 2 2" xfId="10982"/>
    <cellStyle name="Millares [3] 2 7 5 2 2 2" xfId="10983"/>
    <cellStyle name="Millares [3] 2 7 5 2 3" xfId="10984"/>
    <cellStyle name="Millares [3] 2 7 5 2 3 2" xfId="10985"/>
    <cellStyle name="Millares [3] 2 7 5 2 4" xfId="10986"/>
    <cellStyle name="Millares [3] 2 7 5 2 4 2" xfId="10987"/>
    <cellStyle name="Millares [3] 2 7 5 3" xfId="10988"/>
    <cellStyle name="Millares [3] 2 7 5 3 2" xfId="10989"/>
    <cellStyle name="Millares [3] 2 7 5 4" xfId="10990"/>
    <cellStyle name="Millares [3] 2 7 5 4 2" xfId="10991"/>
    <cellStyle name="Millares [3] 2 7 5 5" xfId="10992"/>
    <cellStyle name="Millares [3] 2 7 5 5 2" xfId="10993"/>
    <cellStyle name="Millares [3] 2 7 6" xfId="10994"/>
    <cellStyle name="Millares [3] 2 7 6 2" xfId="10995"/>
    <cellStyle name="Millares [3] 2 7 6 2 2" xfId="10996"/>
    <cellStyle name="Millares [3] 2 7 6 2 2 2" xfId="10997"/>
    <cellStyle name="Millares [3] 2 7 6 2 3" xfId="10998"/>
    <cellStyle name="Millares [3] 2 7 6 2 3 2" xfId="10999"/>
    <cellStyle name="Millares [3] 2 7 6 2 4" xfId="11000"/>
    <cellStyle name="Millares [3] 2 7 6 2 4 2" xfId="11001"/>
    <cellStyle name="Millares [3] 2 7 6 3" xfId="11002"/>
    <cellStyle name="Millares [3] 2 7 6 3 2" xfId="11003"/>
    <cellStyle name="Millares [3] 2 7 6 4" xfId="11004"/>
    <cellStyle name="Millares [3] 2 7 6 4 2" xfId="11005"/>
    <cellStyle name="Millares [3] 2 7 6 5" xfId="11006"/>
    <cellStyle name="Millares [3] 2 7 6 5 2" xfId="11007"/>
    <cellStyle name="Millares [3] 2 7 7" xfId="11008"/>
    <cellStyle name="Millares [3] 2 7 7 2" xfId="11009"/>
    <cellStyle name="Millares [3] 2 7 7 2 2" xfId="11010"/>
    <cellStyle name="Millares [3] 2 7 7 2 2 2" xfId="11011"/>
    <cellStyle name="Millares [3] 2 7 7 2 3" xfId="11012"/>
    <cellStyle name="Millares [3] 2 7 7 2 3 2" xfId="11013"/>
    <cellStyle name="Millares [3] 2 7 7 2 4" xfId="11014"/>
    <cellStyle name="Millares [3] 2 7 7 2 4 2" xfId="11015"/>
    <cellStyle name="Millares [3] 2 7 7 3" xfId="11016"/>
    <cellStyle name="Millares [3] 2 7 7 3 2" xfId="11017"/>
    <cellStyle name="Millares [3] 2 7 7 4" xfId="11018"/>
    <cellStyle name="Millares [3] 2 7 7 4 2" xfId="11019"/>
    <cellStyle name="Millares [3] 2 7 7 5" xfId="11020"/>
    <cellStyle name="Millares [3] 2 7 7 5 2" xfId="11021"/>
    <cellStyle name="Millares [3] 2 7 8" xfId="11022"/>
    <cellStyle name="Millares [3] 2 7 8 2" xfId="11023"/>
    <cellStyle name="Millares [3] 2 7 8 2 2" xfId="11024"/>
    <cellStyle name="Millares [3] 2 7 8 3" xfId="11025"/>
    <cellStyle name="Millares [3] 2 7 8 3 2" xfId="11026"/>
    <cellStyle name="Millares [3] 2 7 8 4" xfId="11027"/>
    <cellStyle name="Millares [3] 2 7 8 4 2" xfId="11028"/>
    <cellStyle name="Millares [3] 2 7 9" xfId="11029"/>
    <cellStyle name="Millares [3] 2 7 9 2" xfId="11030"/>
    <cellStyle name="Millares [3] 2 8" xfId="11031"/>
    <cellStyle name="Millares [3] 2 8 10" xfId="11032"/>
    <cellStyle name="Millares [3] 2 8 10 2" xfId="11033"/>
    <cellStyle name="Millares [3] 2 8 11" xfId="11034"/>
    <cellStyle name="Millares [3] 2 8 11 2" xfId="11035"/>
    <cellStyle name="Millares [3] 2 8 2" xfId="11036"/>
    <cellStyle name="Millares [3] 2 8 2 2" xfId="11037"/>
    <cellStyle name="Millares [3] 2 8 2 2 2" xfId="11038"/>
    <cellStyle name="Millares [3] 2 8 2 2 2 2" xfId="11039"/>
    <cellStyle name="Millares [3] 2 8 2 2 3" xfId="11040"/>
    <cellStyle name="Millares [3] 2 8 2 2 3 2" xfId="11041"/>
    <cellStyle name="Millares [3] 2 8 2 2 4" xfId="11042"/>
    <cellStyle name="Millares [3] 2 8 2 2 4 2" xfId="11043"/>
    <cellStyle name="Millares [3] 2 8 2 3" xfId="11044"/>
    <cellStyle name="Millares [3] 2 8 2 3 2" xfId="11045"/>
    <cellStyle name="Millares [3] 2 8 2 4" xfId="11046"/>
    <cellStyle name="Millares [3] 2 8 2 4 2" xfId="11047"/>
    <cellStyle name="Millares [3] 2 8 2 5" xfId="11048"/>
    <cellStyle name="Millares [3] 2 8 2 5 2" xfId="11049"/>
    <cellStyle name="Millares [3] 2 8 3" xfId="11050"/>
    <cellStyle name="Millares [3] 2 8 3 2" xfId="11051"/>
    <cellStyle name="Millares [3] 2 8 3 2 2" xfId="11052"/>
    <cellStyle name="Millares [3] 2 8 3 2 2 2" xfId="11053"/>
    <cellStyle name="Millares [3] 2 8 3 2 3" xfId="11054"/>
    <cellStyle name="Millares [3] 2 8 3 2 3 2" xfId="11055"/>
    <cellStyle name="Millares [3] 2 8 3 2 4" xfId="11056"/>
    <cellStyle name="Millares [3] 2 8 3 2 4 2" xfId="11057"/>
    <cellStyle name="Millares [3] 2 8 3 3" xfId="11058"/>
    <cellStyle name="Millares [3] 2 8 3 3 2" xfId="11059"/>
    <cellStyle name="Millares [3] 2 8 3 4" xfId="11060"/>
    <cellStyle name="Millares [3] 2 8 3 4 2" xfId="11061"/>
    <cellStyle name="Millares [3] 2 8 3 5" xfId="11062"/>
    <cellStyle name="Millares [3] 2 8 3 5 2" xfId="11063"/>
    <cellStyle name="Millares [3] 2 8 4" xfId="11064"/>
    <cellStyle name="Millares [3] 2 8 4 2" xfId="11065"/>
    <cellStyle name="Millares [3] 2 8 4 2 2" xfId="11066"/>
    <cellStyle name="Millares [3] 2 8 4 2 2 2" xfId="11067"/>
    <cellStyle name="Millares [3] 2 8 4 2 3" xfId="11068"/>
    <cellStyle name="Millares [3] 2 8 4 2 3 2" xfId="11069"/>
    <cellStyle name="Millares [3] 2 8 4 2 4" xfId="11070"/>
    <cellStyle name="Millares [3] 2 8 4 2 4 2" xfId="11071"/>
    <cellStyle name="Millares [3] 2 8 4 3" xfId="11072"/>
    <cellStyle name="Millares [3] 2 8 4 3 2" xfId="11073"/>
    <cellStyle name="Millares [3] 2 8 4 4" xfId="11074"/>
    <cellStyle name="Millares [3] 2 8 4 4 2" xfId="11075"/>
    <cellStyle name="Millares [3] 2 8 4 5" xfId="11076"/>
    <cellStyle name="Millares [3] 2 8 4 5 2" xfId="11077"/>
    <cellStyle name="Millares [3] 2 8 5" xfId="11078"/>
    <cellStyle name="Millares [3] 2 8 5 2" xfId="11079"/>
    <cellStyle name="Millares [3] 2 8 5 2 2" xfId="11080"/>
    <cellStyle name="Millares [3] 2 8 5 2 2 2" xfId="11081"/>
    <cellStyle name="Millares [3] 2 8 5 2 3" xfId="11082"/>
    <cellStyle name="Millares [3] 2 8 5 2 3 2" xfId="11083"/>
    <cellStyle name="Millares [3] 2 8 5 2 4" xfId="11084"/>
    <cellStyle name="Millares [3] 2 8 5 2 4 2" xfId="11085"/>
    <cellStyle name="Millares [3] 2 8 5 3" xfId="11086"/>
    <cellStyle name="Millares [3] 2 8 5 3 2" xfId="11087"/>
    <cellStyle name="Millares [3] 2 8 5 4" xfId="11088"/>
    <cellStyle name="Millares [3] 2 8 5 4 2" xfId="11089"/>
    <cellStyle name="Millares [3] 2 8 5 5" xfId="11090"/>
    <cellStyle name="Millares [3] 2 8 5 5 2" xfId="11091"/>
    <cellStyle name="Millares [3] 2 8 6" xfId="11092"/>
    <cellStyle name="Millares [3] 2 8 6 2" xfId="11093"/>
    <cellStyle name="Millares [3] 2 8 6 2 2" xfId="11094"/>
    <cellStyle name="Millares [3] 2 8 6 2 2 2" xfId="11095"/>
    <cellStyle name="Millares [3] 2 8 6 2 3" xfId="11096"/>
    <cellStyle name="Millares [3] 2 8 6 2 3 2" xfId="11097"/>
    <cellStyle name="Millares [3] 2 8 6 2 4" xfId="11098"/>
    <cellStyle name="Millares [3] 2 8 6 2 4 2" xfId="11099"/>
    <cellStyle name="Millares [3] 2 8 6 3" xfId="11100"/>
    <cellStyle name="Millares [3] 2 8 6 3 2" xfId="11101"/>
    <cellStyle name="Millares [3] 2 8 6 4" xfId="11102"/>
    <cellStyle name="Millares [3] 2 8 6 4 2" xfId="11103"/>
    <cellStyle name="Millares [3] 2 8 6 5" xfId="11104"/>
    <cellStyle name="Millares [3] 2 8 6 5 2" xfId="11105"/>
    <cellStyle name="Millares [3] 2 8 7" xfId="11106"/>
    <cellStyle name="Millares [3] 2 8 7 2" xfId="11107"/>
    <cellStyle name="Millares [3] 2 8 7 2 2" xfId="11108"/>
    <cellStyle name="Millares [3] 2 8 7 2 2 2" xfId="11109"/>
    <cellStyle name="Millares [3] 2 8 7 2 3" xfId="11110"/>
    <cellStyle name="Millares [3] 2 8 7 2 3 2" xfId="11111"/>
    <cellStyle name="Millares [3] 2 8 7 2 4" xfId="11112"/>
    <cellStyle name="Millares [3] 2 8 7 2 4 2" xfId="11113"/>
    <cellStyle name="Millares [3] 2 8 7 3" xfId="11114"/>
    <cellStyle name="Millares [3] 2 8 7 3 2" xfId="11115"/>
    <cellStyle name="Millares [3] 2 8 7 4" xfId="11116"/>
    <cellStyle name="Millares [3] 2 8 7 4 2" xfId="11117"/>
    <cellStyle name="Millares [3] 2 8 7 5" xfId="11118"/>
    <cellStyle name="Millares [3] 2 8 7 5 2" xfId="11119"/>
    <cellStyle name="Millares [3] 2 8 8" xfId="11120"/>
    <cellStyle name="Millares [3] 2 8 8 2" xfId="11121"/>
    <cellStyle name="Millares [3] 2 8 8 2 2" xfId="11122"/>
    <cellStyle name="Millares [3] 2 8 8 3" xfId="11123"/>
    <cellStyle name="Millares [3] 2 8 8 3 2" xfId="11124"/>
    <cellStyle name="Millares [3] 2 8 8 4" xfId="11125"/>
    <cellStyle name="Millares [3] 2 8 8 4 2" xfId="11126"/>
    <cellStyle name="Millares [3] 2 8 9" xfId="11127"/>
    <cellStyle name="Millares [3] 2 8 9 2" xfId="11128"/>
    <cellStyle name="Millares [3] 2 9" xfId="11129"/>
    <cellStyle name="Millares [3] 2 9 10" xfId="11130"/>
    <cellStyle name="Millares [3] 2 9 10 2" xfId="11131"/>
    <cellStyle name="Millares [3] 2 9 11" xfId="11132"/>
    <cellStyle name="Millares [3] 2 9 11 2" xfId="11133"/>
    <cellStyle name="Millares [3] 2 9 2" xfId="11134"/>
    <cellStyle name="Millares [3] 2 9 2 2" xfId="11135"/>
    <cellStyle name="Millares [3] 2 9 2 2 2" xfId="11136"/>
    <cellStyle name="Millares [3] 2 9 2 2 2 2" xfId="11137"/>
    <cellStyle name="Millares [3] 2 9 2 2 3" xfId="11138"/>
    <cellStyle name="Millares [3] 2 9 2 2 3 2" xfId="11139"/>
    <cellStyle name="Millares [3] 2 9 2 2 4" xfId="11140"/>
    <cellStyle name="Millares [3] 2 9 2 2 4 2" xfId="11141"/>
    <cellStyle name="Millares [3] 2 9 2 3" xfId="11142"/>
    <cellStyle name="Millares [3] 2 9 2 3 2" xfId="11143"/>
    <cellStyle name="Millares [3] 2 9 2 4" xfId="11144"/>
    <cellStyle name="Millares [3] 2 9 2 4 2" xfId="11145"/>
    <cellStyle name="Millares [3] 2 9 2 5" xfId="11146"/>
    <cellStyle name="Millares [3] 2 9 2 5 2" xfId="11147"/>
    <cellStyle name="Millares [3] 2 9 3" xfId="11148"/>
    <cellStyle name="Millares [3] 2 9 3 2" xfId="11149"/>
    <cellStyle name="Millares [3] 2 9 3 2 2" xfId="11150"/>
    <cellStyle name="Millares [3] 2 9 3 2 2 2" xfId="11151"/>
    <cellStyle name="Millares [3] 2 9 3 2 3" xfId="11152"/>
    <cellStyle name="Millares [3] 2 9 3 2 3 2" xfId="11153"/>
    <cellStyle name="Millares [3] 2 9 3 2 4" xfId="11154"/>
    <cellStyle name="Millares [3] 2 9 3 2 4 2" xfId="11155"/>
    <cellStyle name="Millares [3] 2 9 3 3" xfId="11156"/>
    <cellStyle name="Millares [3] 2 9 3 3 2" xfId="11157"/>
    <cellStyle name="Millares [3] 2 9 3 4" xfId="11158"/>
    <cellStyle name="Millares [3] 2 9 3 4 2" xfId="11159"/>
    <cellStyle name="Millares [3] 2 9 3 5" xfId="11160"/>
    <cellStyle name="Millares [3] 2 9 3 5 2" xfId="11161"/>
    <cellStyle name="Millares [3] 2 9 4" xfId="11162"/>
    <cellStyle name="Millares [3] 2 9 4 2" xfId="11163"/>
    <cellStyle name="Millares [3] 2 9 4 2 2" xfId="11164"/>
    <cellStyle name="Millares [3] 2 9 4 2 2 2" xfId="11165"/>
    <cellStyle name="Millares [3] 2 9 4 2 3" xfId="11166"/>
    <cellStyle name="Millares [3] 2 9 4 2 3 2" xfId="11167"/>
    <cellStyle name="Millares [3] 2 9 4 2 4" xfId="11168"/>
    <cellStyle name="Millares [3] 2 9 4 2 4 2" xfId="11169"/>
    <cellStyle name="Millares [3] 2 9 4 3" xfId="11170"/>
    <cellStyle name="Millares [3] 2 9 4 3 2" xfId="11171"/>
    <cellStyle name="Millares [3] 2 9 4 4" xfId="11172"/>
    <cellStyle name="Millares [3] 2 9 4 4 2" xfId="11173"/>
    <cellStyle name="Millares [3] 2 9 4 5" xfId="11174"/>
    <cellStyle name="Millares [3] 2 9 4 5 2" xfId="11175"/>
    <cellStyle name="Millares [3] 2 9 5" xfId="11176"/>
    <cellStyle name="Millares [3] 2 9 5 2" xfId="11177"/>
    <cellStyle name="Millares [3] 2 9 5 2 2" xfId="11178"/>
    <cellStyle name="Millares [3] 2 9 5 2 2 2" xfId="11179"/>
    <cellStyle name="Millares [3] 2 9 5 2 3" xfId="11180"/>
    <cellStyle name="Millares [3] 2 9 5 2 3 2" xfId="11181"/>
    <cellStyle name="Millares [3] 2 9 5 2 4" xfId="11182"/>
    <cellStyle name="Millares [3] 2 9 5 2 4 2" xfId="11183"/>
    <cellStyle name="Millares [3] 2 9 5 3" xfId="11184"/>
    <cellStyle name="Millares [3] 2 9 5 3 2" xfId="11185"/>
    <cellStyle name="Millares [3] 2 9 5 4" xfId="11186"/>
    <cellStyle name="Millares [3] 2 9 5 4 2" xfId="11187"/>
    <cellStyle name="Millares [3] 2 9 5 5" xfId="11188"/>
    <cellStyle name="Millares [3] 2 9 5 5 2" xfId="11189"/>
    <cellStyle name="Millares [3] 2 9 6" xfId="11190"/>
    <cellStyle name="Millares [3] 2 9 6 2" xfId="11191"/>
    <cellStyle name="Millares [3] 2 9 6 2 2" xfId="11192"/>
    <cellStyle name="Millares [3] 2 9 6 2 2 2" xfId="11193"/>
    <cellStyle name="Millares [3] 2 9 6 2 3" xfId="11194"/>
    <cellStyle name="Millares [3] 2 9 6 2 3 2" xfId="11195"/>
    <cellStyle name="Millares [3] 2 9 6 2 4" xfId="11196"/>
    <cellStyle name="Millares [3] 2 9 6 2 4 2" xfId="11197"/>
    <cellStyle name="Millares [3] 2 9 6 3" xfId="11198"/>
    <cellStyle name="Millares [3] 2 9 6 3 2" xfId="11199"/>
    <cellStyle name="Millares [3] 2 9 6 4" xfId="11200"/>
    <cellStyle name="Millares [3] 2 9 6 4 2" xfId="11201"/>
    <cellStyle name="Millares [3] 2 9 6 5" xfId="11202"/>
    <cellStyle name="Millares [3] 2 9 6 5 2" xfId="11203"/>
    <cellStyle name="Millares [3] 2 9 7" xfId="11204"/>
    <cellStyle name="Millares [3] 2 9 7 2" xfId="11205"/>
    <cellStyle name="Millares [3] 2 9 7 2 2" xfId="11206"/>
    <cellStyle name="Millares [3] 2 9 7 2 2 2" xfId="11207"/>
    <cellStyle name="Millares [3] 2 9 7 2 3" xfId="11208"/>
    <cellStyle name="Millares [3] 2 9 7 2 3 2" xfId="11209"/>
    <cellStyle name="Millares [3] 2 9 7 2 4" xfId="11210"/>
    <cellStyle name="Millares [3] 2 9 7 2 4 2" xfId="11211"/>
    <cellStyle name="Millares [3] 2 9 7 3" xfId="11212"/>
    <cellStyle name="Millares [3] 2 9 7 3 2" xfId="11213"/>
    <cellStyle name="Millares [3] 2 9 7 4" xfId="11214"/>
    <cellStyle name="Millares [3] 2 9 7 4 2" xfId="11215"/>
    <cellStyle name="Millares [3] 2 9 7 5" xfId="11216"/>
    <cellStyle name="Millares [3] 2 9 7 5 2" xfId="11217"/>
    <cellStyle name="Millares [3] 2 9 8" xfId="11218"/>
    <cellStyle name="Millares [3] 2 9 8 2" xfId="11219"/>
    <cellStyle name="Millares [3] 2 9 8 2 2" xfId="11220"/>
    <cellStyle name="Millares [3] 2 9 8 3" xfId="11221"/>
    <cellStyle name="Millares [3] 2 9 8 3 2" xfId="11222"/>
    <cellStyle name="Millares [3] 2 9 8 4" xfId="11223"/>
    <cellStyle name="Millares [3] 2 9 8 4 2" xfId="11224"/>
    <cellStyle name="Millares [3] 2 9 9" xfId="11225"/>
    <cellStyle name="Millares [3] 2 9 9 2" xfId="11226"/>
    <cellStyle name="Millares [3] 3" xfId="11227"/>
    <cellStyle name="Millares [3] 3 10" xfId="11228"/>
    <cellStyle name="Millares [3] 3 10 2" xfId="11229"/>
    <cellStyle name="Millares [3] 3 11" xfId="11230"/>
    <cellStyle name="Millares [3] 3 11 2" xfId="11231"/>
    <cellStyle name="Millares [3] 3 2" xfId="11232"/>
    <cellStyle name="Millares [3] 3 2 2" xfId="11233"/>
    <cellStyle name="Millares [3] 3 2 2 2" xfId="11234"/>
    <cellStyle name="Millares [3] 3 2 2 2 2" xfId="11235"/>
    <cellStyle name="Millares [3] 3 2 2 3" xfId="11236"/>
    <cellStyle name="Millares [3] 3 2 2 3 2" xfId="11237"/>
    <cellStyle name="Millares [3] 3 2 2 4" xfId="11238"/>
    <cellStyle name="Millares [3] 3 2 2 4 2" xfId="11239"/>
    <cellStyle name="Millares [3] 3 2 3" xfId="11240"/>
    <cellStyle name="Millares [3] 3 2 3 2" xfId="11241"/>
    <cellStyle name="Millares [3] 3 2 4" xfId="11242"/>
    <cellStyle name="Millares [3] 3 2 4 2" xfId="11243"/>
    <cellStyle name="Millares [3] 3 2 5" xfId="11244"/>
    <cellStyle name="Millares [3] 3 2 5 2" xfId="11245"/>
    <cellStyle name="Millares [3] 3 3" xfId="11246"/>
    <cellStyle name="Millares [3] 3 3 2" xfId="11247"/>
    <cellStyle name="Millares [3] 3 3 2 2" xfId="11248"/>
    <cellStyle name="Millares [3] 3 3 2 2 2" xfId="11249"/>
    <cellStyle name="Millares [3] 3 3 2 3" xfId="11250"/>
    <cellStyle name="Millares [3] 3 3 2 3 2" xfId="11251"/>
    <cellStyle name="Millares [3] 3 3 2 4" xfId="11252"/>
    <cellStyle name="Millares [3] 3 3 2 4 2" xfId="11253"/>
    <cellStyle name="Millares [3] 3 3 3" xfId="11254"/>
    <cellStyle name="Millares [3] 3 3 3 2" xfId="11255"/>
    <cellStyle name="Millares [3] 3 3 4" xfId="11256"/>
    <cellStyle name="Millares [3] 3 3 4 2" xfId="11257"/>
    <cellStyle name="Millares [3] 3 3 5" xfId="11258"/>
    <cellStyle name="Millares [3] 3 3 5 2" xfId="11259"/>
    <cellStyle name="Millares [3] 3 4" xfId="11260"/>
    <cellStyle name="Millares [3] 3 4 2" xfId="11261"/>
    <cellStyle name="Millares [3] 3 4 2 2" xfId="11262"/>
    <cellStyle name="Millares [3] 3 4 2 2 2" xfId="11263"/>
    <cellStyle name="Millares [3] 3 4 2 3" xfId="11264"/>
    <cellStyle name="Millares [3] 3 4 2 3 2" xfId="11265"/>
    <cellStyle name="Millares [3] 3 4 2 4" xfId="11266"/>
    <cellStyle name="Millares [3] 3 4 2 4 2" xfId="11267"/>
    <cellStyle name="Millares [3] 3 4 3" xfId="11268"/>
    <cellStyle name="Millares [3] 3 4 3 2" xfId="11269"/>
    <cellStyle name="Millares [3] 3 4 4" xfId="11270"/>
    <cellStyle name="Millares [3] 3 4 4 2" xfId="11271"/>
    <cellStyle name="Millares [3] 3 4 5" xfId="11272"/>
    <cellStyle name="Millares [3] 3 4 5 2" xfId="11273"/>
    <cellStyle name="Millares [3] 3 5" xfId="11274"/>
    <cellStyle name="Millares [3] 3 5 2" xfId="11275"/>
    <cellStyle name="Millares [3] 3 5 2 2" xfId="11276"/>
    <cellStyle name="Millares [3] 3 5 2 2 2" xfId="11277"/>
    <cellStyle name="Millares [3] 3 5 2 3" xfId="11278"/>
    <cellStyle name="Millares [3] 3 5 2 3 2" xfId="11279"/>
    <cellStyle name="Millares [3] 3 5 2 4" xfId="11280"/>
    <cellStyle name="Millares [3] 3 5 2 4 2" xfId="11281"/>
    <cellStyle name="Millares [3] 3 5 3" xfId="11282"/>
    <cellStyle name="Millares [3] 3 5 3 2" xfId="11283"/>
    <cellStyle name="Millares [3] 3 5 4" xfId="11284"/>
    <cellStyle name="Millares [3] 3 5 4 2" xfId="11285"/>
    <cellStyle name="Millares [3] 3 5 5" xfId="11286"/>
    <cellStyle name="Millares [3] 3 5 5 2" xfId="11287"/>
    <cellStyle name="Millares [3] 3 6" xfId="11288"/>
    <cellStyle name="Millares [3] 3 6 2" xfId="11289"/>
    <cellStyle name="Millares [3] 3 6 2 2" xfId="11290"/>
    <cellStyle name="Millares [3] 3 6 2 2 2" xfId="11291"/>
    <cellStyle name="Millares [3] 3 6 2 3" xfId="11292"/>
    <cellStyle name="Millares [3] 3 6 2 3 2" xfId="11293"/>
    <cellStyle name="Millares [3] 3 6 2 4" xfId="11294"/>
    <cellStyle name="Millares [3] 3 6 2 4 2" xfId="11295"/>
    <cellStyle name="Millares [3] 3 6 3" xfId="11296"/>
    <cellStyle name="Millares [3] 3 6 3 2" xfId="11297"/>
    <cellStyle name="Millares [3] 3 6 4" xfId="11298"/>
    <cellStyle name="Millares [3] 3 6 4 2" xfId="11299"/>
    <cellStyle name="Millares [3] 3 6 5" xfId="11300"/>
    <cellStyle name="Millares [3] 3 6 5 2" xfId="11301"/>
    <cellStyle name="Millares [3] 3 7" xfId="11302"/>
    <cellStyle name="Millares [3] 3 7 2" xfId="11303"/>
    <cellStyle name="Millares [3] 3 7 2 2" xfId="11304"/>
    <cellStyle name="Millares [3] 3 7 2 2 2" xfId="11305"/>
    <cellStyle name="Millares [3] 3 7 2 3" xfId="11306"/>
    <cellStyle name="Millares [3] 3 7 2 3 2" xfId="11307"/>
    <cellStyle name="Millares [3] 3 7 2 4" xfId="11308"/>
    <cellStyle name="Millares [3] 3 7 2 4 2" xfId="11309"/>
    <cellStyle name="Millares [3] 3 7 3" xfId="11310"/>
    <cellStyle name="Millares [3] 3 7 3 2" xfId="11311"/>
    <cellStyle name="Millares [3] 3 7 4" xfId="11312"/>
    <cellStyle name="Millares [3] 3 7 4 2" xfId="11313"/>
    <cellStyle name="Millares [3] 3 7 5" xfId="11314"/>
    <cellStyle name="Millares [3] 3 7 5 2" xfId="11315"/>
    <cellStyle name="Millares [3] 3 8" xfId="11316"/>
    <cellStyle name="Millares [3] 3 8 2" xfId="11317"/>
    <cellStyle name="Millares [3] 3 8 2 2" xfId="11318"/>
    <cellStyle name="Millares [3] 3 8 3" xfId="11319"/>
    <cellStyle name="Millares [3] 3 8 3 2" xfId="11320"/>
    <cellStyle name="Millares [3] 3 8 4" xfId="11321"/>
    <cellStyle name="Millares [3] 3 8 4 2" xfId="11322"/>
    <cellStyle name="Millares [3] 3 9" xfId="11323"/>
    <cellStyle name="Millares [3] 3 9 2" xfId="11324"/>
    <cellStyle name="Millares [3] 4" xfId="11325"/>
    <cellStyle name="Millares [3] 4 10" xfId="11326"/>
    <cellStyle name="Millares [3] 4 10 2" xfId="11327"/>
    <cellStyle name="Millares [3] 4 11" xfId="11328"/>
    <cellStyle name="Millares [3] 4 11 2" xfId="11329"/>
    <cellStyle name="Millares [3] 4 2" xfId="11330"/>
    <cellStyle name="Millares [3] 4 2 2" xfId="11331"/>
    <cellStyle name="Millares [3] 4 2 2 2" xfId="11332"/>
    <cellStyle name="Millares [3] 4 2 2 2 2" xfId="11333"/>
    <cellStyle name="Millares [3] 4 2 2 3" xfId="11334"/>
    <cellStyle name="Millares [3] 4 2 2 3 2" xfId="11335"/>
    <cellStyle name="Millares [3] 4 2 2 4" xfId="11336"/>
    <cellStyle name="Millares [3] 4 2 2 4 2" xfId="11337"/>
    <cellStyle name="Millares [3] 4 2 3" xfId="11338"/>
    <cellStyle name="Millares [3] 4 2 3 2" xfId="11339"/>
    <cellStyle name="Millares [3] 4 2 4" xfId="11340"/>
    <cellStyle name="Millares [3] 4 2 4 2" xfId="11341"/>
    <cellStyle name="Millares [3] 4 2 5" xfId="11342"/>
    <cellStyle name="Millares [3] 4 2 5 2" xfId="11343"/>
    <cellStyle name="Millares [3] 4 3" xfId="11344"/>
    <cellStyle name="Millares [3] 4 3 2" xfId="11345"/>
    <cellStyle name="Millares [3] 4 3 2 2" xfId="11346"/>
    <cellStyle name="Millares [3] 4 3 2 2 2" xfId="11347"/>
    <cellStyle name="Millares [3] 4 3 2 3" xfId="11348"/>
    <cellStyle name="Millares [3] 4 3 2 3 2" xfId="11349"/>
    <cellStyle name="Millares [3] 4 3 2 4" xfId="11350"/>
    <cellStyle name="Millares [3] 4 3 2 4 2" xfId="11351"/>
    <cellStyle name="Millares [3] 4 3 3" xfId="11352"/>
    <cellStyle name="Millares [3] 4 3 3 2" xfId="11353"/>
    <cellStyle name="Millares [3] 4 3 4" xfId="11354"/>
    <cellStyle name="Millares [3] 4 3 4 2" xfId="11355"/>
    <cellStyle name="Millares [3] 4 3 5" xfId="11356"/>
    <cellStyle name="Millares [3] 4 3 5 2" xfId="11357"/>
    <cellStyle name="Millares [3] 4 4" xfId="11358"/>
    <cellStyle name="Millares [3] 4 4 2" xfId="11359"/>
    <cellStyle name="Millares [3] 4 4 2 2" xfId="11360"/>
    <cellStyle name="Millares [3] 4 4 2 2 2" xfId="11361"/>
    <cellStyle name="Millares [3] 4 4 2 3" xfId="11362"/>
    <cellStyle name="Millares [3] 4 4 2 3 2" xfId="11363"/>
    <cellStyle name="Millares [3] 4 4 2 4" xfId="11364"/>
    <cellStyle name="Millares [3] 4 4 2 4 2" xfId="11365"/>
    <cellStyle name="Millares [3] 4 4 3" xfId="11366"/>
    <cellStyle name="Millares [3] 4 4 3 2" xfId="11367"/>
    <cellStyle name="Millares [3] 4 4 4" xfId="11368"/>
    <cellStyle name="Millares [3] 4 4 4 2" xfId="11369"/>
    <cellStyle name="Millares [3] 4 4 5" xfId="11370"/>
    <cellStyle name="Millares [3] 4 4 5 2" xfId="11371"/>
    <cellStyle name="Millares [3] 4 5" xfId="11372"/>
    <cellStyle name="Millares [3] 4 5 2" xfId="11373"/>
    <cellStyle name="Millares [3] 4 5 2 2" xfId="11374"/>
    <cellStyle name="Millares [3] 4 5 2 2 2" xfId="11375"/>
    <cellStyle name="Millares [3] 4 5 2 3" xfId="11376"/>
    <cellStyle name="Millares [3] 4 5 2 3 2" xfId="11377"/>
    <cellStyle name="Millares [3] 4 5 2 4" xfId="11378"/>
    <cellStyle name="Millares [3] 4 5 2 4 2" xfId="11379"/>
    <cellStyle name="Millares [3] 4 5 3" xfId="11380"/>
    <cellStyle name="Millares [3] 4 5 3 2" xfId="11381"/>
    <cellStyle name="Millares [3] 4 5 4" xfId="11382"/>
    <cellStyle name="Millares [3] 4 5 4 2" xfId="11383"/>
    <cellStyle name="Millares [3] 4 5 5" xfId="11384"/>
    <cellStyle name="Millares [3] 4 5 5 2" xfId="11385"/>
    <cellStyle name="Millares [3] 4 6" xfId="11386"/>
    <cellStyle name="Millares [3] 4 6 2" xfId="11387"/>
    <cellStyle name="Millares [3] 4 6 2 2" xfId="11388"/>
    <cellStyle name="Millares [3] 4 6 2 2 2" xfId="11389"/>
    <cellStyle name="Millares [3] 4 6 2 3" xfId="11390"/>
    <cellStyle name="Millares [3] 4 6 2 3 2" xfId="11391"/>
    <cellStyle name="Millares [3] 4 6 2 4" xfId="11392"/>
    <cellStyle name="Millares [3] 4 6 2 4 2" xfId="11393"/>
    <cellStyle name="Millares [3] 4 6 3" xfId="11394"/>
    <cellStyle name="Millares [3] 4 6 3 2" xfId="11395"/>
    <cellStyle name="Millares [3] 4 6 4" xfId="11396"/>
    <cellStyle name="Millares [3] 4 6 4 2" xfId="11397"/>
    <cellStyle name="Millares [3] 4 6 5" xfId="11398"/>
    <cellStyle name="Millares [3] 4 6 5 2" xfId="11399"/>
    <cellStyle name="Millares [3] 4 7" xfId="11400"/>
    <cellStyle name="Millares [3] 4 7 2" xfId="11401"/>
    <cellStyle name="Millares [3] 4 7 2 2" xfId="11402"/>
    <cellStyle name="Millares [3] 4 7 2 2 2" xfId="11403"/>
    <cellStyle name="Millares [3] 4 7 2 3" xfId="11404"/>
    <cellStyle name="Millares [3] 4 7 2 3 2" xfId="11405"/>
    <cellStyle name="Millares [3] 4 7 2 4" xfId="11406"/>
    <cellStyle name="Millares [3] 4 7 2 4 2" xfId="11407"/>
    <cellStyle name="Millares [3] 4 7 3" xfId="11408"/>
    <cellStyle name="Millares [3] 4 7 3 2" xfId="11409"/>
    <cellStyle name="Millares [3] 4 7 4" xfId="11410"/>
    <cellStyle name="Millares [3] 4 7 4 2" xfId="11411"/>
    <cellStyle name="Millares [3] 4 7 5" xfId="11412"/>
    <cellStyle name="Millares [3] 4 7 5 2" xfId="11413"/>
    <cellStyle name="Millares [3] 4 8" xfId="11414"/>
    <cellStyle name="Millares [3] 4 8 2" xfId="11415"/>
    <cellStyle name="Millares [3] 4 8 2 2" xfId="11416"/>
    <cellStyle name="Millares [3] 4 8 3" xfId="11417"/>
    <cellStyle name="Millares [3] 4 8 3 2" xfId="11418"/>
    <cellStyle name="Millares [3] 4 8 4" xfId="11419"/>
    <cellStyle name="Millares [3] 4 8 4 2" xfId="11420"/>
    <cellStyle name="Millares [3] 4 9" xfId="11421"/>
    <cellStyle name="Millares [3] 4 9 2" xfId="11422"/>
    <cellStyle name="Millares [3] 5" xfId="11423"/>
    <cellStyle name="Millares [3] 5 10" xfId="11424"/>
    <cellStyle name="Millares [3] 5 10 2" xfId="11425"/>
    <cellStyle name="Millares [3] 5 11" xfId="11426"/>
    <cellStyle name="Millares [3] 5 11 2" xfId="11427"/>
    <cellStyle name="Millares [3] 5 2" xfId="11428"/>
    <cellStyle name="Millares [3] 5 2 2" xfId="11429"/>
    <cellStyle name="Millares [3] 5 2 2 2" xfId="11430"/>
    <cellStyle name="Millares [3] 5 2 2 2 2" xfId="11431"/>
    <cellStyle name="Millares [3] 5 2 2 3" xfId="11432"/>
    <cellStyle name="Millares [3] 5 2 2 3 2" xfId="11433"/>
    <cellStyle name="Millares [3] 5 2 2 4" xfId="11434"/>
    <cellStyle name="Millares [3] 5 2 2 4 2" xfId="11435"/>
    <cellStyle name="Millares [3] 5 2 3" xfId="11436"/>
    <cellStyle name="Millares [3] 5 2 3 2" xfId="11437"/>
    <cellStyle name="Millares [3] 5 2 4" xfId="11438"/>
    <cellStyle name="Millares [3] 5 2 4 2" xfId="11439"/>
    <cellStyle name="Millares [3] 5 2 5" xfId="11440"/>
    <cellStyle name="Millares [3] 5 2 5 2" xfId="11441"/>
    <cellStyle name="Millares [3] 5 3" xfId="11442"/>
    <cellStyle name="Millares [3] 5 3 2" xfId="11443"/>
    <cellStyle name="Millares [3] 5 3 2 2" xfId="11444"/>
    <cellStyle name="Millares [3] 5 3 2 2 2" xfId="11445"/>
    <cellStyle name="Millares [3] 5 3 2 3" xfId="11446"/>
    <cellStyle name="Millares [3] 5 3 2 3 2" xfId="11447"/>
    <cellStyle name="Millares [3] 5 3 2 4" xfId="11448"/>
    <cellStyle name="Millares [3] 5 3 2 4 2" xfId="11449"/>
    <cellStyle name="Millares [3] 5 3 3" xfId="11450"/>
    <cellStyle name="Millares [3] 5 3 3 2" xfId="11451"/>
    <cellStyle name="Millares [3] 5 3 4" xfId="11452"/>
    <cellStyle name="Millares [3] 5 3 4 2" xfId="11453"/>
    <cellStyle name="Millares [3] 5 3 5" xfId="11454"/>
    <cellStyle name="Millares [3] 5 3 5 2" xfId="11455"/>
    <cellStyle name="Millares [3] 5 4" xfId="11456"/>
    <cellStyle name="Millares [3] 5 4 2" xfId="11457"/>
    <cellStyle name="Millares [3] 5 4 2 2" xfId="11458"/>
    <cellStyle name="Millares [3] 5 4 2 2 2" xfId="11459"/>
    <cellStyle name="Millares [3] 5 4 2 3" xfId="11460"/>
    <cellStyle name="Millares [3] 5 4 2 3 2" xfId="11461"/>
    <cellStyle name="Millares [3] 5 4 2 4" xfId="11462"/>
    <cellStyle name="Millares [3] 5 4 2 4 2" xfId="11463"/>
    <cellStyle name="Millares [3] 5 4 3" xfId="11464"/>
    <cellStyle name="Millares [3] 5 4 3 2" xfId="11465"/>
    <cellStyle name="Millares [3] 5 4 4" xfId="11466"/>
    <cellStyle name="Millares [3] 5 4 4 2" xfId="11467"/>
    <cellStyle name="Millares [3] 5 4 5" xfId="11468"/>
    <cellStyle name="Millares [3] 5 4 5 2" xfId="11469"/>
    <cellStyle name="Millares [3] 5 5" xfId="11470"/>
    <cellStyle name="Millares [3] 5 5 2" xfId="11471"/>
    <cellStyle name="Millares [3] 5 5 2 2" xfId="11472"/>
    <cellStyle name="Millares [3] 5 5 2 2 2" xfId="11473"/>
    <cellStyle name="Millares [3] 5 5 2 3" xfId="11474"/>
    <cellStyle name="Millares [3] 5 5 2 3 2" xfId="11475"/>
    <cellStyle name="Millares [3] 5 5 2 4" xfId="11476"/>
    <cellStyle name="Millares [3] 5 5 2 4 2" xfId="11477"/>
    <cellStyle name="Millares [3] 5 5 3" xfId="11478"/>
    <cellStyle name="Millares [3] 5 5 3 2" xfId="11479"/>
    <cellStyle name="Millares [3] 5 5 4" xfId="11480"/>
    <cellStyle name="Millares [3] 5 5 4 2" xfId="11481"/>
    <cellStyle name="Millares [3] 5 5 5" xfId="11482"/>
    <cellStyle name="Millares [3] 5 5 5 2" xfId="11483"/>
    <cellStyle name="Millares [3] 5 6" xfId="11484"/>
    <cellStyle name="Millares [3] 5 6 2" xfId="11485"/>
    <cellStyle name="Millares [3] 5 6 2 2" xfId="11486"/>
    <cellStyle name="Millares [3] 5 6 2 2 2" xfId="11487"/>
    <cellStyle name="Millares [3] 5 6 2 3" xfId="11488"/>
    <cellStyle name="Millares [3] 5 6 2 3 2" xfId="11489"/>
    <cellStyle name="Millares [3] 5 6 2 4" xfId="11490"/>
    <cellStyle name="Millares [3] 5 6 2 4 2" xfId="11491"/>
    <cellStyle name="Millares [3] 5 6 3" xfId="11492"/>
    <cellStyle name="Millares [3] 5 6 3 2" xfId="11493"/>
    <cellStyle name="Millares [3] 5 6 4" xfId="11494"/>
    <cellStyle name="Millares [3] 5 6 4 2" xfId="11495"/>
    <cellStyle name="Millares [3] 5 6 5" xfId="11496"/>
    <cellStyle name="Millares [3] 5 6 5 2" xfId="11497"/>
    <cellStyle name="Millares [3] 5 7" xfId="11498"/>
    <cellStyle name="Millares [3] 5 7 2" xfId="11499"/>
    <cellStyle name="Millares [3] 5 7 2 2" xfId="11500"/>
    <cellStyle name="Millares [3] 5 7 2 2 2" xfId="11501"/>
    <cellStyle name="Millares [3] 5 7 2 3" xfId="11502"/>
    <cellStyle name="Millares [3] 5 7 2 3 2" xfId="11503"/>
    <cellStyle name="Millares [3] 5 7 2 4" xfId="11504"/>
    <cellStyle name="Millares [3] 5 7 2 4 2" xfId="11505"/>
    <cellStyle name="Millares [3] 5 7 3" xfId="11506"/>
    <cellStyle name="Millares [3] 5 7 3 2" xfId="11507"/>
    <cellStyle name="Millares [3] 5 7 4" xfId="11508"/>
    <cellStyle name="Millares [3] 5 7 4 2" xfId="11509"/>
    <cellStyle name="Millares [3] 5 7 5" xfId="11510"/>
    <cellStyle name="Millares [3] 5 7 5 2" xfId="11511"/>
    <cellStyle name="Millares [3] 5 8" xfId="11512"/>
    <cellStyle name="Millares [3] 5 8 2" xfId="11513"/>
    <cellStyle name="Millares [3] 5 8 2 2" xfId="11514"/>
    <cellStyle name="Millares [3] 5 8 3" xfId="11515"/>
    <cellStyle name="Millares [3] 5 8 3 2" xfId="11516"/>
    <cellStyle name="Millares [3] 5 8 4" xfId="11517"/>
    <cellStyle name="Millares [3] 5 8 4 2" xfId="11518"/>
    <cellStyle name="Millares [3] 5 9" xfId="11519"/>
    <cellStyle name="Millares [3] 5 9 2" xfId="11520"/>
    <cellStyle name="Millares [3] 6" xfId="11521"/>
    <cellStyle name="Millares [3] 6 10" xfId="11522"/>
    <cellStyle name="Millares [3] 6 10 2" xfId="11523"/>
    <cellStyle name="Millares [3] 6 11" xfId="11524"/>
    <cellStyle name="Millares [3] 6 11 2" xfId="11525"/>
    <cellStyle name="Millares [3] 6 2" xfId="11526"/>
    <cellStyle name="Millares [3] 6 2 2" xfId="11527"/>
    <cellStyle name="Millares [3] 6 2 2 2" xfId="11528"/>
    <cellStyle name="Millares [3] 6 2 2 2 2" xfId="11529"/>
    <cellStyle name="Millares [3] 6 2 2 3" xfId="11530"/>
    <cellStyle name="Millares [3] 6 2 2 3 2" xfId="11531"/>
    <cellStyle name="Millares [3] 6 2 2 4" xfId="11532"/>
    <cellStyle name="Millares [3] 6 2 2 4 2" xfId="11533"/>
    <cellStyle name="Millares [3] 6 2 3" xfId="11534"/>
    <cellStyle name="Millares [3] 6 2 3 2" xfId="11535"/>
    <cellStyle name="Millares [3] 6 2 4" xfId="11536"/>
    <cellStyle name="Millares [3] 6 2 4 2" xfId="11537"/>
    <cellStyle name="Millares [3] 6 2 5" xfId="11538"/>
    <cellStyle name="Millares [3] 6 2 5 2" xfId="11539"/>
    <cellStyle name="Millares [3] 6 3" xfId="11540"/>
    <cellStyle name="Millares [3] 6 3 2" xfId="11541"/>
    <cellStyle name="Millares [3] 6 3 2 2" xfId="11542"/>
    <cellStyle name="Millares [3] 6 3 2 2 2" xfId="11543"/>
    <cellStyle name="Millares [3] 6 3 2 3" xfId="11544"/>
    <cellStyle name="Millares [3] 6 3 2 3 2" xfId="11545"/>
    <cellStyle name="Millares [3] 6 3 2 4" xfId="11546"/>
    <cellStyle name="Millares [3] 6 3 2 4 2" xfId="11547"/>
    <cellStyle name="Millares [3] 6 3 3" xfId="11548"/>
    <cellStyle name="Millares [3] 6 3 3 2" xfId="11549"/>
    <cellStyle name="Millares [3] 6 3 4" xfId="11550"/>
    <cellStyle name="Millares [3] 6 3 4 2" xfId="11551"/>
    <cellStyle name="Millares [3] 6 3 5" xfId="11552"/>
    <cellStyle name="Millares [3] 6 3 5 2" xfId="11553"/>
    <cellStyle name="Millares [3] 6 4" xfId="11554"/>
    <cellStyle name="Millares [3] 6 4 2" xfId="11555"/>
    <cellStyle name="Millares [3] 6 4 2 2" xfId="11556"/>
    <cellStyle name="Millares [3] 6 4 2 2 2" xfId="11557"/>
    <cellStyle name="Millares [3] 6 4 2 3" xfId="11558"/>
    <cellStyle name="Millares [3] 6 4 2 3 2" xfId="11559"/>
    <cellStyle name="Millares [3] 6 4 2 4" xfId="11560"/>
    <cellStyle name="Millares [3] 6 4 2 4 2" xfId="11561"/>
    <cellStyle name="Millares [3] 6 4 3" xfId="11562"/>
    <cellStyle name="Millares [3] 6 4 3 2" xfId="11563"/>
    <cellStyle name="Millares [3] 6 4 4" xfId="11564"/>
    <cellStyle name="Millares [3] 6 4 4 2" xfId="11565"/>
    <cellStyle name="Millares [3] 6 4 5" xfId="11566"/>
    <cellStyle name="Millares [3] 6 4 5 2" xfId="11567"/>
    <cellStyle name="Millares [3] 6 5" xfId="11568"/>
    <cellStyle name="Millares [3] 6 5 2" xfId="11569"/>
    <cellStyle name="Millares [3] 6 5 2 2" xfId="11570"/>
    <cellStyle name="Millares [3] 6 5 2 2 2" xfId="11571"/>
    <cellStyle name="Millares [3] 6 5 2 3" xfId="11572"/>
    <cellStyle name="Millares [3] 6 5 2 3 2" xfId="11573"/>
    <cellStyle name="Millares [3] 6 5 2 4" xfId="11574"/>
    <cellStyle name="Millares [3] 6 5 2 4 2" xfId="11575"/>
    <cellStyle name="Millares [3] 6 5 3" xfId="11576"/>
    <cellStyle name="Millares [3] 6 5 3 2" xfId="11577"/>
    <cellStyle name="Millares [3] 6 5 4" xfId="11578"/>
    <cellStyle name="Millares [3] 6 5 4 2" xfId="11579"/>
    <cellStyle name="Millares [3] 6 5 5" xfId="11580"/>
    <cellStyle name="Millares [3] 6 5 5 2" xfId="11581"/>
    <cellStyle name="Millares [3] 6 6" xfId="11582"/>
    <cellStyle name="Millares [3] 6 6 2" xfId="11583"/>
    <cellStyle name="Millares [3] 6 6 2 2" xfId="11584"/>
    <cellStyle name="Millares [3] 6 6 2 2 2" xfId="11585"/>
    <cellStyle name="Millares [3] 6 6 2 3" xfId="11586"/>
    <cellStyle name="Millares [3] 6 6 2 3 2" xfId="11587"/>
    <cellStyle name="Millares [3] 6 6 2 4" xfId="11588"/>
    <cellStyle name="Millares [3] 6 6 2 4 2" xfId="11589"/>
    <cellStyle name="Millares [3] 6 6 3" xfId="11590"/>
    <cellStyle name="Millares [3] 6 6 3 2" xfId="11591"/>
    <cellStyle name="Millares [3] 6 6 4" xfId="11592"/>
    <cellStyle name="Millares [3] 6 6 4 2" xfId="11593"/>
    <cellStyle name="Millares [3] 6 6 5" xfId="11594"/>
    <cellStyle name="Millares [3] 6 6 5 2" xfId="11595"/>
    <cellStyle name="Millares [3] 6 7" xfId="11596"/>
    <cellStyle name="Millares [3] 6 7 2" xfId="11597"/>
    <cellStyle name="Millares [3] 6 7 2 2" xfId="11598"/>
    <cellStyle name="Millares [3] 6 7 2 2 2" xfId="11599"/>
    <cellStyle name="Millares [3] 6 7 2 3" xfId="11600"/>
    <cellStyle name="Millares [3] 6 7 2 3 2" xfId="11601"/>
    <cellStyle name="Millares [3] 6 7 2 4" xfId="11602"/>
    <cellStyle name="Millares [3] 6 7 2 4 2" xfId="11603"/>
    <cellStyle name="Millares [3] 6 7 3" xfId="11604"/>
    <cellStyle name="Millares [3] 6 7 3 2" xfId="11605"/>
    <cellStyle name="Millares [3] 6 7 4" xfId="11606"/>
    <cellStyle name="Millares [3] 6 7 4 2" xfId="11607"/>
    <cellStyle name="Millares [3] 6 7 5" xfId="11608"/>
    <cellStyle name="Millares [3] 6 7 5 2" xfId="11609"/>
    <cellStyle name="Millares [3] 6 8" xfId="11610"/>
    <cellStyle name="Millares [3] 6 8 2" xfId="11611"/>
    <cellStyle name="Millares [3] 6 8 2 2" xfId="11612"/>
    <cellStyle name="Millares [3] 6 8 3" xfId="11613"/>
    <cellStyle name="Millares [3] 6 8 3 2" xfId="11614"/>
    <cellStyle name="Millares [3] 6 8 4" xfId="11615"/>
    <cellStyle name="Millares [3] 6 8 4 2" xfId="11616"/>
    <cellStyle name="Millares [3] 6 9" xfId="11617"/>
    <cellStyle name="Millares [3] 6 9 2" xfId="11618"/>
    <cellStyle name="Millares [3] 7" xfId="11619"/>
    <cellStyle name="Millares [3] 7 10" xfId="11620"/>
    <cellStyle name="Millares [3] 7 10 2" xfId="11621"/>
    <cellStyle name="Millares [3] 7 11" xfId="11622"/>
    <cellStyle name="Millares [3] 7 11 2" xfId="11623"/>
    <cellStyle name="Millares [3] 7 2" xfId="11624"/>
    <cellStyle name="Millares [3] 7 2 2" xfId="11625"/>
    <cellStyle name="Millares [3] 7 2 2 2" xfId="11626"/>
    <cellStyle name="Millares [3] 7 2 2 2 2" xfId="11627"/>
    <cellStyle name="Millares [3] 7 2 2 3" xfId="11628"/>
    <cellStyle name="Millares [3] 7 2 2 3 2" xfId="11629"/>
    <cellStyle name="Millares [3] 7 2 2 4" xfId="11630"/>
    <cellStyle name="Millares [3] 7 2 2 4 2" xfId="11631"/>
    <cellStyle name="Millares [3] 7 2 3" xfId="11632"/>
    <cellStyle name="Millares [3] 7 2 3 2" xfId="11633"/>
    <cellStyle name="Millares [3] 7 2 4" xfId="11634"/>
    <cellStyle name="Millares [3] 7 2 4 2" xfId="11635"/>
    <cellStyle name="Millares [3] 7 2 5" xfId="11636"/>
    <cellStyle name="Millares [3] 7 2 5 2" xfId="11637"/>
    <cellStyle name="Millares [3] 7 3" xfId="11638"/>
    <cellStyle name="Millares [3] 7 3 2" xfId="11639"/>
    <cellStyle name="Millares [3] 7 3 2 2" xfId="11640"/>
    <cellStyle name="Millares [3] 7 3 2 2 2" xfId="11641"/>
    <cellStyle name="Millares [3] 7 3 2 3" xfId="11642"/>
    <cellStyle name="Millares [3] 7 3 2 3 2" xfId="11643"/>
    <cellStyle name="Millares [3] 7 3 2 4" xfId="11644"/>
    <cellStyle name="Millares [3] 7 3 2 4 2" xfId="11645"/>
    <cellStyle name="Millares [3] 7 3 3" xfId="11646"/>
    <cellStyle name="Millares [3] 7 3 3 2" xfId="11647"/>
    <cellStyle name="Millares [3] 7 3 4" xfId="11648"/>
    <cellStyle name="Millares [3] 7 3 4 2" xfId="11649"/>
    <cellStyle name="Millares [3] 7 3 5" xfId="11650"/>
    <cellStyle name="Millares [3] 7 3 5 2" xfId="11651"/>
    <cellStyle name="Millares [3] 7 4" xfId="11652"/>
    <cellStyle name="Millares [3] 7 4 2" xfId="11653"/>
    <cellStyle name="Millares [3] 7 4 2 2" xfId="11654"/>
    <cellStyle name="Millares [3] 7 4 2 2 2" xfId="11655"/>
    <cellStyle name="Millares [3] 7 4 2 3" xfId="11656"/>
    <cellStyle name="Millares [3] 7 4 2 3 2" xfId="11657"/>
    <cellStyle name="Millares [3] 7 4 2 4" xfId="11658"/>
    <cellStyle name="Millares [3] 7 4 2 4 2" xfId="11659"/>
    <cellStyle name="Millares [3] 7 4 3" xfId="11660"/>
    <cellStyle name="Millares [3] 7 4 3 2" xfId="11661"/>
    <cellStyle name="Millares [3] 7 4 4" xfId="11662"/>
    <cellStyle name="Millares [3] 7 4 4 2" xfId="11663"/>
    <cellStyle name="Millares [3] 7 4 5" xfId="11664"/>
    <cellStyle name="Millares [3] 7 4 5 2" xfId="11665"/>
    <cellStyle name="Millares [3] 7 5" xfId="11666"/>
    <cellStyle name="Millares [3] 7 5 2" xfId="11667"/>
    <cellStyle name="Millares [3] 7 5 2 2" xfId="11668"/>
    <cellStyle name="Millares [3] 7 5 2 2 2" xfId="11669"/>
    <cellStyle name="Millares [3] 7 5 2 3" xfId="11670"/>
    <cellStyle name="Millares [3] 7 5 2 3 2" xfId="11671"/>
    <cellStyle name="Millares [3] 7 5 2 4" xfId="11672"/>
    <cellStyle name="Millares [3] 7 5 2 4 2" xfId="11673"/>
    <cellStyle name="Millares [3] 7 5 3" xfId="11674"/>
    <cellStyle name="Millares [3] 7 5 3 2" xfId="11675"/>
    <cellStyle name="Millares [3] 7 5 4" xfId="11676"/>
    <cellStyle name="Millares [3] 7 5 4 2" xfId="11677"/>
    <cellStyle name="Millares [3] 7 5 5" xfId="11678"/>
    <cellStyle name="Millares [3] 7 5 5 2" xfId="11679"/>
    <cellStyle name="Millares [3] 7 6" xfId="11680"/>
    <cellStyle name="Millares [3] 7 6 2" xfId="11681"/>
    <cellStyle name="Millares [3] 7 6 2 2" xfId="11682"/>
    <cellStyle name="Millares [3] 7 6 2 2 2" xfId="11683"/>
    <cellStyle name="Millares [3] 7 6 2 3" xfId="11684"/>
    <cellStyle name="Millares [3] 7 6 2 3 2" xfId="11685"/>
    <cellStyle name="Millares [3] 7 6 2 4" xfId="11686"/>
    <cellStyle name="Millares [3] 7 6 2 4 2" xfId="11687"/>
    <cellStyle name="Millares [3] 7 6 3" xfId="11688"/>
    <cellStyle name="Millares [3] 7 6 3 2" xfId="11689"/>
    <cellStyle name="Millares [3] 7 6 4" xfId="11690"/>
    <cellStyle name="Millares [3] 7 6 4 2" xfId="11691"/>
    <cellStyle name="Millares [3] 7 6 5" xfId="11692"/>
    <cellStyle name="Millares [3] 7 6 5 2" xfId="11693"/>
    <cellStyle name="Millares [3] 7 7" xfId="11694"/>
    <cellStyle name="Millares [3] 7 7 2" xfId="11695"/>
    <cellStyle name="Millares [3] 7 7 2 2" xfId="11696"/>
    <cellStyle name="Millares [3] 7 7 2 2 2" xfId="11697"/>
    <cellStyle name="Millares [3] 7 7 2 3" xfId="11698"/>
    <cellStyle name="Millares [3] 7 7 2 3 2" xfId="11699"/>
    <cellStyle name="Millares [3] 7 7 2 4" xfId="11700"/>
    <cellStyle name="Millares [3] 7 7 2 4 2" xfId="11701"/>
    <cellStyle name="Millares [3] 7 7 3" xfId="11702"/>
    <cellStyle name="Millares [3] 7 7 3 2" xfId="11703"/>
    <cellStyle name="Millares [3] 7 7 4" xfId="11704"/>
    <cellStyle name="Millares [3] 7 7 4 2" xfId="11705"/>
    <cellStyle name="Millares [3] 7 7 5" xfId="11706"/>
    <cellStyle name="Millares [3] 7 7 5 2" xfId="11707"/>
    <cellStyle name="Millares [3] 7 8" xfId="11708"/>
    <cellStyle name="Millares [3] 7 8 2" xfId="11709"/>
    <cellStyle name="Millares [3] 7 8 2 2" xfId="11710"/>
    <cellStyle name="Millares [3] 7 8 3" xfId="11711"/>
    <cellStyle name="Millares [3] 7 8 3 2" xfId="11712"/>
    <cellStyle name="Millares [3] 7 8 4" xfId="11713"/>
    <cellStyle name="Millares [3] 7 8 4 2" xfId="11714"/>
    <cellStyle name="Millares [3] 7 9" xfId="11715"/>
    <cellStyle name="Millares [3] 7 9 2" xfId="11716"/>
    <cellStyle name="Millares [3] 8" xfId="11717"/>
    <cellStyle name="Millares [3] 8 10" xfId="11718"/>
    <cellStyle name="Millares [3] 8 10 2" xfId="11719"/>
    <cellStyle name="Millares [3] 8 11" xfId="11720"/>
    <cellStyle name="Millares [3] 8 11 2" xfId="11721"/>
    <cellStyle name="Millares [3] 8 2" xfId="11722"/>
    <cellStyle name="Millares [3] 8 2 2" xfId="11723"/>
    <cellStyle name="Millares [3] 8 2 2 2" xfId="11724"/>
    <cellStyle name="Millares [3] 8 2 2 2 2" xfId="11725"/>
    <cellStyle name="Millares [3] 8 2 2 3" xfId="11726"/>
    <cellStyle name="Millares [3] 8 2 2 3 2" xfId="11727"/>
    <cellStyle name="Millares [3] 8 2 2 4" xfId="11728"/>
    <cellStyle name="Millares [3] 8 2 2 4 2" xfId="11729"/>
    <cellStyle name="Millares [3] 8 2 3" xfId="11730"/>
    <cellStyle name="Millares [3] 8 2 3 2" xfId="11731"/>
    <cellStyle name="Millares [3] 8 2 4" xfId="11732"/>
    <cellStyle name="Millares [3] 8 2 4 2" xfId="11733"/>
    <cellStyle name="Millares [3] 8 2 5" xfId="11734"/>
    <cellStyle name="Millares [3] 8 2 5 2" xfId="11735"/>
    <cellStyle name="Millares [3] 8 3" xfId="11736"/>
    <cellStyle name="Millares [3] 8 3 2" xfId="11737"/>
    <cellStyle name="Millares [3] 8 3 2 2" xfId="11738"/>
    <cellStyle name="Millares [3] 8 3 2 2 2" xfId="11739"/>
    <cellStyle name="Millares [3] 8 3 2 3" xfId="11740"/>
    <cellStyle name="Millares [3] 8 3 2 3 2" xfId="11741"/>
    <cellStyle name="Millares [3] 8 3 2 4" xfId="11742"/>
    <cellStyle name="Millares [3] 8 3 2 4 2" xfId="11743"/>
    <cellStyle name="Millares [3] 8 3 3" xfId="11744"/>
    <cellStyle name="Millares [3] 8 3 3 2" xfId="11745"/>
    <cellStyle name="Millares [3] 8 3 4" xfId="11746"/>
    <cellStyle name="Millares [3] 8 3 4 2" xfId="11747"/>
    <cellStyle name="Millares [3] 8 3 5" xfId="11748"/>
    <cellStyle name="Millares [3] 8 3 5 2" xfId="11749"/>
    <cellStyle name="Millares [3] 8 4" xfId="11750"/>
    <cellStyle name="Millares [3] 8 4 2" xfId="11751"/>
    <cellStyle name="Millares [3] 8 4 2 2" xfId="11752"/>
    <cellStyle name="Millares [3] 8 4 2 2 2" xfId="11753"/>
    <cellStyle name="Millares [3] 8 4 2 3" xfId="11754"/>
    <cellStyle name="Millares [3] 8 4 2 3 2" xfId="11755"/>
    <cellStyle name="Millares [3] 8 4 2 4" xfId="11756"/>
    <cellStyle name="Millares [3] 8 4 2 4 2" xfId="11757"/>
    <cellStyle name="Millares [3] 8 4 3" xfId="11758"/>
    <cellStyle name="Millares [3] 8 4 3 2" xfId="11759"/>
    <cellStyle name="Millares [3] 8 4 4" xfId="11760"/>
    <cellStyle name="Millares [3] 8 4 4 2" xfId="11761"/>
    <cellStyle name="Millares [3] 8 4 5" xfId="11762"/>
    <cellStyle name="Millares [3] 8 4 5 2" xfId="11763"/>
    <cellStyle name="Millares [3] 8 5" xfId="11764"/>
    <cellStyle name="Millares [3] 8 5 2" xfId="11765"/>
    <cellStyle name="Millares [3] 8 5 2 2" xfId="11766"/>
    <cellStyle name="Millares [3] 8 5 2 2 2" xfId="11767"/>
    <cellStyle name="Millares [3] 8 5 2 3" xfId="11768"/>
    <cellStyle name="Millares [3] 8 5 2 3 2" xfId="11769"/>
    <cellStyle name="Millares [3] 8 5 2 4" xfId="11770"/>
    <cellStyle name="Millares [3] 8 5 2 4 2" xfId="11771"/>
    <cellStyle name="Millares [3] 8 5 3" xfId="11772"/>
    <cellStyle name="Millares [3] 8 5 3 2" xfId="11773"/>
    <cellStyle name="Millares [3] 8 5 4" xfId="11774"/>
    <cellStyle name="Millares [3] 8 5 4 2" xfId="11775"/>
    <cellStyle name="Millares [3] 8 5 5" xfId="11776"/>
    <cellStyle name="Millares [3] 8 5 5 2" xfId="11777"/>
    <cellStyle name="Millares [3] 8 6" xfId="11778"/>
    <cellStyle name="Millares [3] 8 6 2" xfId="11779"/>
    <cellStyle name="Millares [3] 8 6 2 2" xfId="11780"/>
    <cellStyle name="Millares [3] 8 6 2 2 2" xfId="11781"/>
    <cellStyle name="Millares [3] 8 6 2 3" xfId="11782"/>
    <cellStyle name="Millares [3] 8 6 2 3 2" xfId="11783"/>
    <cellStyle name="Millares [3] 8 6 2 4" xfId="11784"/>
    <cellStyle name="Millares [3] 8 6 2 4 2" xfId="11785"/>
    <cellStyle name="Millares [3] 8 6 3" xfId="11786"/>
    <cellStyle name="Millares [3] 8 6 3 2" xfId="11787"/>
    <cellStyle name="Millares [3] 8 6 4" xfId="11788"/>
    <cellStyle name="Millares [3] 8 6 4 2" xfId="11789"/>
    <cellStyle name="Millares [3] 8 6 5" xfId="11790"/>
    <cellStyle name="Millares [3] 8 6 5 2" xfId="11791"/>
    <cellStyle name="Millares [3] 8 7" xfId="11792"/>
    <cellStyle name="Millares [3] 8 7 2" xfId="11793"/>
    <cellStyle name="Millares [3] 8 7 2 2" xfId="11794"/>
    <cellStyle name="Millares [3] 8 7 2 2 2" xfId="11795"/>
    <cellStyle name="Millares [3] 8 7 2 3" xfId="11796"/>
    <cellStyle name="Millares [3] 8 7 2 3 2" xfId="11797"/>
    <cellStyle name="Millares [3] 8 7 2 4" xfId="11798"/>
    <cellStyle name="Millares [3] 8 7 2 4 2" xfId="11799"/>
    <cellStyle name="Millares [3] 8 7 3" xfId="11800"/>
    <cellStyle name="Millares [3] 8 7 3 2" xfId="11801"/>
    <cellStyle name="Millares [3] 8 7 4" xfId="11802"/>
    <cellStyle name="Millares [3] 8 7 4 2" xfId="11803"/>
    <cellStyle name="Millares [3] 8 7 5" xfId="11804"/>
    <cellStyle name="Millares [3] 8 7 5 2" xfId="11805"/>
    <cellStyle name="Millares [3] 8 8" xfId="11806"/>
    <cellStyle name="Millares [3] 8 8 2" xfId="11807"/>
    <cellStyle name="Millares [3] 8 8 2 2" xfId="11808"/>
    <cellStyle name="Millares [3] 8 8 3" xfId="11809"/>
    <cellStyle name="Millares [3] 8 8 3 2" xfId="11810"/>
    <cellStyle name="Millares [3] 8 8 4" xfId="11811"/>
    <cellStyle name="Millares [3] 8 8 4 2" xfId="11812"/>
    <cellStyle name="Millares [3] 8 9" xfId="11813"/>
    <cellStyle name="Millares [3] 8 9 2" xfId="11814"/>
    <cellStyle name="Millares [3] 9" xfId="11815"/>
    <cellStyle name="Millares [3] 9 2" xfId="11816"/>
    <cellStyle name="Millares [3] 9 2 2" xfId="11817"/>
    <cellStyle name="Millares [3] 9 2 2 2" xfId="11818"/>
    <cellStyle name="Millares [3] 9 2 3" xfId="11819"/>
    <cellStyle name="Millares [3] 9 2 3 2" xfId="11820"/>
    <cellStyle name="Millares [3] 9 2 4" xfId="11821"/>
    <cellStyle name="Millares [3] 9 2 4 2" xfId="11822"/>
    <cellStyle name="Millares [3] 9 3" xfId="11823"/>
    <cellStyle name="Millares [3] 9 3 2" xfId="11824"/>
    <cellStyle name="Millares [3] 9 4" xfId="11825"/>
    <cellStyle name="Millares [3] 9 4 2" xfId="11826"/>
    <cellStyle name="Millares [3] 9 5" xfId="11827"/>
    <cellStyle name="Millares [3] 9 5 2" xfId="11828"/>
    <cellStyle name="Millares(0)" xfId="11829"/>
    <cellStyle name="Millares(0) 10" xfId="11830"/>
    <cellStyle name="Millares(0) 10 2" xfId="11831"/>
    <cellStyle name="Millares(0) 10 2 2" xfId="11832"/>
    <cellStyle name="Millares(0) 10 3" xfId="11833"/>
    <cellStyle name="Millares(0) 10 3 2" xfId="11834"/>
    <cellStyle name="Millares(0) 10 4" xfId="11835"/>
    <cellStyle name="Millares(0) 10 4 2" xfId="11836"/>
    <cellStyle name="Millares(0) 11" xfId="11837"/>
    <cellStyle name="Millares(0) 11 2" xfId="11838"/>
    <cellStyle name="Millares(0) 12" xfId="11839"/>
    <cellStyle name="Millares(0) 12 2" xfId="11840"/>
    <cellStyle name="Millares(0) 13" xfId="11841"/>
    <cellStyle name="Millares(0) 13 2" xfId="11842"/>
    <cellStyle name="Millares(0) 2" xfId="11843"/>
    <cellStyle name="Millares(0) 2 10" xfId="11844"/>
    <cellStyle name="Millares(0) 2 10 2" xfId="11845"/>
    <cellStyle name="Millares(0) 2 10 2 2" xfId="11846"/>
    <cellStyle name="Millares(0) 2 10 3" xfId="11847"/>
    <cellStyle name="Millares(0) 2 10 3 2" xfId="11848"/>
    <cellStyle name="Millares(0) 2 10 4" xfId="11849"/>
    <cellStyle name="Millares(0) 2 10 4 2" xfId="11850"/>
    <cellStyle name="Millares(0) 2 11" xfId="11851"/>
    <cellStyle name="Millares(0) 2 11 2" xfId="11852"/>
    <cellStyle name="Millares(0) 2 12" xfId="11853"/>
    <cellStyle name="Millares(0) 2 12 2" xfId="11854"/>
    <cellStyle name="Millares(0) 2 13" xfId="11855"/>
    <cellStyle name="Millares(0) 2 13 2" xfId="11856"/>
    <cellStyle name="Millares(0) 2 2" xfId="11857"/>
    <cellStyle name="Millares(0) 2 2 2" xfId="11858"/>
    <cellStyle name="Millares(0) 2 2 2 2" xfId="11859"/>
    <cellStyle name="Millares(0) 2 2 2 2 2" xfId="11860"/>
    <cellStyle name="Millares(0) 2 2 2 2 2 2" xfId="11861"/>
    <cellStyle name="Millares(0) 2 2 2 2 3" xfId="11862"/>
    <cellStyle name="Millares(0) 2 2 2 2 3 2" xfId="11863"/>
    <cellStyle name="Millares(0) 2 2 2 2 4" xfId="11864"/>
    <cellStyle name="Millares(0) 2 2 2 2 4 2" xfId="11865"/>
    <cellStyle name="Millares(0) 2 2 2 3" xfId="11866"/>
    <cellStyle name="Millares(0) 2 2 2 3 2" xfId="11867"/>
    <cellStyle name="Millares(0) 2 2 2 4" xfId="11868"/>
    <cellStyle name="Millares(0) 2 2 2 4 2" xfId="11869"/>
    <cellStyle name="Millares(0) 2 2 2 5" xfId="11870"/>
    <cellStyle name="Millares(0) 2 2 2 5 2" xfId="11871"/>
    <cellStyle name="Millares(0) 2 2 3" xfId="11872"/>
    <cellStyle name="Millares(0) 2 2 3 2" xfId="11873"/>
    <cellStyle name="Millares(0) 2 2 3 2 2" xfId="11874"/>
    <cellStyle name="Millares(0) 2 2 3 3" xfId="11875"/>
    <cellStyle name="Millares(0) 2 2 3 3 2" xfId="11876"/>
    <cellStyle name="Millares(0) 2 2 3 4" xfId="11877"/>
    <cellStyle name="Millares(0) 2 2 3 4 2" xfId="11878"/>
    <cellStyle name="Millares(0) 2 2 4" xfId="11879"/>
    <cellStyle name="Millares(0) 2 2 4 2" xfId="11880"/>
    <cellStyle name="Millares(0) 2 2 5" xfId="11881"/>
    <cellStyle name="Millares(0) 2 2 5 2" xfId="11882"/>
    <cellStyle name="Millares(0) 2 2 6" xfId="11883"/>
    <cellStyle name="Millares(0) 2 2 6 2" xfId="11884"/>
    <cellStyle name="Millares(0) 2 3" xfId="11885"/>
    <cellStyle name="Millares(0) 2 3 2" xfId="11886"/>
    <cellStyle name="Millares(0) 2 3 2 2" xfId="11887"/>
    <cellStyle name="Millares(0) 2 3 2 2 2" xfId="11888"/>
    <cellStyle name="Millares(0) 2 3 2 2 2 2" xfId="11889"/>
    <cellStyle name="Millares(0) 2 3 2 2 3" xfId="11890"/>
    <cellStyle name="Millares(0) 2 3 2 2 3 2" xfId="11891"/>
    <cellStyle name="Millares(0) 2 3 2 2 4" xfId="11892"/>
    <cellStyle name="Millares(0) 2 3 2 2 4 2" xfId="11893"/>
    <cellStyle name="Millares(0) 2 3 2 3" xfId="11894"/>
    <cellStyle name="Millares(0) 2 3 2 3 2" xfId="11895"/>
    <cellStyle name="Millares(0) 2 3 2 4" xfId="11896"/>
    <cellStyle name="Millares(0) 2 3 2 4 2" xfId="11897"/>
    <cellStyle name="Millares(0) 2 3 2 5" xfId="11898"/>
    <cellStyle name="Millares(0) 2 3 2 5 2" xfId="11899"/>
    <cellStyle name="Millares(0) 2 3 3" xfId="11900"/>
    <cellStyle name="Millares(0) 2 3 3 2" xfId="11901"/>
    <cellStyle name="Millares(0) 2 3 3 2 2" xfId="11902"/>
    <cellStyle name="Millares(0) 2 3 3 3" xfId="11903"/>
    <cellStyle name="Millares(0) 2 3 3 3 2" xfId="11904"/>
    <cellStyle name="Millares(0) 2 3 3 4" xfId="11905"/>
    <cellStyle name="Millares(0) 2 3 3 4 2" xfId="11906"/>
    <cellStyle name="Millares(0) 2 3 4" xfId="11907"/>
    <cellStyle name="Millares(0) 2 3 4 2" xfId="11908"/>
    <cellStyle name="Millares(0) 2 3 5" xfId="11909"/>
    <cellStyle name="Millares(0) 2 3 5 2" xfId="11910"/>
    <cellStyle name="Millares(0) 2 3 6" xfId="11911"/>
    <cellStyle name="Millares(0) 2 3 6 2" xfId="11912"/>
    <cellStyle name="Millares(0) 2 4" xfId="11913"/>
    <cellStyle name="Millares(0) 2 4 2" xfId="11914"/>
    <cellStyle name="Millares(0) 2 4 2 2" xfId="11915"/>
    <cellStyle name="Millares(0) 2 4 2 2 2" xfId="11916"/>
    <cellStyle name="Millares(0) 2 4 2 2 2 2" xfId="11917"/>
    <cellStyle name="Millares(0) 2 4 2 2 3" xfId="11918"/>
    <cellStyle name="Millares(0) 2 4 2 2 3 2" xfId="11919"/>
    <cellStyle name="Millares(0) 2 4 2 2 4" xfId="11920"/>
    <cellStyle name="Millares(0) 2 4 2 2 4 2" xfId="11921"/>
    <cellStyle name="Millares(0) 2 4 2 3" xfId="11922"/>
    <cellStyle name="Millares(0) 2 4 2 3 2" xfId="11923"/>
    <cellStyle name="Millares(0) 2 4 2 4" xfId="11924"/>
    <cellStyle name="Millares(0) 2 4 2 4 2" xfId="11925"/>
    <cellStyle name="Millares(0) 2 4 2 5" xfId="11926"/>
    <cellStyle name="Millares(0) 2 4 2 5 2" xfId="11927"/>
    <cellStyle name="Millares(0) 2 4 3" xfId="11928"/>
    <cellStyle name="Millares(0) 2 4 3 2" xfId="11929"/>
    <cellStyle name="Millares(0) 2 4 3 2 2" xfId="11930"/>
    <cellStyle name="Millares(0) 2 4 3 3" xfId="11931"/>
    <cellStyle name="Millares(0) 2 4 3 3 2" xfId="11932"/>
    <cellStyle name="Millares(0) 2 4 3 4" xfId="11933"/>
    <cellStyle name="Millares(0) 2 4 3 4 2" xfId="11934"/>
    <cellStyle name="Millares(0) 2 4 4" xfId="11935"/>
    <cellStyle name="Millares(0) 2 4 4 2" xfId="11936"/>
    <cellStyle name="Millares(0) 2 4 5" xfId="11937"/>
    <cellStyle name="Millares(0) 2 4 5 2" xfId="11938"/>
    <cellStyle name="Millares(0) 2 4 6" xfId="11939"/>
    <cellStyle name="Millares(0) 2 4 6 2" xfId="11940"/>
    <cellStyle name="Millares(0) 2 5" xfId="11941"/>
    <cellStyle name="Millares(0) 2 5 2" xfId="11942"/>
    <cellStyle name="Millares(0) 2 5 2 2" xfId="11943"/>
    <cellStyle name="Millares(0) 2 5 2 2 2" xfId="11944"/>
    <cellStyle name="Millares(0) 2 5 2 2 2 2" xfId="11945"/>
    <cellStyle name="Millares(0) 2 5 2 2 3" xfId="11946"/>
    <cellStyle name="Millares(0) 2 5 2 2 3 2" xfId="11947"/>
    <cellStyle name="Millares(0) 2 5 2 2 4" xfId="11948"/>
    <cellStyle name="Millares(0) 2 5 2 2 4 2" xfId="11949"/>
    <cellStyle name="Millares(0) 2 5 2 3" xfId="11950"/>
    <cellStyle name="Millares(0) 2 5 2 3 2" xfId="11951"/>
    <cellStyle name="Millares(0) 2 5 2 4" xfId="11952"/>
    <cellStyle name="Millares(0) 2 5 2 4 2" xfId="11953"/>
    <cellStyle name="Millares(0) 2 5 2 5" xfId="11954"/>
    <cellStyle name="Millares(0) 2 5 2 5 2" xfId="11955"/>
    <cellStyle name="Millares(0) 2 5 3" xfId="11956"/>
    <cellStyle name="Millares(0) 2 5 3 2" xfId="11957"/>
    <cellStyle name="Millares(0) 2 5 3 2 2" xfId="11958"/>
    <cellStyle name="Millares(0) 2 5 3 3" xfId="11959"/>
    <cellStyle name="Millares(0) 2 5 3 3 2" xfId="11960"/>
    <cellStyle name="Millares(0) 2 5 3 4" xfId="11961"/>
    <cellStyle name="Millares(0) 2 5 3 4 2" xfId="11962"/>
    <cellStyle name="Millares(0) 2 5 4" xfId="11963"/>
    <cellStyle name="Millares(0) 2 5 4 2" xfId="11964"/>
    <cellStyle name="Millares(0) 2 5 5" xfId="11965"/>
    <cellStyle name="Millares(0) 2 5 5 2" xfId="11966"/>
    <cellStyle name="Millares(0) 2 5 6" xfId="11967"/>
    <cellStyle name="Millares(0) 2 5 6 2" xfId="11968"/>
    <cellStyle name="Millares(0) 2 6" xfId="11969"/>
    <cellStyle name="Millares(0) 2 6 2" xfId="11970"/>
    <cellStyle name="Millares(0) 2 6 2 2" xfId="11971"/>
    <cellStyle name="Millares(0) 2 6 2 2 2" xfId="11972"/>
    <cellStyle name="Millares(0) 2 6 2 2 2 2" xfId="11973"/>
    <cellStyle name="Millares(0) 2 6 2 2 3" xfId="11974"/>
    <cellStyle name="Millares(0) 2 6 2 2 3 2" xfId="11975"/>
    <cellStyle name="Millares(0) 2 6 2 2 4" xfId="11976"/>
    <cellStyle name="Millares(0) 2 6 2 2 4 2" xfId="11977"/>
    <cellStyle name="Millares(0) 2 6 2 3" xfId="11978"/>
    <cellStyle name="Millares(0) 2 6 2 3 2" xfId="11979"/>
    <cellStyle name="Millares(0) 2 6 2 4" xfId="11980"/>
    <cellStyle name="Millares(0) 2 6 2 4 2" xfId="11981"/>
    <cellStyle name="Millares(0) 2 6 2 5" xfId="11982"/>
    <cellStyle name="Millares(0) 2 6 2 5 2" xfId="11983"/>
    <cellStyle name="Millares(0) 2 6 3" xfId="11984"/>
    <cellStyle name="Millares(0) 2 6 3 2" xfId="11985"/>
    <cellStyle name="Millares(0) 2 6 3 2 2" xfId="11986"/>
    <cellStyle name="Millares(0) 2 6 3 3" xfId="11987"/>
    <cellStyle name="Millares(0) 2 6 3 3 2" xfId="11988"/>
    <cellStyle name="Millares(0) 2 6 3 4" xfId="11989"/>
    <cellStyle name="Millares(0) 2 6 3 4 2" xfId="11990"/>
    <cellStyle name="Millares(0) 2 6 4" xfId="11991"/>
    <cellStyle name="Millares(0) 2 6 4 2" xfId="11992"/>
    <cellStyle name="Millares(0) 2 6 5" xfId="11993"/>
    <cellStyle name="Millares(0) 2 6 5 2" xfId="11994"/>
    <cellStyle name="Millares(0) 2 6 6" xfId="11995"/>
    <cellStyle name="Millares(0) 2 6 6 2" xfId="11996"/>
    <cellStyle name="Millares(0) 2 7" xfId="11997"/>
    <cellStyle name="Millares(0) 2 7 2" xfId="11998"/>
    <cellStyle name="Millares(0) 2 7 2 2" xfId="11999"/>
    <cellStyle name="Millares(0) 2 7 2 2 2" xfId="12000"/>
    <cellStyle name="Millares(0) 2 7 2 2 2 2" xfId="12001"/>
    <cellStyle name="Millares(0) 2 7 2 2 3" xfId="12002"/>
    <cellStyle name="Millares(0) 2 7 2 2 3 2" xfId="12003"/>
    <cellStyle name="Millares(0) 2 7 2 2 4" xfId="12004"/>
    <cellStyle name="Millares(0) 2 7 2 2 4 2" xfId="12005"/>
    <cellStyle name="Millares(0) 2 7 2 3" xfId="12006"/>
    <cellStyle name="Millares(0) 2 7 2 3 2" xfId="12007"/>
    <cellStyle name="Millares(0) 2 7 2 4" xfId="12008"/>
    <cellStyle name="Millares(0) 2 7 2 4 2" xfId="12009"/>
    <cellStyle name="Millares(0) 2 7 2 5" xfId="12010"/>
    <cellStyle name="Millares(0) 2 7 2 5 2" xfId="12011"/>
    <cellStyle name="Millares(0) 2 7 3" xfId="12012"/>
    <cellStyle name="Millares(0) 2 7 3 2" xfId="12013"/>
    <cellStyle name="Millares(0) 2 7 3 2 2" xfId="12014"/>
    <cellStyle name="Millares(0) 2 7 3 3" xfId="12015"/>
    <cellStyle name="Millares(0) 2 7 3 3 2" xfId="12016"/>
    <cellStyle name="Millares(0) 2 7 3 4" xfId="12017"/>
    <cellStyle name="Millares(0) 2 7 3 4 2" xfId="12018"/>
    <cellStyle name="Millares(0) 2 7 4" xfId="12019"/>
    <cellStyle name="Millares(0) 2 7 4 2" xfId="12020"/>
    <cellStyle name="Millares(0) 2 7 5" xfId="12021"/>
    <cellStyle name="Millares(0) 2 7 5 2" xfId="12022"/>
    <cellStyle name="Millares(0) 2 7 6" xfId="12023"/>
    <cellStyle name="Millares(0) 2 7 6 2" xfId="12024"/>
    <cellStyle name="Millares(0) 2 8" xfId="12025"/>
    <cellStyle name="Millares(0) 2 8 2" xfId="12026"/>
    <cellStyle name="Millares(0) 2 8 2 2" xfId="12027"/>
    <cellStyle name="Millares(0) 2 8 2 2 2" xfId="12028"/>
    <cellStyle name="Millares(0) 2 8 2 2 2 2" xfId="12029"/>
    <cellStyle name="Millares(0) 2 8 2 2 3" xfId="12030"/>
    <cellStyle name="Millares(0) 2 8 2 2 3 2" xfId="12031"/>
    <cellStyle name="Millares(0) 2 8 2 2 4" xfId="12032"/>
    <cellStyle name="Millares(0) 2 8 2 2 4 2" xfId="12033"/>
    <cellStyle name="Millares(0) 2 8 2 3" xfId="12034"/>
    <cellStyle name="Millares(0) 2 8 2 3 2" xfId="12035"/>
    <cellStyle name="Millares(0) 2 8 2 4" xfId="12036"/>
    <cellStyle name="Millares(0) 2 8 2 4 2" xfId="12037"/>
    <cellStyle name="Millares(0) 2 8 2 5" xfId="12038"/>
    <cellStyle name="Millares(0) 2 8 2 5 2" xfId="12039"/>
    <cellStyle name="Millares(0) 2 8 3" xfId="12040"/>
    <cellStyle name="Millares(0) 2 8 3 2" xfId="12041"/>
    <cellStyle name="Millares(0) 2 8 3 2 2" xfId="12042"/>
    <cellStyle name="Millares(0) 2 8 3 3" xfId="12043"/>
    <cellStyle name="Millares(0) 2 8 3 3 2" xfId="12044"/>
    <cellStyle name="Millares(0) 2 8 3 4" xfId="12045"/>
    <cellStyle name="Millares(0) 2 8 3 4 2" xfId="12046"/>
    <cellStyle name="Millares(0) 2 8 4" xfId="12047"/>
    <cellStyle name="Millares(0) 2 8 4 2" xfId="12048"/>
    <cellStyle name="Millares(0) 2 8 5" xfId="12049"/>
    <cellStyle name="Millares(0) 2 8 5 2" xfId="12050"/>
    <cellStyle name="Millares(0) 2 8 6" xfId="12051"/>
    <cellStyle name="Millares(0) 2 8 6 2" xfId="12052"/>
    <cellStyle name="Millares(0) 2 9" xfId="12053"/>
    <cellStyle name="Millares(0) 2 9 2" xfId="12054"/>
    <cellStyle name="Millares(0) 2 9 2 2" xfId="12055"/>
    <cellStyle name="Millares(0) 2 9 2 2 2" xfId="12056"/>
    <cellStyle name="Millares(0) 2 9 2 3" xfId="12057"/>
    <cellStyle name="Millares(0) 2 9 2 3 2" xfId="12058"/>
    <cellStyle name="Millares(0) 2 9 2 4" xfId="12059"/>
    <cellStyle name="Millares(0) 2 9 2 4 2" xfId="12060"/>
    <cellStyle name="Millares(0) 2 9 3" xfId="12061"/>
    <cellStyle name="Millares(0) 2 9 3 2" xfId="12062"/>
    <cellStyle name="Millares(0) 2 9 4" xfId="12063"/>
    <cellStyle name="Millares(0) 2 9 4 2" xfId="12064"/>
    <cellStyle name="Millares(0) 2 9 5" xfId="12065"/>
    <cellStyle name="Millares(0) 2 9 5 2" xfId="12066"/>
    <cellStyle name="Millares(0) 3" xfId="12067"/>
    <cellStyle name="Millares(0) 3 2" xfId="12068"/>
    <cellStyle name="Millares(0) 3 2 2" xfId="12069"/>
    <cellStyle name="Millares(0) 3 2 2 2" xfId="12070"/>
    <cellStyle name="Millares(0) 3 2 2 2 2" xfId="12071"/>
    <cellStyle name="Millares(0) 3 2 2 3" xfId="12072"/>
    <cellStyle name="Millares(0) 3 2 2 3 2" xfId="12073"/>
    <cellStyle name="Millares(0) 3 2 2 4" xfId="12074"/>
    <cellStyle name="Millares(0) 3 2 2 4 2" xfId="12075"/>
    <cellStyle name="Millares(0) 3 2 3" xfId="12076"/>
    <cellStyle name="Millares(0) 3 2 3 2" xfId="12077"/>
    <cellStyle name="Millares(0) 3 2 4" xfId="12078"/>
    <cellStyle name="Millares(0) 3 2 4 2" xfId="12079"/>
    <cellStyle name="Millares(0) 3 2 5" xfId="12080"/>
    <cellStyle name="Millares(0) 3 2 5 2" xfId="12081"/>
    <cellStyle name="Millares(0) 3 3" xfId="12082"/>
    <cellStyle name="Millares(0) 3 3 2" xfId="12083"/>
    <cellStyle name="Millares(0) 3 3 2 2" xfId="12084"/>
    <cellStyle name="Millares(0) 3 3 3" xfId="12085"/>
    <cellStyle name="Millares(0) 3 3 3 2" xfId="12086"/>
    <cellStyle name="Millares(0) 3 3 4" xfId="12087"/>
    <cellStyle name="Millares(0) 3 3 4 2" xfId="12088"/>
    <cellStyle name="Millares(0) 3 4" xfId="12089"/>
    <cellStyle name="Millares(0) 3 4 2" xfId="12090"/>
    <cellStyle name="Millares(0) 3 5" xfId="12091"/>
    <cellStyle name="Millares(0) 3 5 2" xfId="12092"/>
    <cellStyle name="Millares(0) 3 6" xfId="12093"/>
    <cellStyle name="Millares(0) 3 6 2" xfId="12094"/>
    <cellStyle name="Millares(0) 4" xfId="12095"/>
    <cellStyle name="Millares(0) 4 2" xfId="12096"/>
    <cellStyle name="Millares(0) 4 2 2" xfId="12097"/>
    <cellStyle name="Millares(0) 4 2 2 2" xfId="12098"/>
    <cellStyle name="Millares(0) 4 2 2 2 2" xfId="12099"/>
    <cellStyle name="Millares(0) 4 2 2 3" xfId="12100"/>
    <cellStyle name="Millares(0) 4 2 2 3 2" xfId="12101"/>
    <cellStyle name="Millares(0) 4 2 2 4" xfId="12102"/>
    <cellStyle name="Millares(0) 4 2 2 4 2" xfId="12103"/>
    <cellStyle name="Millares(0) 4 2 3" xfId="12104"/>
    <cellStyle name="Millares(0) 4 2 3 2" xfId="12105"/>
    <cellStyle name="Millares(0) 4 2 4" xfId="12106"/>
    <cellStyle name="Millares(0) 4 2 4 2" xfId="12107"/>
    <cellStyle name="Millares(0) 4 2 5" xfId="12108"/>
    <cellStyle name="Millares(0) 4 2 5 2" xfId="12109"/>
    <cellStyle name="Millares(0) 4 3" xfId="12110"/>
    <cellStyle name="Millares(0) 4 3 2" xfId="12111"/>
    <cellStyle name="Millares(0) 4 3 2 2" xfId="12112"/>
    <cellStyle name="Millares(0) 4 3 3" xfId="12113"/>
    <cellStyle name="Millares(0) 4 3 3 2" xfId="12114"/>
    <cellStyle name="Millares(0) 4 3 4" xfId="12115"/>
    <cellStyle name="Millares(0) 4 3 4 2" xfId="12116"/>
    <cellStyle name="Millares(0) 4 4" xfId="12117"/>
    <cellStyle name="Millares(0) 4 4 2" xfId="12118"/>
    <cellStyle name="Millares(0) 4 5" xfId="12119"/>
    <cellStyle name="Millares(0) 4 5 2" xfId="12120"/>
    <cellStyle name="Millares(0) 4 6" xfId="12121"/>
    <cellStyle name="Millares(0) 4 6 2" xfId="12122"/>
    <cellStyle name="Millares(0) 5" xfId="12123"/>
    <cellStyle name="Millares(0) 5 2" xfId="12124"/>
    <cellStyle name="Millares(0) 5 2 2" xfId="12125"/>
    <cellStyle name="Millares(0) 5 2 2 2" xfId="12126"/>
    <cellStyle name="Millares(0) 5 2 2 2 2" xfId="12127"/>
    <cellStyle name="Millares(0) 5 2 2 3" xfId="12128"/>
    <cellStyle name="Millares(0) 5 2 2 3 2" xfId="12129"/>
    <cellStyle name="Millares(0) 5 2 2 4" xfId="12130"/>
    <cellStyle name="Millares(0) 5 2 2 4 2" xfId="12131"/>
    <cellStyle name="Millares(0) 5 2 3" xfId="12132"/>
    <cellStyle name="Millares(0) 5 2 3 2" xfId="12133"/>
    <cellStyle name="Millares(0) 5 2 4" xfId="12134"/>
    <cellStyle name="Millares(0) 5 2 4 2" xfId="12135"/>
    <cellStyle name="Millares(0) 5 2 5" xfId="12136"/>
    <cellStyle name="Millares(0) 5 2 5 2" xfId="12137"/>
    <cellStyle name="Millares(0) 5 3" xfId="12138"/>
    <cellStyle name="Millares(0) 5 3 2" xfId="12139"/>
    <cellStyle name="Millares(0) 5 3 2 2" xfId="12140"/>
    <cellStyle name="Millares(0) 5 3 3" xfId="12141"/>
    <cellStyle name="Millares(0) 5 3 3 2" xfId="12142"/>
    <cellStyle name="Millares(0) 5 3 4" xfId="12143"/>
    <cellStyle name="Millares(0) 5 3 4 2" xfId="12144"/>
    <cellStyle name="Millares(0) 5 4" xfId="12145"/>
    <cellStyle name="Millares(0) 5 4 2" xfId="12146"/>
    <cellStyle name="Millares(0) 5 5" xfId="12147"/>
    <cellStyle name="Millares(0) 5 5 2" xfId="12148"/>
    <cellStyle name="Millares(0) 5 6" xfId="12149"/>
    <cellStyle name="Millares(0) 5 6 2" xfId="12150"/>
    <cellStyle name="Millares(0) 6" xfId="12151"/>
    <cellStyle name="Millares(0) 6 2" xfId="12152"/>
    <cellStyle name="Millares(0) 6 2 2" xfId="12153"/>
    <cellStyle name="Millares(0) 6 2 2 2" xfId="12154"/>
    <cellStyle name="Millares(0) 6 2 2 2 2" xfId="12155"/>
    <cellStyle name="Millares(0) 6 2 2 3" xfId="12156"/>
    <cellStyle name="Millares(0) 6 2 2 3 2" xfId="12157"/>
    <cellStyle name="Millares(0) 6 2 2 4" xfId="12158"/>
    <cellStyle name="Millares(0) 6 2 2 4 2" xfId="12159"/>
    <cellStyle name="Millares(0) 6 2 3" xfId="12160"/>
    <cellStyle name="Millares(0) 6 2 3 2" xfId="12161"/>
    <cellStyle name="Millares(0) 6 2 4" xfId="12162"/>
    <cellStyle name="Millares(0) 6 2 4 2" xfId="12163"/>
    <cellStyle name="Millares(0) 6 2 5" xfId="12164"/>
    <cellStyle name="Millares(0) 6 2 5 2" xfId="12165"/>
    <cellStyle name="Millares(0) 6 3" xfId="12166"/>
    <cellStyle name="Millares(0) 6 3 2" xfId="12167"/>
    <cellStyle name="Millares(0) 6 3 2 2" xfId="12168"/>
    <cellStyle name="Millares(0) 6 3 3" xfId="12169"/>
    <cellStyle name="Millares(0) 6 3 3 2" xfId="12170"/>
    <cellStyle name="Millares(0) 6 3 4" xfId="12171"/>
    <cellStyle name="Millares(0) 6 3 4 2" xfId="12172"/>
    <cellStyle name="Millares(0) 6 4" xfId="12173"/>
    <cellStyle name="Millares(0) 6 4 2" xfId="12174"/>
    <cellStyle name="Millares(0) 6 5" xfId="12175"/>
    <cellStyle name="Millares(0) 6 5 2" xfId="12176"/>
    <cellStyle name="Millares(0) 6 6" xfId="12177"/>
    <cellStyle name="Millares(0) 6 6 2" xfId="12178"/>
    <cellStyle name="Millares(0) 7" xfId="12179"/>
    <cellStyle name="Millares(0) 7 2" xfId="12180"/>
    <cellStyle name="Millares(0) 7 2 2" xfId="12181"/>
    <cellStyle name="Millares(0) 7 2 2 2" xfId="12182"/>
    <cellStyle name="Millares(0) 7 2 2 2 2" xfId="12183"/>
    <cellStyle name="Millares(0) 7 2 2 3" xfId="12184"/>
    <cellStyle name="Millares(0) 7 2 2 3 2" xfId="12185"/>
    <cellStyle name="Millares(0) 7 2 2 4" xfId="12186"/>
    <cellStyle name="Millares(0) 7 2 2 4 2" xfId="12187"/>
    <cellStyle name="Millares(0) 7 2 3" xfId="12188"/>
    <cellStyle name="Millares(0) 7 2 3 2" xfId="12189"/>
    <cellStyle name="Millares(0) 7 2 4" xfId="12190"/>
    <cellStyle name="Millares(0) 7 2 4 2" xfId="12191"/>
    <cellStyle name="Millares(0) 7 2 5" xfId="12192"/>
    <cellStyle name="Millares(0) 7 2 5 2" xfId="12193"/>
    <cellStyle name="Millares(0) 7 3" xfId="12194"/>
    <cellStyle name="Millares(0) 7 3 2" xfId="12195"/>
    <cellStyle name="Millares(0) 7 3 2 2" xfId="12196"/>
    <cellStyle name="Millares(0) 7 3 3" xfId="12197"/>
    <cellStyle name="Millares(0) 7 3 3 2" xfId="12198"/>
    <cellStyle name="Millares(0) 7 3 4" xfId="12199"/>
    <cellStyle name="Millares(0) 7 3 4 2" xfId="12200"/>
    <cellStyle name="Millares(0) 7 4" xfId="12201"/>
    <cellStyle name="Millares(0) 7 4 2" xfId="12202"/>
    <cellStyle name="Millares(0) 7 5" xfId="12203"/>
    <cellStyle name="Millares(0) 7 5 2" xfId="12204"/>
    <cellStyle name="Millares(0) 7 6" xfId="12205"/>
    <cellStyle name="Millares(0) 7 6 2" xfId="12206"/>
    <cellStyle name="Millares(0) 8" xfId="12207"/>
    <cellStyle name="Millares(0) 8 2" xfId="12208"/>
    <cellStyle name="Millares(0) 8 2 2" xfId="12209"/>
    <cellStyle name="Millares(0) 8 2 2 2" xfId="12210"/>
    <cellStyle name="Millares(0) 8 2 2 2 2" xfId="12211"/>
    <cellStyle name="Millares(0) 8 2 2 3" xfId="12212"/>
    <cellStyle name="Millares(0) 8 2 2 3 2" xfId="12213"/>
    <cellStyle name="Millares(0) 8 2 2 4" xfId="12214"/>
    <cellStyle name="Millares(0) 8 2 2 4 2" xfId="12215"/>
    <cellStyle name="Millares(0) 8 2 3" xfId="12216"/>
    <cellStyle name="Millares(0) 8 2 3 2" xfId="12217"/>
    <cellStyle name="Millares(0) 8 2 4" xfId="12218"/>
    <cellStyle name="Millares(0) 8 2 4 2" xfId="12219"/>
    <cellStyle name="Millares(0) 8 2 5" xfId="12220"/>
    <cellStyle name="Millares(0) 8 2 5 2" xfId="12221"/>
    <cellStyle name="Millares(0) 8 3" xfId="12222"/>
    <cellStyle name="Millares(0) 8 3 2" xfId="12223"/>
    <cellStyle name="Millares(0) 8 3 2 2" xfId="12224"/>
    <cellStyle name="Millares(0) 8 3 3" xfId="12225"/>
    <cellStyle name="Millares(0) 8 3 3 2" xfId="12226"/>
    <cellStyle name="Millares(0) 8 3 4" xfId="12227"/>
    <cellStyle name="Millares(0) 8 3 4 2" xfId="12228"/>
    <cellStyle name="Millares(0) 8 4" xfId="12229"/>
    <cellStyle name="Millares(0) 8 4 2" xfId="12230"/>
    <cellStyle name="Millares(0) 8 5" xfId="12231"/>
    <cellStyle name="Millares(0) 8 5 2" xfId="12232"/>
    <cellStyle name="Millares(0) 8 6" xfId="12233"/>
    <cellStyle name="Millares(0) 8 6 2" xfId="12234"/>
    <cellStyle name="Millares(0) 9" xfId="12235"/>
    <cellStyle name="Millares(0) 9 2" xfId="12236"/>
    <cellStyle name="Millares(0) 9 2 2" xfId="12237"/>
    <cellStyle name="Millares(0) 9 2 2 2" xfId="12238"/>
    <cellStyle name="Millares(0) 9 2 3" xfId="12239"/>
    <cellStyle name="Millares(0) 9 2 3 2" xfId="12240"/>
    <cellStyle name="Millares(0) 9 2 4" xfId="12241"/>
    <cellStyle name="Millares(0) 9 2 4 2" xfId="12242"/>
    <cellStyle name="Millares(0) 9 3" xfId="12243"/>
    <cellStyle name="Millares(0) 9 3 2" xfId="12244"/>
    <cellStyle name="Millares(0) 9 4" xfId="12245"/>
    <cellStyle name="Millares(0) 9 4 2" xfId="12246"/>
    <cellStyle name="Millares(0) 9 5" xfId="12247"/>
    <cellStyle name="Millares(0) 9 5 2" xfId="12248"/>
    <cellStyle name="Millares(1)" xfId="12249"/>
    <cellStyle name="Millares(1) 10" xfId="12250"/>
    <cellStyle name="Millares(1) 10 2" xfId="12251"/>
    <cellStyle name="Millares(1) 10 2 2" xfId="12252"/>
    <cellStyle name="Millares(1) 10 3" xfId="12253"/>
    <cellStyle name="Millares(1) 10 3 2" xfId="12254"/>
    <cellStyle name="Millares(1) 10 4" xfId="12255"/>
    <cellStyle name="Millares(1) 10 4 2" xfId="12256"/>
    <cellStyle name="Millares(1) 11" xfId="12257"/>
    <cellStyle name="Millares(1) 11 2" xfId="12258"/>
    <cellStyle name="Millares(1) 12" xfId="12259"/>
    <cellStyle name="Millares(1) 12 2" xfId="12260"/>
    <cellStyle name="Millares(1) 13" xfId="12261"/>
    <cellStyle name="Millares(1) 13 2" xfId="12262"/>
    <cellStyle name="Millares(1) 2" xfId="12263"/>
    <cellStyle name="Millares(1) 2 10" xfId="12264"/>
    <cellStyle name="Millares(1) 2 10 2" xfId="12265"/>
    <cellStyle name="Millares(1) 2 10 2 2" xfId="12266"/>
    <cellStyle name="Millares(1) 2 10 3" xfId="12267"/>
    <cellStyle name="Millares(1) 2 10 3 2" xfId="12268"/>
    <cellStyle name="Millares(1) 2 10 4" xfId="12269"/>
    <cellStyle name="Millares(1) 2 10 4 2" xfId="12270"/>
    <cellStyle name="Millares(1) 2 11" xfId="12271"/>
    <cellStyle name="Millares(1) 2 11 2" xfId="12272"/>
    <cellStyle name="Millares(1) 2 12" xfId="12273"/>
    <cellStyle name="Millares(1) 2 12 2" xfId="12274"/>
    <cellStyle name="Millares(1) 2 13" xfId="12275"/>
    <cellStyle name="Millares(1) 2 13 2" xfId="12276"/>
    <cellStyle name="Millares(1) 2 2" xfId="12277"/>
    <cellStyle name="Millares(1) 2 2 2" xfId="12278"/>
    <cellStyle name="Millares(1) 2 2 2 2" xfId="12279"/>
    <cellStyle name="Millares(1) 2 2 2 2 2" xfId="12280"/>
    <cellStyle name="Millares(1) 2 2 2 2 2 2" xfId="12281"/>
    <cellStyle name="Millares(1) 2 2 2 2 3" xfId="12282"/>
    <cellStyle name="Millares(1) 2 2 2 2 3 2" xfId="12283"/>
    <cellStyle name="Millares(1) 2 2 2 2 4" xfId="12284"/>
    <cellStyle name="Millares(1) 2 2 2 2 4 2" xfId="12285"/>
    <cellStyle name="Millares(1) 2 2 2 3" xfId="12286"/>
    <cellStyle name="Millares(1) 2 2 2 3 2" xfId="12287"/>
    <cellStyle name="Millares(1) 2 2 2 4" xfId="12288"/>
    <cellStyle name="Millares(1) 2 2 2 4 2" xfId="12289"/>
    <cellStyle name="Millares(1) 2 2 2 5" xfId="12290"/>
    <cellStyle name="Millares(1) 2 2 2 5 2" xfId="12291"/>
    <cellStyle name="Millares(1) 2 2 3" xfId="12292"/>
    <cellStyle name="Millares(1) 2 2 3 2" xfId="12293"/>
    <cellStyle name="Millares(1) 2 2 3 2 2" xfId="12294"/>
    <cellStyle name="Millares(1) 2 2 3 3" xfId="12295"/>
    <cellStyle name="Millares(1) 2 2 3 3 2" xfId="12296"/>
    <cellStyle name="Millares(1) 2 2 3 4" xfId="12297"/>
    <cellStyle name="Millares(1) 2 2 3 4 2" xfId="12298"/>
    <cellStyle name="Millares(1) 2 2 4" xfId="12299"/>
    <cellStyle name="Millares(1) 2 2 4 2" xfId="12300"/>
    <cellStyle name="Millares(1) 2 2 5" xfId="12301"/>
    <cellStyle name="Millares(1) 2 2 5 2" xfId="12302"/>
    <cellStyle name="Millares(1) 2 2 6" xfId="12303"/>
    <cellStyle name="Millares(1) 2 2 6 2" xfId="12304"/>
    <cellStyle name="Millares(1) 2 3" xfId="12305"/>
    <cellStyle name="Millares(1) 2 3 2" xfId="12306"/>
    <cellStyle name="Millares(1) 2 3 2 2" xfId="12307"/>
    <cellStyle name="Millares(1) 2 3 2 2 2" xfId="12308"/>
    <cellStyle name="Millares(1) 2 3 2 2 2 2" xfId="12309"/>
    <cellStyle name="Millares(1) 2 3 2 2 3" xfId="12310"/>
    <cellStyle name="Millares(1) 2 3 2 2 3 2" xfId="12311"/>
    <cellStyle name="Millares(1) 2 3 2 2 4" xfId="12312"/>
    <cellStyle name="Millares(1) 2 3 2 2 4 2" xfId="12313"/>
    <cellStyle name="Millares(1) 2 3 2 3" xfId="12314"/>
    <cellStyle name="Millares(1) 2 3 2 3 2" xfId="12315"/>
    <cellStyle name="Millares(1) 2 3 2 4" xfId="12316"/>
    <cellStyle name="Millares(1) 2 3 2 4 2" xfId="12317"/>
    <cellStyle name="Millares(1) 2 3 2 5" xfId="12318"/>
    <cellStyle name="Millares(1) 2 3 2 5 2" xfId="12319"/>
    <cellStyle name="Millares(1) 2 3 3" xfId="12320"/>
    <cellStyle name="Millares(1) 2 3 3 2" xfId="12321"/>
    <cellStyle name="Millares(1) 2 3 3 2 2" xfId="12322"/>
    <cellStyle name="Millares(1) 2 3 3 3" xfId="12323"/>
    <cellStyle name="Millares(1) 2 3 3 3 2" xfId="12324"/>
    <cellStyle name="Millares(1) 2 3 3 4" xfId="12325"/>
    <cellStyle name="Millares(1) 2 3 3 4 2" xfId="12326"/>
    <cellStyle name="Millares(1) 2 3 4" xfId="12327"/>
    <cellStyle name="Millares(1) 2 3 4 2" xfId="12328"/>
    <cellStyle name="Millares(1) 2 3 5" xfId="12329"/>
    <cellStyle name="Millares(1) 2 3 5 2" xfId="12330"/>
    <cellStyle name="Millares(1) 2 3 6" xfId="12331"/>
    <cellStyle name="Millares(1) 2 3 6 2" xfId="12332"/>
    <cellStyle name="Millares(1) 2 4" xfId="12333"/>
    <cellStyle name="Millares(1) 2 4 2" xfId="12334"/>
    <cellStyle name="Millares(1) 2 4 2 2" xfId="12335"/>
    <cellStyle name="Millares(1) 2 4 2 2 2" xfId="12336"/>
    <cellStyle name="Millares(1) 2 4 2 2 2 2" xfId="12337"/>
    <cellStyle name="Millares(1) 2 4 2 2 3" xfId="12338"/>
    <cellStyle name="Millares(1) 2 4 2 2 3 2" xfId="12339"/>
    <cellStyle name="Millares(1) 2 4 2 2 4" xfId="12340"/>
    <cellStyle name="Millares(1) 2 4 2 2 4 2" xfId="12341"/>
    <cellStyle name="Millares(1) 2 4 2 3" xfId="12342"/>
    <cellStyle name="Millares(1) 2 4 2 3 2" xfId="12343"/>
    <cellStyle name="Millares(1) 2 4 2 4" xfId="12344"/>
    <cellStyle name="Millares(1) 2 4 2 4 2" xfId="12345"/>
    <cellStyle name="Millares(1) 2 4 2 5" xfId="12346"/>
    <cellStyle name="Millares(1) 2 4 2 5 2" xfId="12347"/>
    <cellStyle name="Millares(1) 2 4 3" xfId="12348"/>
    <cellStyle name="Millares(1) 2 4 3 2" xfId="12349"/>
    <cellStyle name="Millares(1) 2 4 3 2 2" xfId="12350"/>
    <cellStyle name="Millares(1) 2 4 3 3" xfId="12351"/>
    <cellStyle name="Millares(1) 2 4 3 3 2" xfId="12352"/>
    <cellStyle name="Millares(1) 2 4 3 4" xfId="12353"/>
    <cellStyle name="Millares(1) 2 4 3 4 2" xfId="12354"/>
    <cellStyle name="Millares(1) 2 4 4" xfId="12355"/>
    <cellStyle name="Millares(1) 2 4 4 2" xfId="12356"/>
    <cellStyle name="Millares(1) 2 4 5" xfId="12357"/>
    <cellStyle name="Millares(1) 2 4 5 2" xfId="12358"/>
    <cellStyle name="Millares(1) 2 4 6" xfId="12359"/>
    <cellStyle name="Millares(1) 2 4 6 2" xfId="12360"/>
    <cellStyle name="Millares(1) 2 5" xfId="12361"/>
    <cellStyle name="Millares(1) 2 5 2" xfId="12362"/>
    <cellStyle name="Millares(1) 2 5 2 2" xfId="12363"/>
    <cellStyle name="Millares(1) 2 5 2 2 2" xfId="12364"/>
    <cellStyle name="Millares(1) 2 5 2 2 2 2" xfId="12365"/>
    <cellStyle name="Millares(1) 2 5 2 2 3" xfId="12366"/>
    <cellStyle name="Millares(1) 2 5 2 2 3 2" xfId="12367"/>
    <cellStyle name="Millares(1) 2 5 2 2 4" xfId="12368"/>
    <cellStyle name="Millares(1) 2 5 2 2 4 2" xfId="12369"/>
    <cellStyle name="Millares(1) 2 5 2 3" xfId="12370"/>
    <cellStyle name="Millares(1) 2 5 2 3 2" xfId="12371"/>
    <cellStyle name="Millares(1) 2 5 2 4" xfId="12372"/>
    <cellStyle name="Millares(1) 2 5 2 4 2" xfId="12373"/>
    <cellStyle name="Millares(1) 2 5 2 5" xfId="12374"/>
    <cellStyle name="Millares(1) 2 5 2 5 2" xfId="12375"/>
    <cellStyle name="Millares(1) 2 5 3" xfId="12376"/>
    <cellStyle name="Millares(1) 2 5 3 2" xfId="12377"/>
    <cellStyle name="Millares(1) 2 5 3 2 2" xfId="12378"/>
    <cellStyle name="Millares(1) 2 5 3 3" xfId="12379"/>
    <cellStyle name="Millares(1) 2 5 3 3 2" xfId="12380"/>
    <cellStyle name="Millares(1) 2 5 3 4" xfId="12381"/>
    <cellStyle name="Millares(1) 2 5 3 4 2" xfId="12382"/>
    <cellStyle name="Millares(1) 2 5 4" xfId="12383"/>
    <cellStyle name="Millares(1) 2 5 4 2" xfId="12384"/>
    <cellStyle name="Millares(1) 2 5 5" xfId="12385"/>
    <cellStyle name="Millares(1) 2 5 5 2" xfId="12386"/>
    <cellStyle name="Millares(1) 2 5 6" xfId="12387"/>
    <cellStyle name="Millares(1) 2 5 6 2" xfId="12388"/>
    <cellStyle name="Millares(1) 2 6" xfId="12389"/>
    <cellStyle name="Millares(1) 2 6 2" xfId="12390"/>
    <cellStyle name="Millares(1) 2 6 2 2" xfId="12391"/>
    <cellStyle name="Millares(1) 2 6 2 2 2" xfId="12392"/>
    <cellStyle name="Millares(1) 2 6 2 2 2 2" xfId="12393"/>
    <cellStyle name="Millares(1) 2 6 2 2 3" xfId="12394"/>
    <cellStyle name="Millares(1) 2 6 2 2 3 2" xfId="12395"/>
    <cellStyle name="Millares(1) 2 6 2 2 4" xfId="12396"/>
    <cellStyle name="Millares(1) 2 6 2 2 4 2" xfId="12397"/>
    <cellStyle name="Millares(1) 2 6 2 3" xfId="12398"/>
    <cellStyle name="Millares(1) 2 6 2 3 2" xfId="12399"/>
    <cellStyle name="Millares(1) 2 6 2 4" xfId="12400"/>
    <cellStyle name="Millares(1) 2 6 2 4 2" xfId="12401"/>
    <cellStyle name="Millares(1) 2 6 2 5" xfId="12402"/>
    <cellStyle name="Millares(1) 2 6 2 5 2" xfId="12403"/>
    <cellStyle name="Millares(1) 2 6 3" xfId="12404"/>
    <cellStyle name="Millares(1) 2 6 3 2" xfId="12405"/>
    <cellStyle name="Millares(1) 2 6 3 2 2" xfId="12406"/>
    <cellStyle name="Millares(1) 2 6 3 3" xfId="12407"/>
    <cellStyle name="Millares(1) 2 6 3 3 2" xfId="12408"/>
    <cellStyle name="Millares(1) 2 6 3 4" xfId="12409"/>
    <cellStyle name="Millares(1) 2 6 3 4 2" xfId="12410"/>
    <cellStyle name="Millares(1) 2 6 4" xfId="12411"/>
    <cellStyle name="Millares(1) 2 6 4 2" xfId="12412"/>
    <cellStyle name="Millares(1) 2 6 5" xfId="12413"/>
    <cellStyle name="Millares(1) 2 6 5 2" xfId="12414"/>
    <cellStyle name="Millares(1) 2 6 6" xfId="12415"/>
    <cellStyle name="Millares(1) 2 6 6 2" xfId="12416"/>
    <cellStyle name="Millares(1) 2 7" xfId="12417"/>
    <cellStyle name="Millares(1) 2 7 2" xfId="12418"/>
    <cellStyle name="Millares(1) 2 7 2 2" xfId="12419"/>
    <cellStyle name="Millares(1) 2 7 2 2 2" xfId="12420"/>
    <cellStyle name="Millares(1) 2 7 2 2 2 2" xfId="12421"/>
    <cellStyle name="Millares(1) 2 7 2 2 3" xfId="12422"/>
    <cellStyle name="Millares(1) 2 7 2 2 3 2" xfId="12423"/>
    <cellStyle name="Millares(1) 2 7 2 2 4" xfId="12424"/>
    <cellStyle name="Millares(1) 2 7 2 2 4 2" xfId="12425"/>
    <cellStyle name="Millares(1) 2 7 2 3" xfId="12426"/>
    <cellStyle name="Millares(1) 2 7 2 3 2" xfId="12427"/>
    <cellStyle name="Millares(1) 2 7 2 4" xfId="12428"/>
    <cellStyle name="Millares(1) 2 7 2 4 2" xfId="12429"/>
    <cellStyle name="Millares(1) 2 7 2 5" xfId="12430"/>
    <cellStyle name="Millares(1) 2 7 2 5 2" xfId="12431"/>
    <cellStyle name="Millares(1) 2 7 3" xfId="12432"/>
    <cellStyle name="Millares(1) 2 7 3 2" xfId="12433"/>
    <cellStyle name="Millares(1) 2 7 3 2 2" xfId="12434"/>
    <cellStyle name="Millares(1) 2 7 3 3" xfId="12435"/>
    <cellStyle name="Millares(1) 2 7 3 3 2" xfId="12436"/>
    <cellStyle name="Millares(1) 2 7 3 4" xfId="12437"/>
    <cellStyle name="Millares(1) 2 7 3 4 2" xfId="12438"/>
    <cellStyle name="Millares(1) 2 7 4" xfId="12439"/>
    <cellStyle name="Millares(1) 2 7 4 2" xfId="12440"/>
    <cellStyle name="Millares(1) 2 7 5" xfId="12441"/>
    <cellStyle name="Millares(1) 2 7 5 2" xfId="12442"/>
    <cellStyle name="Millares(1) 2 7 6" xfId="12443"/>
    <cellStyle name="Millares(1) 2 7 6 2" xfId="12444"/>
    <cellStyle name="Millares(1) 2 8" xfId="12445"/>
    <cellStyle name="Millares(1) 2 8 2" xfId="12446"/>
    <cellStyle name="Millares(1) 2 8 2 2" xfId="12447"/>
    <cellStyle name="Millares(1) 2 8 2 2 2" xfId="12448"/>
    <cellStyle name="Millares(1) 2 8 2 2 2 2" xfId="12449"/>
    <cellStyle name="Millares(1) 2 8 2 2 3" xfId="12450"/>
    <cellStyle name="Millares(1) 2 8 2 2 3 2" xfId="12451"/>
    <cellStyle name="Millares(1) 2 8 2 2 4" xfId="12452"/>
    <cellStyle name="Millares(1) 2 8 2 2 4 2" xfId="12453"/>
    <cellStyle name="Millares(1) 2 8 2 3" xfId="12454"/>
    <cellStyle name="Millares(1) 2 8 2 3 2" xfId="12455"/>
    <cellStyle name="Millares(1) 2 8 2 4" xfId="12456"/>
    <cellStyle name="Millares(1) 2 8 2 4 2" xfId="12457"/>
    <cellStyle name="Millares(1) 2 8 2 5" xfId="12458"/>
    <cellStyle name="Millares(1) 2 8 2 5 2" xfId="12459"/>
    <cellStyle name="Millares(1) 2 8 3" xfId="12460"/>
    <cellStyle name="Millares(1) 2 8 3 2" xfId="12461"/>
    <cellStyle name="Millares(1) 2 8 3 2 2" xfId="12462"/>
    <cellStyle name="Millares(1) 2 8 3 3" xfId="12463"/>
    <cellStyle name="Millares(1) 2 8 3 3 2" xfId="12464"/>
    <cellStyle name="Millares(1) 2 8 3 4" xfId="12465"/>
    <cellStyle name="Millares(1) 2 8 3 4 2" xfId="12466"/>
    <cellStyle name="Millares(1) 2 8 4" xfId="12467"/>
    <cellStyle name="Millares(1) 2 8 4 2" xfId="12468"/>
    <cellStyle name="Millares(1) 2 8 5" xfId="12469"/>
    <cellStyle name="Millares(1) 2 8 5 2" xfId="12470"/>
    <cellStyle name="Millares(1) 2 8 6" xfId="12471"/>
    <cellStyle name="Millares(1) 2 8 6 2" xfId="12472"/>
    <cellStyle name="Millares(1) 2 9" xfId="12473"/>
    <cellStyle name="Millares(1) 2 9 2" xfId="12474"/>
    <cellStyle name="Millares(1) 2 9 2 2" xfId="12475"/>
    <cellStyle name="Millares(1) 2 9 2 2 2" xfId="12476"/>
    <cellStyle name="Millares(1) 2 9 2 3" xfId="12477"/>
    <cellStyle name="Millares(1) 2 9 2 3 2" xfId="12478"/>
    <cellStyle name="Millares(1) 2 9 2 4" xfId="12479"/>
    <cellStyle name="Millares(1) 2 9 2 4 2" xfId="12480"/>
    <cellStyle name="Millares(1) 2 9 3" xfId="12481"/>
    <cellStyle name="Millares(1) 2 9 3 2" xfId="12482"/>
    <cellStyle name="Millares(1) 2 9 4" xfId="12483"/>
    <cellStyle name="Millares(1) 2 9 4 2" xfId="12484"/>
    <cellStyle name="Millares(1) 2 9 5" xfId="12485"/>
    <cellStyle name="Millares(1) 2 9 5 2" xfId="12486"/>
    <cellStyle name="Millares(1) 3" xfId="12487"/>
    <cellStyle name="Millares(1) 3 2" xfId="12488"/>
    <cellStyle name="Millares(1) 3 2 2" xfId="12489"/>
    <cellStyle name="Millares(1) 3 2 2 2" xfId="12490"/>
    <cellStyle name="Millares(1) 3 2 2 2 2" xfId="12491"/>
    <cellStyle name="Millares(1) 3 2 2 3" xfId="12492"/>
    <cellStyle name="Millares(1) 3 2 2 3 2" xfId="12493"/>
    <cellStyle name="Millares(1) 3 2 2 4" xfId="12494"/>
    <cellStyle name="Millares(1) 3 2 2 4 2" xfId="12495"/>
    <cellStyle name="Millares(1) 3 2 3" xfId="12496"/>
    <cellStyle name="Millares(1) 3 2 3 2" xfId="12497"/>
    <cellStyle name="Millares(1) 3 2 4" xfId="12498"/>
    <cellStyle name="Millares(1) 3 2 4 2" xfId="12499"/>
    <cellStyle name="Millares(1) 3 2 5" xfId="12500"/>
    <cellStyle name="Millares(1) 3 2 5 2" xfId="12501"/>
    <cellStyle name="Millares(1) 3 3" xfId="12502"/>
    <cellStyle name="Millares(1) 3 3 2" xfId="12503"/>
    <cellStyle name="Millares(1) 3 3 2 2" xfId="12504"/>
    <cellStyle name="Millares(1) 3 3 3" xfId="12505"/>
    <cellStyle name="Millares(1) 3 3 3 2" xfId="12506"/>
    <cellStyle name="Millares(1) 3 3 4" xfId="12507"/>
    <cellStyle name="Millares(1) 3 3 4 2" xfId="12508"/>
    <cellStyle name="Millares(1) 3 4" xfId="12509"/>
    <cellStyle name="Millares(1) 3 4 2" xfId="12510"/>
    <cellStyle name="Millares(1) 3 5" xfId="12511"/>
    <cellStyle name="Millares(1) 3 5 2" xfId="12512"/>
    <cellStyle name="Millares(1) 3 6" xfId="12513"/>
    <cellStyle name="Millares(1) 3 6 2" xfId="12514"/>
    <cellStyle name="Millares(1) 4" xfId="12515"/>
    <cellStyle name="Millares(1) 4 2" xfId="12516"/>
    <cellStyle name="Millares(1) 4 2 2" xfId="12517"/>
    <cellStyle name="Millares(1) 4 2 2 2" xfId="12518"/>
    <cellStyle name="Millares(1) 4 2 2 2 2" xfId="12519"/>
    <cellStyle name="Millares(1) 4 2 2 3" xfId="12520"/>
    <cellStyle name="Millares(1) 4 2 2 3 2" xfId="12521"/>
    <cellStyle name="Millares(1) 4 2 2 4" xfId="12522"/>
    <cellStyle name="Millares(1) 4 2 2 4 2" xfId="12523"/>
    <cellStyle name="Millares(1) 4 2 3" xfId="12524"/>
    <cellStyle name="Millares(1) 4 2 3 2" xfId="12525"/>
    <cellStyle name="Millares(1) 4 2 4" xfId="12526"/>
    <cellStyle name="Millares(1) 4 2 4 2" xfId="12527"/>
    <cellStyle name="Millares(1) 4 2 5" xfId="12528"/>
    <cellStyle name="Millares(1) 4 2 5 2" xfId="12529"/>
    <cellStyle name="Millares(1) 4 3" xfId="12530"/>
    <cellStyle name="Millares(1) 4 3 2" xfId="12531"/>
    <cellStyle name="Millares(1) 4 3 2 2" xfId="12532"/>
    <cellStyle name="Millares(1) 4 3 3" xfId="12533"/>
    <cellStyle name="Millares(1) 4 3 3 2" xfId="12534"/>
    <cellStyle name="Millares(1) 4 3 4" xfId="12535"/>
    <cellStyle name="Millares(1) 4 3 4 2" xfId="12536"/>
    <cellStyle name="Millares(1) 4 4" xfId="12537"/>
    <cellStyle name="Millares(1) 4 4 2" xfId="12538"/>
    <cellStyle name="Millares(1) 4 5" xfId="12539"/>
    <cellStyle name="Millares(1) 4 5 2" xfId="12540"/>
    <cellStyle name="Millares(1) 4 6" xfId="12541"/>
    <cellStyle name="Millares(1) 4 6 2" xfId="12542"/>
    <cellStyle name="Millares(1) 5" xfId="12543"/>
    <cellStyle name="Millares(1) 5 2" xfId="12544"/>
    <cellStyle name="Millares(1) 5 2 2" xfId="12545"/>
    <cellStyle name="Millares(1) 5 2 2 2" xfId="12546"/>
    <cellStyle name="Millares(1) 5 2 2 2 2" xfId="12547"/>
    <cellStyle name="Millares(1) 5 2 2 3" xfId="12548"/>
    <cellStyle name="Millares(1) 5 2 2 3 2" xfId="12549"/>
    <cellStyle name="Millares(1) 5 2 2 4" xfId="12550"/>
    <cellStyle name="Millares(1) 5 2 2 4 2" xfId="12551"/>
    <cellStyle name="Millares(1) 5 2 3" xfId="12552"/>
    <cellStyle name="Millares(1) 5 2 3 2" xfId="12553"/>
    <cellStyle name="Millares(1) 5 2 4" xfId="12554"/>
    <cellStyle name="Millares(1) 5 2 4 2" xfId="12555"/>
    <cellStyle name="Millares(1) 5 2 5" xfId="12556"/>
    <cellStyle name="Millares(1) 5 2 5 2" xfId="12557"/>
    <cellStyle name="Millares(1) 5 3" xfId="12558"/>
    <cellStyle name="Millares(1) 5 3 2" xfId="12559"/>
    <cellStyle name="Millares(1) 5 3 2 2" xfId="12560"/>
    <cellStyle name="Millares(1) 5 3 3" xfId="12561"/>
    <cellStyle name="Millares(1) 5 3 3 2" xfId="12562"/>
    <cellStyle name="Millares(1) 5 3 4" xfId="12563"/>
    <cellStyle name="Millares(1) 5 3 4 2" xfId="12564"/>
    <cellStyle name="Millares(1) 5 4" xfId="12565"/>
    <cellStyle name="Millares(1) 5 4 2" xfId="12566"/>
    <cellStyle name="Millares(1) 5 5" xfId="12567"/>
    <cellStyle name="Millares(1) 5 5 2" xfId="12568"/>
    <cellStyle name="Millares(1) 5 6" xfId="12569"/>
    <cellStyle name="Millares(1) 5 6 2" xfId="12570"/>
    <cellStyle name="Millares(1) 6" xfId="12571"/>
    <cellStyle name="Millares(1) 6 2" xfId="12572"/>
    <cellStyle name="Millares(1) 6 2 2" xfId="12573"/>
    <cellStyle name="Millares(1) 6 2 2 2" xfId="12574"/>
    <cellStyle name="Millares(1) 6 2 2 2 2" xfId="12575"/>
    <cellStyle name="Millares(1) 6 2 2 3" xfId="12576"/>
    <cellStyle name="Millares(1) 6 2 2 3 2" xfId="12577"/>
    <cellStyle name="Millares(1) 6 2 2 4" xfId="12578"/>
    <cellStyle name="Millares(1) 6 2 2 4 2" xfId="12579"/>
    <cellStyle name="Millares(1) 6 2 3" xfId="12580"/>
    <cellStyle name="Millares(1) 6 2 3 2" xfId="12581"/>
    <cellStyle name="Millares(1) 6 2 4" xfId="12582"/>
    <cellStyle name="Millares(1) 6 2 4 2" xfId="12583"/>
    <cellStyle name="Millares(1) 6 2 5" xfId="12584"/>
    <cellStyle name="Millares(1) 6 2 5 2" xfId="12585"/>
    <cellStyle name="Millares(1) 6 3" xfId="12586"/>
    <cellStyle name="Millares(1) 6 3 2" xfId="12587"/>
    <cellStyle name="Millares(1) 6 3 2 2" xfId="12588"/>
    <cellStyle name="Millares(1) 6 3 3" xfId="12589"/>
    <cellStyle name="Millares(1) 6 3 3 2" xfId="12590"/>
    <cellStyle name="Millares(1) 6 3 4" xfId="12591"/>
    <cellStyle name="Millares(1) 6 3 4 2" xfId="12592"/>
    <cellStyle name="Millares(1) 6 4" xfId="12593"/>
    <cellStyle name="Millares(1) 6 4 2" xfId="12594"/>
    <cellStyle name="Millares(1) 6 5" xfId="12595"/>
    <cellStyle name="Millares(1) 6 5 2" xfId="12596"/>
    <cellStyle name="Millares(1) 6 6" xfId="12597"/>
    <cellStyle name="Millares(1) 6 6 2" xfId="12598"/>
    <cellStyle name="Millares(1) 7" xfId="12599"/>
    <cellStyle name="Millares(1) 7 2" xfId="12600"/>
    <cellStyle name="Millares(1) 7 2 2" xfId="12601"/>
    <cellStyle name="Millares(1) 7 2 2 2" xfId="12602"/>
    <cellStyle name="Millares(1) 7 2 2 2 2" xfId="12603"/>
    <cellStyle name="Millares(1) 7 2 2 3" xfId="12604"/>
    <cellStyle name="Millares(1) 7 2 2 3 2" xfId="12605"/>
    <cellStyle name="Millares(1) 7 2 2 4" xfId="12606"/>
    <cellStyle name="Millares(1) 7 2 2 4 2" xfId="12607"/>
    <cellStyle name="Millares(1) 7 2 3" xfId="12608"/>
    <cellStyle name="Millares(1) 7 2 3 2" xfId="12609"/>
    <cellStyle name="Millares(1) 7 2 4" xfId="12610"/>
    <cellStyle name="Millares(1) 7 2 4 2" xfId="12611"/>
    <cellStyle name="Millares(1) 7 2 5" xfId="12612"/>
    <cellStyle name="Millares(1) 7 2 5 2" xfId="12613"/>
    <cellStyle name="Millares(1) 7 3" xfId="12614"/>
    <cellStyle name="Millares(1) 7 3 2" xfId="12615"/>
    <cellStyle name="Millares(1) 7 3 2 2" xfId="12616"/>
    <cellStyle name="Millares(1) 7 3 3" xfId="12617"/>
    <cellStyle name="Millares(1) 7 3 3 2" xfId="12618"/>
    <cellStyle name="Millares(1) 7 3 4" xfId="12619"/>
    <cellStyle name="Millares(1) 7 3 4 2" xfId="12620"/>
    <cellStyle name="Millares(1) 7 4" xfId="12621"/>
    <cellStyle name="Millares(1) 7 4 2" xfId="12622"/>
    <cellStyle name="Millares(1) 7 5" xfId="12623"/>
    <cellStyle name="Millares(1) 7 5 2" xfId="12624"/>
    <cellStyle name="Millares(1) 7 6" xfId="12625"/>
    <cellStyle name="Millares(1) 7 6 2" xfId="12626"/>
    <cellStyle name="Millares(1) 8" xfId="12627"/>
    <cellStyle name="Millares(1) 8 2" xfId="12628"/>
    <cellStyle name="Millares(1) 8 2 2" xfId="12629"/>
    <cellStyle name="Millares(1) 8 2 2 2" xfId="12630"/>
    <cellStyle name="Millares(1) 8 2 2 2 2" xfId="12631"/>
    <cellStyle name="Millares(1) 8 2 2 3" xfId="12632"/>
    <cellStyle name="Millares(1) 8 2 2 3 2" xfId="12633"/>
    <cellStyle name="Millares(1) 8 2 2 4" xfId="12634"/>
    <cellStyle name="Millares(1) 8 2 2 4 2" xfId="12635"/>
    <cellStyle name="Millares(1) 8 2 3" xfId="12636"/>
    <cellStyle name="Millares(1) 8 2 3 2" xfId="12637"/>
    <cellStyle name="Millares(1) 8 2 4" xfId="12638"/>
    <cellStyle name="Millares(1) 8 2 4 2" xfId="12639"/>
    <cellStyle name="Millares(1) 8 2 5" xfId="12640"/>
    <cellStyle name="Millares(1) 8 2 5 2" xfId="12641"/>
    <cellStyle name="Millares(1) 8 3" xfId="12642"/>
    <cellStyle name="Millares(1) 8 3 2" xfId="12643"/>
    <cellStyle name="Millares(1) 8 3 2 2" xfId="12644"/>
    <cellStyle name="Millares(1) 8 3 3" xfId="12645"/>
    <cellStyle name="Millares(1) 8 3 3 2" xfId="12646"/>
    <cellStyle name="Millares(1) 8 3 4" xfId="12647"/>
    <cellStyle name="Millares(1) 8 3 4 2" xfId="12648"/>
    <cellStyle name="Millares(1) 8 4" xfId="12649"/>
    <cellStyle name="Millares(1) 8 4 2" xfId="12650"/>
    <cellStyle name="Millares(1) 8 5" xfId="12651"/>
    <cellStyle name="Millares(1) 8 5 2" xfId="12652"/>
    <cellStyle name="Millares(1) 8 6" xfId="12653"/>
    <cellStyle name="Millares(1) 8 6 2" xfId="12654"/>
    <cellStyle name="Millares(1) 9" xfId="12655"/>
    <cellStyle name="Millares(1) 9 2" xfId="12656"/>
    <cellStyle name="Millares(1) 9 2 2" xfId="12657"/>
    <cellStyle name="Millares(1) 9 2 2 2" xfId="12658"/>
    <cellStyle name="Millares(1) 9 2 3" xfId="12659"/>
    <cellStyle name="Millares(1) 9 2 3 2" xfId="12660"/>
    <cellStyle name="Millares(1) 9 2 4" xfId="12661"/>
    <cellStyle name="Millares(1) 9 2 4 2" xfId="12662"/>
    <cellStyle name="Millares(1) 9 3" xfId="12663"/>
    <cellStyle name="Millares(1) 9 3 2" xfId="12664"/>
    <cellStyle name="Millares(1) 9 4" xfId="12665"/>
    <cellStyle name="Millares(1) 9 4 2" xfId="12666"/>
    <cellStyle name="Millares(1) 9 5" xfId="12667"/>
    <cellStyle name="Millares(1) 9 5 2" xfId="12668"/>
    <cellStyle name="Millares[1]" xfId="12669"/>
    <cellStyle name="Millares[1] 10" xfId="12670"/>
    <cellStyle name="Millares[1] 10 2" xfId="12671"/>
    <cellStyle name="Millares[1] 10 2 2" xfId="12672"/>
    <cellStyle name="Millares[1] 10 3" xfId="12673"/>
    <cellStyle name="Millares[1] 10 3 2" xfId="12674"/>
    <cellStyle name="Millares[1] 10 4" xfId="12675"/>
    <cellStyle name="Millares[1] 10 4 2" xfId="12676"/>
    <cellStyle name="Millares[1] 11" xfId="12677"/>
    <cellStyle name="Millares[1] 11 2" xfId="12678"/>
    <cellStyle name="Millares[1] 12" xfId="12679"/>
    <cellStyle name="Millares[1] 12 2" xfId="12680"/>
    <cellStyle name="Millares[1] 13" xfId="12681"/>
    <cellStyle name="Millares[1] 13 2" xfId="12682"/>
    <cellStyle name="Millares[1] 2" xfId="12683"/>
    <cellStyle name="Millares[1] 2 10" xfId="12684"/>
    <cellStyle name="Millares[1] 2 10 2" xfId="12685"/>
    <cellStyle name="Millares[1] 2 10 2 2" xfId="12686"/>
    <cellStyle name="Millares[1] 2 10 3" xfId="12687"/>
    <cellStyle name="Millares[1] 2 10 3 2" xfId="12688"/>
    <cellStyle name="Millares[1] 2 10 4" xfId="12689"/>
    <cellStyle name="Millares[1] 2 10 4 2" xfId="12690"/>
    <cellStyle name="Millares[1] 2 11" xfId="12691"/>
    <cellStyle name="Millares[1] 2 11 2" xfId="12692"/>
    <cellStyle name="Millares[1] 2 12" xfId="12693"/>
    <cellStyle name="Millares[1] 2 12 2" xfId="12694"/>
    <cellStyle name="Millares[1] 2 13" xfId="12695"/>
    <cellStyle name="Millares[1] 2 13 2" xfId="12696"/>
    <cellStyle name="Millares[1] 2 2" xfId="12697"/>
    <cellStyle name="Millares[1] 2 2 2" xfId="12698"/>
    <cellStyle name="Millares[1] 2 2 2 2" xfId="12699"/>
    <cellStyle name="Millares[1] 2 2 2 2 2" xfId="12700"/>
    <cellStyle name="Millares[1] 2 2 2 2 2 2" xfId="12701"/>
    <cellStyle name="Millares[1] 2 2 2 2 3" xfId="12702"/>
    <cellStyle name="Millares[1] 2 2 2 2 3 2" xfId="12703"/>
    <cellStyle name="Millares[1] 2 2 2 2 4" xfId="12704"/>
    <cellStyle name="Millares[1] 2 2 2 2 4 2" xfId="12705"/>
    <cellStyle name="Millares[1] 2 2 2 3" xfId="12706"/>
    <cellStyle name="Millares[1] 2 2 2 3 2" xfId="12707"/>
    <cellStyle name="Millares[1] 2 2 2 4" xfId="12708"/>
    <cellStyle name="Millares[1] 2 2 2 4 2" xfId="12709"/>
    <cellStyle name="Millares[1] 2 2 2 5" xfId="12710"/>
    <cellStyle name="Millares[1] 2 2 2 5 2" xfId="12711"/>
    <cellStyle name="Millares[1] 2 2 3" xfId="12712"/>
    <cellStyle name="Millares[1] 2 2 3 2" xfId="12713"/>
    <cellStyle name="Millares[1] 2 2 3 2 2" xfId="12714"/>
    <cellStyle name="Millares[1] 2 2 3 3" xfId="12715"/>
    <cellStyle name="Millares[1] 2 2 3 3 2" xfId="12716"/>
    <cellStyle name="Millares[1] 2 2 3 4" xfId="12717"/>
    <cellStyle name="Millares[1] 2 2 3 4 2" xfId="12718"/>
    <cellStyle name="Millares[1] 2 2 4" xfId="12719"/>
    <cellStyle name="Millares[1] 2 2 4 2" xfId="12720"/>
    <cellStyle name="Millares[1] 2 2 5" xfId="12721"/>
    <cellStyle name="Millares[1] 2 2 5 2" xfId="12722"/>
    <cellStyle name="Millares[1] 2 2 6" xfId="12723"/>
    <cellStyle name="Millares[1] 2 2 6 2" xfId="12724"/>
    <cellStyle name="Millares[1] 2 3" xfId="12725"/>
    <cellStyle name="Millares[1] 2 3 2" xfId="12726"/>
    <cellStyle name="Millares[1] 2 3 2 2" xfId="12727"/>
    <cellStyle name="Millares[1] 2 3 2 2 2" xfId="12728"/>
    <cellStyle name="Millares[1] 2 3 2 2 2 2" xfId="12729"/>
    <cellStyle name="Millares[1] 2 3 2 2 3" xfId="12730"/>
    <cellStyle name="Millares[1] 2 3 2 2 3 2" xfId="12731"/>
    <cellStyle name="Millares[1] 2 3 2 2 4" xfId="12732"/>
    <cellStyle name="Millares[1] 2 3 2 2 4 2" xfId="12733"/>
    <cellStyle name="Millares[1] 2 3 2 3" xfId="12734"/>
    <cellStyle name="Millares[1] 2 3 2 3 2" xfId="12735"/>
    <cellStyle name="Millares[1] 2 3 2 4" xfId="12736"/>
    <cellStyle name="Millares[1] 2 3 2 4 2" xfId="12737"/>
    <cellStyle name="Millares[1] 2 3 2 5" xfId="12738"/>
    <cellStyle name="Millares[1] 2 3 2 5 2" xfId="12739"/>
    <cellStyle name="Millares[1] 2 3 3" xfId="12740"/>
    <cellStyle name="Millares[1] 2 3 3 2" xfId="12741"/>
    <cellStyle name="Millares[1] 2 3 3 2 2" xfId="12742"/>
    <cellStyle name="Millares[1] 2 3 3 3" xfId="12743"/>
    <cellStyle name="Millares[1] 2 3 3 3 2" xfId="12744"/>
    <cellStyle name="Millares[1] 2 3 3 4" xfId="12745"/>
    <cellStyle name="Millares[1] 2 3 3 4 2" xfId="12746"/>
    <cellStyle name="Millares[1] 2 3 4" xfId="12747"/>
    <cellStyle name="Millares[1] 2 3 4 2" xfId="12748"/>
    <cellStyle name="Millares[1] 2 3 5" xfId="12749"/>
    <cellStyle name="Millares[1] 2 3 5 2" xfId="12750"/>
    <cellStyle name="Millares[1] 2 3 6" xfId="12751"/>
    <cellStyle name="Millares[1] 2 3 6 2" xfId="12752"/>
    <cellStyle name="Millares[1] 2 4" xfId="12753"/>
    <cellStyle name="Millares[1] 2 4 2" xfId="12754"/>
    <cellStyle name="Millares[1] 2 4 2 2" xfId="12755"/>
    <cellStyle name="Millares[1] 2 4 2 2 2" xfId="12756"/>
    <cellStyle name="Millares[1] 2 4 2 2 2 2" xfId="12757"/>
    <cellStyle name="Millares[1] 2 4 2 2 3" xfId="12758"/>
    <cellStyle name="Millares[1] 2 4 2 2 3 2" xfId="12759"/>
    <cellStyle name="Millares[1] 2 4 2 2 4" xfId="12760"/>
    <cellStyle name="Millares[1] 2 4 2 2 4 2" xfId="12761"/>
    <cellStyle name="Millares[1] 2 4 2 3" xfId="12762"/>
    <cellStyle name="Millares[1] 2 4 2 3 2" xfId="12763"/>
    <cellStyle name="Millares[1] 2 4 2 4" xfId="12764"/>
    <cellStyle name="Millares[1] 2 4 2 4 2" xfId="12765"/>
    <cellStyle name="Millares[1] 2 4 2 5" xfId="12766"/>
    <cellStyle name="Millares[1] 2 4 2 5 2" xfId="12767"/>
    <cellStyle name="Millares[1] 2 4 3" xfId="12768"/>
    <cellStyle name="Millares[1] 2 4 3 2" xfId="12769"/>
    <cellStyle name="Millares[1] 2 4 3 2 2" xfId="12770"/>
    <cellStyle name="Millares[1] 2 4 3 3" xfId="12771"/>
    <cellStyle name="Millares[1] 2 4 3 3 2" xfId="12772"/>
    <cellStyle name="Millares[1] 2 4 3 4" xfId="12773"/>
    <cellStyle name="Millares[1] 2 4 3 4 2" xfId="12774"/>
    <cellStyle name="Millares[1] 2 4 4" xfId="12775"/>
    <cellStyle name="Millares[1] 2 4 4 2" xfId="12776"/>
    <cellStyle name="Millares[1] 2 4 5" xfId="12777"/>
    <cellStyle name="Millares[1] 2 4 5 2" xfId="12778"/>
    <cellStyle name="Millares[1] 2 4 6" xfId="12779"/>
    <cellStyle name="Millares[1] 2 4 6 2" xfId="12780"/>
    <cellStyle name="Millares[1] 2 5" xfId="12781"/>
    <cellStyle name="Millares[1] 2 5 2" xfId="12782"/>
    <cellStyle name="Millares[1] 2 5 2 2" xfId="12783"/>
    <cellStyle name="Millares[1] 2 5 2 2 2" xfId="12784"/>
    <cellStyle name="Millares[1] 2 5 2 2 2 2" xfId="12785"/>
    <cellStyle name="Millares[1] 2 5 2 2 3" xfId="12786"/>
    <cellStyle name="Millares[1] 2 5 2 2 3 2" xfId="12787"/>
    <cellStyle name="Millares[1] 2 5 2 2 4" xfId="12788"/>
    <cellStyle name="Millares[1] 2 5 2 2 4 2" xfId="12789"/>
    <cellStyle name="Millares[1] 2 5 2 3" xfId="12790"/>
    <cellStyle name="Millares[1] 2 5 2 3 2" xfId="12791"/>
    <cellStyle name="Millares[1] 2 5 2 4" xfId="12792"/>
    <cellStyle name="Millares[1] 2 5 2 4 2" xfId="12793"/>
    <cellStyle name="Millares[1] 2 5 2 5" xfId="12794"/>
    <cellStyle name="Millares[1] 2 5 2 5 2" xfId="12795"/>
    <cellStyle name="Millares[1] 2 5 3" xfId="12796"/>
    <cellStyle name="Millares[1] 2 5 3 2" xfId="12797"/>
    <cellStyle name="Millares[1] 2 5 3 2 2" xfId="12798"/>
    <cellStyle name="Millares[1] 2 5 3 3" xfId="12799"/>
    <cellStyle name="Millares[1] 2 5 3 3 2" xfId="12800"/>
    <cellStyle name="Millares[1] 2 5 3 4" xfId="12801"/>
    <cellStyle name="Millares[1] 2 5 3 4 2" xfId="12802"/>
    <cellStyle name="Millares[1] 2 5 4" xfId="12803"/>
    <cellStyle name="Millares[1] 2 5 4 2" xfId="12804"/>
    <cellStyle name="Millares[1] 2 5 5" xfId="12805"/>
    <cellStyle name="Millares[1] 2 5 5 2" xfId="12806"/>
    <cellStyle name="Millares[1] 2 5 6" xfId="12807"/>
    <cellStyle name="Millares[1] 2 5 6 2" xfId="12808"/>
    <cellStyle name="Millares[1] 2 6" xfId="12809"/>
    <cellStyle name="Millares[1] 2 6 2" xfId="12810"/>
    <cellStyle name="Millares[1] 2 6 2 2" xfId="12811"/>
    <cellStyle name="Millares[1] 2 6 2 2 2" xfId="12812"/>
    <cellStyle name="Millares[1] 2 6 2 2 2 2" xfId="12813"/>
    <cellStyle name="Millares[1] 2 6 2 2 3" xfId="12814"/>
    <cellStyle name="Millares[1] 2 6 2 2 3 2" xfId="12815"/>
    <cellStyle name="Millares[1] 2 6 2 2 4" xfId="12816"/>
    <cellStyle name="Millares[1] 2 6 2 2 4 2" xfId="12817"/>
    <cellStyle name="Millares[1] 2 6 2 3" xfId="12818"/>
    <cellStyle name="Millares[1] 2 6 2 3 2" xfId="12819"/>
    <cellStyle name="Millares[1] 2 6 2 4" xfId="12820"/>
    <cellStyle name="Millares[1] 2 6 2 4 2" xfId="12821"/>
    <cellStyle name="Millares[1] 2 6 2 5" xfId="12822"/>
    <cellStyle name="Millares[1] 2 6 2 5 2" xfId="12823"/>
    <cellStyle name="Millares[1] 2 6 3" xfId="12824"/>
    <cellStyle name="Millares[1] 2 6 3 2" xfId="12825"/>
    <cellStyle name="Millares[1] 2 6 3 2 2" xfId="12826"/>
    <cellStyle name="Millares[1] 2 6 3 3" xfId="12827"/>
    <cellStyle name="Millares[1] 2 6 3 3 2" xfId="12828"/>
    <cellStyle name="Millares[1] 2 6 3 4" xfId="12829"/>
    <cellStyle name="Millares[1] 2 6 3 4 2" xfId="12830"/>
    <cellStyle name="Millares[1] 2 6 4" xfId="12831"/>
    <cellStyle name="Millares[1] 2 6 4 2" xfId="12832"/>
    <cellStyle name="Millares[1] 2 6 5" xfId="12833"/>
    <cellStyle name="Millares[1] 2 6 5 2" xfId="12834"/>
    <cellStyle name="Millares[1] 2 6 6" xfId="12835"/>
    <cellStyle name="Millares[1] 2 6 6 2" xfId="12836"/>
    <cellStyle name="Millares[1] 2 7" xfId="12837"/>
    <cellStyle name="Millares[1] 2 7 2" xfId="12838"/>
    <cellStyle name="Millares[1] 2 7 2 2" xfId="12839"/>
    <cellStyle name="Millares[1] 2 7 2 2 2" xfId="12840"/>
    <cellStyle name="Millares[1] 2 7 2 2 2 2" xfId="12841"/>
    <cellStyle name="Millares[1] 2 7 2 2 3" xfId="12842"/>
    <cellStyle name="Millares[1] 2 7 2 2 3 2" xfId="12843"/>
    <cellStyle name="Millares[1] 2 7 2 2 4" xfId="12844"/>
    <cellStyle name="Millares[1] 2 7 2 2 4 2" xfId="12845"/>
    <cellStyle name="Millares[1] 2 7 2 3" xfId="12846"/>
    <cellStyle name="Millares[1] 2 7 2 3 2" xfId="12847"/>
    <cellStyle name="Millares[1] 2 7 2 4" xfId="12848"/>
    <cellStyle name="Millares[1] 2 7 2 4 2" xfId="12849"/>
    <cellStyle name="Millares[1] 2 7 2 5" xfId="12850"/>
    <cellStyle name="Millares[1] 2 7 2 5 2" xfId="12851"/>
    <cellStyle name="Millares[1] 2 7 3" xfId="12852"/>
    <cellStyle name="Millares[1] 2 7 3 2" xfId="12853"/>
    <cellStyle name="Millares[1] 2 7 3 2 2" xfId="12854"/>
    <cellStyle name="Millares[1] 2 7 3 3" xfId="12855"/>
    <cellStyle name="Millares[1] 2 7 3 3 2" xfId="12856"/>
    <cellStyle name="Millares[1] 2 7 3 4" xfId="12857"/>
    <cellStyle name="Millares[1] 2 7 3 4 2" xfId="12858"/>
    <cellStyle name="Millares[1] 2 7 4" xfId="12859"/>
    <cellStyle name="Millares[1] 2 7 4 2" xfId="12860"/>
    <cellStyle name="Millares[1] 2 7 5" xfId="12861"/>
    <cellStyle name="Millares[1] 2 7 5 2" xfId="12862"/>
    <cellStyle name="Millares[1] 2 7 6" xfId="12863"/>
    <cellStyle name="Millares[1] 2 7 6 2" xfId="12864"/>
    <cellStyle name="Millares[1] 2 8" xfId="12865"/>
    <cellStyle name="Millares[1] 2 8 2" xfId="12866"/>
    <cellStyle name="Millares[1] 2 8 2 2" xfId="12867"/>
    <cellStyle name="Millares[1] 2 8 2 2 2" xfId="12868"/>
    <cellStyle name="Millares[1] 2 8 2 2 2 2" xfId="12869"/>
    <cellStyle name="Millares[1] 2 8 2 2 3" xfId="12870"/>
    <cellStyle name="Millares[1] 2 8 2 2 3 2" xfId="12871"/>
    <cellStyle name="Millares[1] 2 8 2 2 4" xfId="12872"/>
    <cellStyle name="Millares[1] 2 8 2 2 4 2" xfId="12873"/>
    <cellStyle name="Millares[1] 2 8 2 3" xfId="12874"/>
    <cellStyle name="Millares[1] 2 8 2 3 2" xfId="12875"/>
    <cellStyle name="Millares[1] 2 8 2 4" xfId="12876"/>
    <cellStyle name="Millares[1] 2 8 2 4 2" xfId="12877"/>
    <cellStyle name="Millares[1] 2 8 2 5" xfId="12878"/>
    <cellStyle name="Millares[1] 2 8 2 5 2" xfId="12879"/>
    <cellStyle name="Millares[1] 2 8 3" xfId="12880"/>
    <cellStyle name="Millares[1] 2 8 3 2" xfId="12881"/>
    <cellStyle name="Millares[1] 2 8 3 2 2" xfId="12882"/>
    <cellStyle name="Millares[1] 2 8 3 3" xfId="12883"/>
    <cellStyle name="Millares[1] 2 8 3 3 2" xfId="12884"/>
    <cellStyle name="Millares[1] 2 8 3 4" xfId="12885"/>
    <cellStyle name="Millares[1] 2 8 3 4 2" xfId="12886"/>
    <cellStyle name="Millares[1] 2 8 4" xfId="12887"/>
    <cellStyle name="Millares[1] 2 8 4 2" xfId="12888"/>
    <cellStyle name="Millares[1] 2 8 5" xfId="12889"/>
    <cellStyle name="Millares[1] 2 8 5 2" xfId="12890"/>
    <cellStyle name="Millares[1] 2 8 6" xfId="12891"/>
    <cellStyle name="Millares[1] 2 8 6 2" xfId="12892"/>
    <cellStyle name="Millares[1] 2 9" xfId="12893"/>
    <cellStyle name="Millares[1] 2 9 2" xfId="12894"/>
    <cellStyle name="Millares[1] 2 9 2 2" xfId="12895"/>
    <cellStyle name="Millares[1] 2 9 2 2 2" xfId="12896"/>
    <cellStyle name="Millares[1] 2 9 2 3" xfId="12897"/>
    <cellStyle name="Millares[1] 2 9 2 3 2" xfId="12898"/>
    <cellStyle name="Millares[1] 2 9 2 4" xfId="12899"/>
    <cellStyle name="Millares[1] 2 9 2 4 2" xfId="12900"/>
    <cellStyle name="Millares[1] 2 9 3" xfId="12901"/>
    <cellStyle name="Millares[1] 2 9 3 2" xfId="12902"/>
    <cellStyle name="Millares[1] 2 9 4" xfId="12903"/>
    <cellStyle name="Millares[1] 2 9 4 2" xfId="12904"/>
    <cellStyle name="Millares[1] 2 9 5" xfId="12905"/>
    <cellStyle name="Millares[1] 2 9 5 2" xfId="12906"/>
    <cellStyle name="Millares[1] 3" xfId="12907"/>
    <cellStyle name="Millares[1] 3 2" xfId="12908"/>
    <cellStyle name="Millares[1] 3 2 2" xfId="12909"/>
    <cellStyle name="Millares[1] 3 2 2 2" xfId="12910"/>
    <cellStyle name="Millares[1] 3 2 2 2 2" xfId="12911"/>
    <cellStyle name="Millares[1] 3 2 2 3" xfId="12912"/>
    <cellStyle name="Millares[1] 3 2 2 3 2" xfId="12913"/>
    <cellStyle name="Millares[1] 3 2 2 4" xfId="12914"/>
    <cellStyle name="Millares[1] 3 2 2 4 2" xfId="12915"/>
    <cellStyle name="Millares[1] 3 2 3" xfId="12916"/>
    <cellStyle name="Millares[1] 3 2 3 2" xfId="12917"/>
    <cellStyle name="Millares[1] 3 2 4" xfId="12918"/>
    <cellStyle name="Millares[1] 3 2 4 2" xfId="12919"/>
    <cellStyle name="Millares[1] 3 2 5" xfId="12920"/>
    <cellStyle name="Millares[1] 3 2 5 2" xfId="12921"/>
    <cellStyle name="Millares[1] 3 3" xfId="12922"/>
    <cellStyle name="Millares[1] 3 3 2" xfId="12923"/>
    <cellStyle name="Millares[1] 3 3 2 2" xfId="12924"/>
    <cellStyle name="Millares[1] 3 3 3" xfId="12925"/>
    <cellStyle name="Millares[1] 3 3 3 2" xfId="12926"/>
    <cellStyle name="Millares[1] 3 3 4" xfId="12927"/>
    <cellStyle name="Millares[1] 3 3 4 2" xfId="12928"/>
    <cellStyle name="Millares[1] 3 4" xfId="12929"/>
    <cellStyle name="Millares[1] 3 4 2" xfId="12930"/>
    <cellStyle name="Millares[1] 3 5" xfId="12931"/>
    <cellStyle name="Millares[1] 3 5 2" xfId="12932"/>
    <cellStyle name="Millares[1] 3 6" xfId="12933"/>
    <cellStyle name="Millares[1] 3 6 2" xfId="12934"/>
    <cellStyle name="Millares[1] 4" xfId="12935"/>
    <cellStyle name="Millares[1] 4 2" xfId="12936"/>
    <cellStyle name="Millares[1] 4 2 2" xfId="12937"/>
    <cellStyle name="Millares[1] 4 2 2 2" xfId="12938"/>
    <cellStyle name="Millares[1] 4 2 2 2 2" xfId="12939"/>
    <cellStyle name="Millares[1] 4 2 2 3" xfId="12940"/>
    <cellStyle name="Millares[1] 4 2 2 3 2" xfId="12941"/>
    <cellStyle name="Millares[1] 4 2 2 4" xfId="12942"/>
    <cellStyle name="Millares[1] 4 2 2 4 2" xfId="12943"/>
    <cellStyle name="Millares[1] 4 2 3" xfId="12944"/>
    <cellStyle name="Millares[1] 4 2 3 2" xfId="12945"/>
    <cellStyle name="Millares[1] 4 2 4" xfId="12946"/>
    <cellStyle name="Millares[1] 4 2 4 2" xfId="12947"/>
    <cellStyle name="Millares[1] 4 2 5" xfId="12948"/>
    <cellStyle name="Millares[1] 4 2 5 2" xfId="12949"/>
    <cellStyle name="Millares[1] 4 3" xfId="12950"/>
    <cellStyle name="Millares[1] 4 3 2" xfId="12951"/>
    <cellStyle name="Millares[1] 4 3 2 2" xfId="12952"/>
    <cellStyle name="Millares[1] 4 3 3" xfId="12953"/>
    <cellStyle name="Millares[1] 4 3 3 2" xfId="12954"/>
    <cellStyle name="Millares[1] 4 3 4" xfId="12955"/>
    <cellStyle name="Millares[1] 4 3 4 2" xfId="12956"/>
    <cellStyle name="Millares[1] 4 4" xfId="12957"/>
    <cellStyle name="Millares[1] 4 4 2" xfId="12958"/>
    <cellStyle name="Millares[1] 4 5" xfId="12959"/>
    <cellStyle name="Millares[1] 4 5 2" xfId="12960"/>
    <cellStyle name="Millares[1] 4 6" xfId="12961"/>
    <cellStyle name="Millares[1] 4 6 2" xfId="12962"/>
    <cellStyle name="Millares[1] 5" xfId="12963"/>
    <cellStyle name="Millares[1] 5 2" xfId="12964"/>
    <cellStyle name="Millares[1] 5 2 2" xfId="12965"/>
    <cellStyle name="Millares[1] 5 2 2 2" xfId="12966"/>
    <cellStyle name="Millares[1] 5 2 2 2 2" xfId="12967"/>
    <cellStyle name="Millares[1] 5 2 2 3" xfId="12968"/>
    <cellStyle name="Millares[1] 5 2 2 3 2" xfId="12969"/>
    <cellStyle name="Millares[1] 5 2 2 4" xfId="12970"/>
    <cellStyle name="Millares[1] 5 2 2 4 2" xfId="12971"/>
    <cellStyle name="Millares[1] 5 2 3" xfId="12972"/>
    <cellStyle name="Millares[1] 5 2 3 2" xfId="12973"/>
    <cellStyle name="Millares[1] 5 2 4" xfId="12974"/>
    <cellStyle name="Millares[1] 5 2 4 2" xfId="12975"/>
    <cellStyle name="Millares[1] 5 2 5" xfId="12976"/>
    <cellStyle name="Millares[1] 5 2 5 2" xfId="12977"/>
    <cellStyle name="Millares[1] 5 3" xfId="12978"/>
    <cellStyle name="Millares[1] 5 3 2" xfId="12979"/>
    <cellStyle name="Millares[1] 5 3 2 2" xfId="12980"/>
    <cellStyle name="Millares[1] 5 3 3" xfId="12981"/>
    <cellStyle name="Millares[1] 5 3 3 2" xfId="12982"/>
    <cellStyle name="Millares[1] 5 3 4" xfId="12983"/>
    <cellStyle name="Millares[1] 5 3 4 2" xfId="12984"/>
    <cellStyle name="Millares[1] 5 4" xfId="12985"/>
    <cellStyle name="Millares[1] 5 4 2" xfId="12986"/>
    <cellStyle name="Millares[1] 5 5" xfId="12987"/>
    <cellStyle name="Millares[1] 5 5 2" xfId="12988"/>
    <cellStyle name="Millares[1] 5 6" xfId="12989"/>
    <cellStyle name="Millares[1] 5 6 2" xfId="12990"/>
    <cellStyle name="Millares[1] 6" xfId="12991"/>
    <cellStyle name="Millares[1] 6 2" xfId="12992"/>
    <cellStyle name="Millares[1] 6 2 2" xfId="12993"/>
    <cellStyle name="Millares[1] 6 2 2 2" xfId="12994"/>
    <cellStyle name="Millares[1] 6 2 2 2 2" xfId="12995"/>
    <cellStyle name="Millares[1] 6 2 2 3" xfId="12996"/>
    <cellStyle name="Millares[1] 6 2 2 3 2" xfId="12997"/>
    <cellStyle name="Millares[1] 6 2 2 4" xfId="12998"/>
    <cellStyle name="Millares[1] 6 2 2 4 2" xfId="12999"/>
    <cellStyle name="Millares[1] 6 2 3" xfId="13000"/>
    <cellStyle name="Millares[1] 6 2 3 2" xfId="13001"/>
    <cellStyle name="Millares[1] 6 2 4" xfId="13002"/>
    <cellStyle name="Millares[1] 6 2 4 2" xfId="13003"/>
    <cellStyle name="Millares[1] 6 2 5" xfId="13004"/>
    <cellStyle name="Millares[1] 6 2 5 2" xfId="13005"/>
    <cellStyle name="Millares[1] 6 3" xfId="13006"/>
    <cellStyle name="Millares[1] 6 3 2" xfId="13007"/>
    <cellStyle name="Millares[1] 6 3 2 2" xfId="13008"/>
    <cellStyle name="Millares[1] 6 3 3" xfId="13009"/>
    <cellStyle name="Millares[1] 6 3 3 2" xfId="13010"/>
    <cellStyle name="Millares[1] 6 3 4" xfId="13011"/>
    <cellStyle name="Millares[1] 6 3 4 2" xfId="13012"/>
    <cellStyle name="Millares[1] 6 4" xfId="13013"/>
    <cellStyle name="Millares[1] 6 4 2" xfId="13014"/>
    <cellStyle name="Millares[1] 6 5" xfId="13015"/>
    <cellStyle name="Millares[1] 6 5 2" xfId="13016"/>
    <cellStyle name="Millares[1] 6 6" xfId="13017"/>
    <cellStyle name="Millares[1] 6 6 2" xfId="13018"/>
    <cellStyle name="Millares[1] 7" xfId="13019"/>
    <cellStyle name="Millares[1] 7 2" xfId="13020"/>
    <cellStyle name="Millares[1] 7 2 2" xfId="13021"/>
    <cellStyle name="Millares[1] 7 2 2 2" xfId="13022"/>
    <cellStyle name="Millares[1] 7 2 2 2 2" xfId="13023"/>
    <cellStyle name="Millares[1] 7 2 2 3" xfId="13024"/>
    <cellStyle name="Millares[1] 7 2 2 3 2" xfId="13025"/>
    <cellStyle name="Millares[1] 7 2 2 4" xfId="13026"/>
    <cellStyle name="Millares[1] 7 2 2 4 2" xfId="13027"/>
    <cellStyle name="Millares[1] 7 2 3" xfId="13028"/>
    <cellStyle name="Millares[1] 7 2 3 2" xfId="13029"/>
    <cellStyle name="Millares[1] 7 2 4" xfId="13030"/>
    <cellStyle name="Millares[1] 7 2 4 2" xfId="13031"/>
    <cellStyle name="Millares[1] 7 2 5" xfId="13032"/>
    <cellStyle name="Millares[1] 7 2 5 2" xfId="13033"/>
    <cellStyle name="Millares[1] 7 3" xfId="13034"/>
    <cellStyle name="Millares[1] 7 3 2" xfId="13035"/>
    <cellStyle name="Millares[1] 7 3 2 2" xfId="13036"/>
    <cellStyle name="Millares[1] 7 3 3" xfId="13037"/>
    <cellStyle name="Millares[1] 7 3 3 2" xfId="13038"/>
    <cellStyle name="Millares[1] 7 3 4" xfId="13039"/>
    <cellStyle name="Millares[1] 7 3 4 2" xfId="13040"/>
    <cellStyle name="Millares[1] 7 4" xfId="13041"/>
    <cellStyle name="Millares[1] 7 4 2" xfId="13042"/>
    <cellStyle name="Millares[1] 7 5" xfId="13043"/>
    <cellStyle name="Millares[1] 7 5 2" xfId="13044"/>
    <cellStyle name="Millares[1] 7 6" xfId="13045"/>
    <cellStyle name="Millares[1] 7 6 2" xfId="13046"/>
    <cellStyle name="Millares[1] 8" xfId="13047"/>
    <cellStyle name="Millares[1] 8 2" xfId="13048"/>
    <cellStyle name="Millares[1] 8 2 2" xfId="13049"/>
    <cellStyle name="Millares[1] 8 2 2 2" xfId="13050"/>
    <cellStyle name="Millares[1] 8 2 2 2 2" xfId="13051"/>
    <cellStyle name="Millares[1] 8 2 2 3" xfId="13052"/>
    <cellStyle name="Millares[1] 8 2 2 3 2" xfId="13053"/>
    <cellStyle name="Millares[1] 8 2 2 4" xfId="13054"/>
    <cellStyle name="Millares[1] 8 2 2 4 2" xfId="13055"/>
    <cellStyle name="Millares[1] 8 2 3" xfId="13056"/>
    <cellStyle name="Millares[1] 8 2 3 2" xfId="13057"/>
    <cellStyle name="Millares[1] 8 2 4" xfId="13058"/>
    <cellStyle name="Millares[1] 8 2 4 2" xfId="13059"/>
    <cellStyle name="Millares[1] 8 2 5" xfId="13060"/>
    <cellStyle name="Millares[1] 8 2 5 2" xfId="13061"/>
    <cellStyle name="Millares[1] 8 3" xfId="13062"/>
    <cellStyle name="Millares[1] 8 3 2" xfId="13063"/>
    <cellStyle name="Millares[1] 8 3 2 2" xfId="13064"/>
    <cellStyle name="Millares[1] 8 3 3" xfId="13065"/>
    <cellStyle name="Millares[1] 8 3 3 2" xfId="13066"/>
    <cellStyle name="Millares[1] 8 3 4" xfId="13067"/>
    <cellStyle name="Millares[1] 8 3 4 2" xfId="13068"/>
    <cellStyle name="Millares[1] 8 4" xfId="13069"/>
    <cellStyle name="Millares[1] 8 4 2" xfId="13070"/>
    <cellStyle name="Millares[1] 8 5" xfId="13071"/>
    <cellStyle name="Millares[1] 8 5 2" xfId="13072"/>
    <cellStyle name="Millares[1] 8 6" xfId="13073"/>
    <cellStyle name="Millares[1] 8 6 2" xfId="13074"/>
    <cellStyle name="Millares[1] 9" xfId="13075"/>
    <cellStyle name="Millares[1] 9 2" xfId="13076"/>
    <cellStyle name="Millares[1] 9 2 2" xfId="13077"/>
    <cellStyle name="Millares[1] 9 2 2 2" xfId="13078"/>
    <cellStyle name="Millares[1] 9 2 3" xfId="13079"/>
    <cellStyle name="Millares[1] 9 2 3 2" xfId="13080"/>
    <cellStyle name="Millares[1] 9 2 4" xfId="13081"/>
    <cellStyle name="Millares[1] 9 2 4 2" xfId="13082"/>
    <cellStyle name="Millares[1] 9 3" xfId="13083"/>
    <cellStyle name="Millares[1] 9 3 2" xfId="13084"/>
    <cellStyle name="Millares[1] 9 4" xfId="13085"/>
    <cellStyle name="Millares[1] 9 4 2" xfId="13086"/>
    <cellStyle name="Millares[1] 9 5" xfId="13087"/>
    <cellStyle name="Millares[1] 9 5 2" xfId="13088"/>
    <cellStyle name="Millares_ADMON-II" xfId="13089"/>
    <cellStyle name="Milliers [0]_CREATIVE" xfId="13090"/>
    <cellStyle name="Milliers_CREATIVE" xfId="13091"/>
    <cellStyle name="Moneda [0]_act" xfId="13092"/>
    <cellStyle name="Moneda_act" xfId="13093"/>
    <cellStyle name="Monétaire [0]_CREATIVE" xfId="13094"/>
    <cellStyle name="Monétaire_CREATIVE" xfId="13095"/>
    <cellStyle name="Neutral 2" xfId="13096"/>
    <cellStyle name="no dec" xfId="13097"/>
    <cellStyle name="Normal" xfId="0" builtinId="0"/>
    <cellStyle name="Normal - Style1" xfId="7"/>
    <cellStyle name="Normal 10" xfId="13098"/>
    <cellStyle name="Normal 11" xfId="13099"/>
    <cellStyle name="Normal 11 2" xfId="13100"/>
    <cellStyle name="Normal 11 3" xfId="13101"/>
    <cellStyle name="Normal 11 4" xfId="13102"/>
    <cellStyle name="Normal 11 5" xfId="13103"/>
    <cellStyle name="Normal 11 6" xfId="13104"/>
    <cellStyle name="Normal 11 6 2" xfId="13105"/>
    <cellStyle name="Normal 11 6 2 2" xfId="13106"/>
    <cellStyle name="Normal 11 6 3" xfId="13107"/>
    <cellStyle name="Normal 11 7" xfId="13108"/>
    <cellStyle name="Normal 11 7 2" xfId="13109"/>
    <cellStyle name="Normal 11 8" xfId="13110"/>
    <cellStyle name="Normal 11_155165 Agrium BNO Scrubber Modeling Impacts" xfId="13111"/>
    <cellStyle name="Normal 12" xfId="13112"/>
    <cellStyle name="Normal 12 2" xfId="13113"/>
    <cellStyle name="Normal 12 3" xfId="13114"/>
    <cellStyle name="Normal 12 4" xfId="13115"/>
    <cellStyle name="Normal 12 5" xfId="13116"/>
    <cellStyle name="Normal 12 6" xfId="13117"/>
    <cellStyle name="Normal 13" xfId="13118"/>
    <cellStyle name="Normal 13 2" xfId="13119"/>
    <cellStyle name="Normal 13 2 2" xfId="13120"/>
    <cellStyle name="Normal 13 2 2 2" xfId="13121"/>
    <cellStyle name="Normal 13 2 2 2 2" xfId="13122"/>
    <cellStyle name="Normal 13 2 2 3" xfId="13123"/>
    <cellStyle name="Normal 13 2 3" xfId="13124"/>
    <cellStyle name="Normal 13 2 3 2" xfId="13125"/>
    <cellStyle name="Normal 13 2 4" xfId="13126"/>
    <cellStyle name="Normal 13 3" xfId="13127"/>
    <cellStyle name="Normal 14" xfId="13128"/>
    <cellStyle name="Normal 14 2" xfId="13129"/>
    <cellStyle name="Normal 14 2 2" xfId="13130"/>
    <cellStyle name="Normal 14 2 2 2" xfId="13131"/>
    <cellStyle name="Normal 14 2 2 2 2" xfId="13132"/>
    <cellStyle name="Normal 14 2 2 3" xfId="13133"/>
    <cellStyle name="Normal 14 2 3" xfId="13134"/>
    <cellStyle name="Normal 14 2 3 2" xfId="13135"/>
    <cellStyle name="Normal 14 2 4" xfId="13136"/>
    <cellStyle name="Normal 14 3" xfId="13137"/>
    <cellStyle name="Normal 15" xfId="13138"/>
    <cellStyle name="Normal 15 2" xfId="13139"/>
    <cellStyle name="Normal 15 2 2" xfId="13140"/>
    <cellStyle name="Normal 15 2 2 2" xfId="13141"/>
    <cellStyle name="Normal 15 2 2 2 2" xfId="13142"/>
    <cellStyle name="Normal 15 2 2 3" xfId="13143"/>
    <cellStyle name="Normal 15 2 3" xfId="13144"/>
    <cellStyle name="Normal 15 2 3 2" xfId="13145"/>
    <cellStyle name="Normal 15 2 4" xfId="13146"/>
    <cellStyle name="Normal 15 3" xfId="13147"/>
    <cellStyle name="Normal 15 3 2" xfId="13148"/>
    <cellStyle name="Normal 15 3 2 2" xfId="13149"/>
    <cellStyle name="Normal 15 3 2 2 2" xfId="13150"/>
    <cellStyle name="Normal 15 3 2 3" xfId="13151"/>
    <cellStyle name="Normal 15 3 3" xfId="13152"/>
    <cellStyle name="Normal 15 3 3 2" xfId="13153"/>
    <cellStyle name="Normal 15 3 4" xfId="13154"/>
    <cellStyle name="Normal 15 4" xfId="13155"/>
    <cellStyle name="Normal 15 4 2" xfId="13156"/>
    <cellStyle name="Normal 15 4 2 2" xfId="13157"/>
    <cellStyle name="Normal 15 4 3" xfId="13158"/>
    <cellStyle name="Normal 15 5" xfId="13159"/>
    <cellStyle name="Normal 15 5 2" xfId="13160"/>
    <cellStyle name="Normal 15 6" xfId="13161"/>
    <cellStyle name="Normal 16" xfId="13162"/>
    <cellStyle name="Normal 16 2" xfId="13163"/>
    <cellStyle name="Normal 16 2 2" xfId="13164"/>
    <cellStyle name="Normal 16 2 2 2" xfId="13165"/>
    <cellStyle name="Normal 16 2 2 2 2" xfId="13166"/>
    <cellStyle name="Normal 16 2 2 3" xfId="13167"/>
    <cellStyle name="Normal 16 2 3" xfId="13168"/>
    <cellStyle name="Normal 16 2 3 2" xfId="13169"/>
    <cellStyle name="Normal 16 2 4" xfId="13170"/>
    <cellStyle name="Normal 16 3" xfId="13171"/>
    <cellStyle name="Normal 16 3 2" xfId="13172"/>
    <cellStyle name="Normal 16 3 2 2" xfId="13173"/>
    <cellStyle name="Normal 16 3 2 2 2" xfId="13174"/>
    <cellStyle name="Normal 16 3 2 3" xfId="13175"/>
    <cellStyle name="Normal 16 3 3" xfId="13176"/>
    <cellStyle name="Normal 16 3 3 2" xfId="13177"/>
    <cellStyle name="Normal 16 3 4" xfId="13178"/>
    <cellStyle name="Normal 16 4" xfId="13179"/>
    <cellStyle name="Normal 16 4 2" xfId="13180"/>
    <cellStyle name="Normal 16 4 2 2" xfId="13181"/>
    <cellStyle name="Normal 16 4 3" xfId="13182"/>
    <cellStyle name="Normal 16 5" xfId="13183"/>
    <cellStyle name="Normal 16 5 2" xfId="13184"/>
    <cellStyle name="Normal 16 6" xfId="13185"/>
    <cellStyle name="Normal 17" xfId="13186"/>
    <cellStyle name="Normal 17 2" xfId="13187"/>
    <cellStyle name="Normal 17 2 2" xfId="13188"/>
    <cellStyle name="Normal 17 2 2 2" xfId="13189"/>
    <cellStyle name="Normal 17 2 2 2 2" xfId="13190"/>
    <cellStyle name="Normal 17 2 2 3" xfId="13191"/>
    <cellStyle name="Normal 17 2 3" xfId="13192"/>
    <cellStyle name="Normal 17 2 3 2" xfId="13193"/>
    <cellStyle name="Normal 17 2 4" xfId="13194"/>
    <cellStyle name="Normal 17 3" xfId="13195"/>
    <cellStyle name="Normal 17 3 2" xfId="13196"/>
    <cellStyle name="Normal 17 3 2 2" xfId="13197"/>
    <cellStyle name="Normal 17 3 2 2 2" xfId="13198"/>
    <cellStyle name="Normal 17 3 2 3" xfId="13199"/>
    <cellStyle name="Normal 17 3 3" xfId="13200"/>
    <cellStyle name="Normal 17 3 3 2" xfId="13201"/>
    <cellStyle name="Normal 17 3 4" xfId="13202"/>
    <cellStyle name="Normal 17 4" xfId="13203"/>
    <cellStyle name="Normal 17 4 2" xfId="13204"/>
    <cellStyle name="Normal 17 4 2 2" xfId="13205"/>
    <cellStyle name="Normal 17 4 3" xfId="13206"/>
    <cellStyle name="Normal 17 5" xfId="13207"/>
    <cellStyle name="Normal 17 5 2" xfId="13208"/>
    <cellStyle name="Normal 17 6" xfId="13209"/>
    <cellStyle name="Normal 18" xfId="13210"/>
    <cellStyle name="Normal 18 2" xfId="13211"/>
    <cellStyle name="Normal 18 2 2" xfId="13212"/>
    <cellStyle name="Normal 18 2 2 2" xfId="13213"/>
    <cellStyle name="Normal 18 2 2 2 2" xfId="13214"/>
    <cellStyle name="Normal 18 2 2 3" xfId="13215"/>
    <cellStyle name="Normal 18 2 3" xfId="13216"/>
    <cellStyle name="Normal 18 2 3 2" xfId="13217"/>
    <cellStyle name="Normal 18 2 4" xfId="13218"/>
    <cellStyle name="Normal 18 3" xfId="13219"/>
    <cellStyle name="Normal 18 3 2" xfId="13220"/>
    <cellStyle name="Normal 18 3 2 2" xfId="13221"/>
    <cellStyle name="Normal 18 3 2 2 2" xfId="13222"/>
    <cellStyle name="Normal 18 3 2 3" xfId="13223"/>
    <cellStyle name="Normal 18 3 3" xfId="13224"/>
    <cellStyle name="Normal 18 3 3 2" xfId="13225"/>
    <cellStyle name="Normal 18 3 4" xfId="13226"/>
    <cellStyle name="Normal 18 4" xfId="13227"/>
    <cellStyle name="Normal 18 4 2" xfId="13228"/>
    <cellStyle name="Normal 18 4 2 2" xfId="13229"/>
    <cellStyle name="Normal 18 4 3" xfId="13230"/>
    <cellStyle name="Normal 18 5" xfId="13231"/>
    <cellStyle name="Normal 18 5 2" xfId="13232"/>
    <cellStyle name="Normal 18 6" xfId="13233"/>
    <cellStyle name="Normal 19" xfId="13234"/>
    <cellStyle name="Normal 19 2" xfId="13235"/>
    <cellStyle name="Normal 19 2 2" xfId="13236"/>
    <cellStyle name="Normal 19 2 2 2" xfId="13237"/>
    <cellStyle name="Normal 19 2 2 2 2" xfId="13238"/>
    <cellStyle name="Normal 19 2 2 3" xfId="13239"/>
    <cellStyle name="Normal 19 2 3" xfId="13240"/>
    <cellStyle name="Normal 19 2 3 2" xfId="13241"/>
    <cellStyle name="Normal 19 2 4" xfId="13242"/>
    <cellStyle name="Normal 19 3" xfId="13243"/>
    <cellStyle name="Normal 19 3 2" xfId="13244"/>
    <cellStyle name="Normal 19 3 2 2" xfId="13245"/>
    <cellStyle name="Normal 19 3 2 2 2" xfId="13246"/>
    <cellStyle name="Normal 19 3 2 3" xfId="13247"/>
    <cellStyle name="Normal 19 3 3" xfId="13248"/>
    <cellStyle name="Normal 19 3 3 2" xfId="13249"/>
    <cellStyle name="Normal 19 3 4" xfId="13250"/>
    <cellStyle name="Normal 19 4" xfId="13251"/>
    <cellStyle name="Normal 19 4 2" xfId="13252"/>
    <cellStyle name="Normal 19 4 2 2" xfId="13253"/>
    <cellStyle name="Normal 19 4 3" xfId="13254"/>
    <cellStyle name="Normal 19 5" xfId="13255"/>
    <cellStyle name="Normal 19 5 2" xfId="13256"/>
    <cellStyle name="Normal 19 6" xfId="13257"/>
    <cellStyle name="Normal 2" xfId="8"/>
    <cellStyle name="Normal 2 10" xfId="13258"/>
    <cellStyle name="Normal 2 11" xfId="13259"/>
    <cellStyle name="Normal 2 2" xfId="13260"/>
    <cellStyle name="Normal 2 2 2" xfId="13261"/>
    <cellStyle name="Normal 2 3" xfId="13262"/>
    <cellStyle name="Normal 2 3 2" xfId="13263"/>
    <cellStyle name="Normal 2 3 3" xfId="13264"/>
    <cellStyle name="Normal 2 3 3 2" xfId="13265"/>
    <cellStyle name="Normal 2 3 4" xfId="13266"/>
    <cellStyle name="Normal 2 4" xfId="13267"/>
    <cellStyle name="Normal 2 4 2" xfId="13268"/>
    <cellStyle name="Normal 2 4 3" xfId="13269"/>
    <cellStyle name="Normal 2 4 4" xfId="13270"/>
    <cellStyle name="Normal 2 4 5" xfId="13271"/>
    <cellStyle name="Normal 2 4_155165 Agrium BNO Scrubber Modeling Impacts" xfId="13272"/>
    <cellStyle name="Normal 2 5" xfId="13273"/>
    <cellStyle name="Normal 2 6" xfId="13274"/>
    <cellStyle name="Normal 2 7" xfId="13275"/>
    <cellStyle name="Normal 2 8" xfId="13276"/>
    <cellStyle name="Normal 2 9" xfId="13277"/>
    <cellStyle name="Normal 2_4-13) Acid Gas Characteriz" xfId="13278"/>
    <cellStyle name="Normal 20" xfId="13279"/>
    <cellStyle name="Normal 20 2" xfId="13280"/>
    <cellStyle name="Normal 20 2 2" xfId="13281"/>
    <cellStyle name="Normal 20 2 2 2" xfId="13282"/>
    <cellStyle name="Normal 20 2 2 2 2" xfId="13283"/>
    <cellStyle name="Normal 20 2 2 3" xfId="13284"/>
    <cellStyle name="Normal 20 2 3" xfId="13285"/>
    <cellStyle name="Normal 20 2 3 2" xfId="13286"/>
    <cellStyle name="Normal 20 2 4" xfId="13287"/>
    <cellStyle name="Normal 20 3" xfId="13288"/>
    <cellStyle name="Normal 20 3 2" xfId="13289"/>
    <cellStyle name="Normal 20 3 2 2" xfId="13290"/>
    <cellStyle name="Normal 20 3 3" xfId="13291"/>
    <cellStyle name="Normal 20 4" xfId="13292"/>
    <cellStyle name="Normal 20 4 2" xfId="13293"/>
    <cellStyle name="Normal 20 5" xfId="13294"/>
    <cellStyle name="Normal 21" xfId="13295"/>
    <cellStyle name="Normal 22" xfId="13296"/>
    <cellStyle name="Normal 23" xfId="13297"/>
    <cellStyle name="Normal 24" xfId="13298"/>
    <cellStyle name="Normal 25" xfId="13299"/>
    <cellStyle name="Normal 26" xfId="13300"/>
    <cellStyle name="Normal 26 2" xfId="13301"/>
    <cellStyle name="Normal 26 2 2" xfId="13302"/>
    <cellStyle name="Normal 26 2 2 2" xfId="13303"/>
    <cellStyle name="Normal 26 2 3" xfId="13304"/>
    <cellStyle name="Normal 26 3" xfId="13305"/>
    <cellStyle name="Normal 26 3 2" xfId="13306"/>
    <cellStyle name="Normal 26 4" xfId="13307"/>
    <cellStyle name="Normal 27" xfId="13308"/>
    <cellStyle name="Normal 27 2" xfId="13309"/>
    <cellStyle name="Normal 27 2 2" xfId="13310"/>
    <cellStyle name="Normal 27 2 2 2" xfId="13311"/>
    <cellStyle name="Normal 27 2 3" xfId="13312"/>
    <cellStyle name="Normal 27 3" xfId="13313"/>
    <cellStyle name="Normal 27 3 2" xfId="13314"/>
    <cellStyle name="Normal 27 4" xfId="13315"/>
    <cellStyle name="Normal 28" xfId="13316"/>
    <cellStyle name="Normal 28 2" xfId="13317"/>
    <cellStyle name="Normal 29" xfId="13318"/>
    <cellStyle name="Normal 29 2" xfId="13319"/>
    <cellStyle name="Normal 29 2 2" xfId="13320"/>
    <cellStyle name="Normal 29 3" xfId="13321"/>
    <cellStyle name="Normal 3" xfId="9"/>
    <cellStyle name="Normal 3 2" xfId="13322"/>
    <cellStyle name="Normal 3 2 2" xfId="13323"/>
    <cellStyle name="Normal 3_Facility Emissions - Keach (2-7-2011)" xfId="13324"/>
    <cellStyle name="Normal 30" xfId="13325"/>
    <cellStyle name="Normal 31" xfId="13326"/>
    <cellStyle name="Normal 32" xfId="13327"/>
    <cellStyle name="Normal 32 2" xfId="13328"/>
    <cellStyle name="Normal 33" xfId="13329"/>
    <cellStyle name="Normal 34" xfId="13330"/>
    <cellStyle name="Normal 35" xfId="13331"/>
    <cellStyle name="Normal 36" xfId="13332"/>
    <cellStyle name="Normal 4" xfId="23"/>
    <cellStyle name="Normal 4 10" xfId="13333"/>
    <cellStyle name="Normal 4 10 2" xfId="13334"/>
    <cellStyle name="Normal 4 11" xfId="13335"/>
    <cellStyle name="Normal 4 2" xfId="13336"/>
    <cellStyle name="Normal 4 2 2" xfId="13337"/>
    <cellStyle name="Normal 4 2 2 2" xfId="13338"/>
    <cellStyle name="Normal 4 2 2 2 2" xfId="13339"/>
    <cellStyle name="Normal 4 2 2 2 2 2" xfId="13340"/>
    <cellStyle name="Normal 4 2 2 2 2 2 2" xfId="13341"/>
    <cellStyle name="Normal 4 2 2 2 2 2 2 2" xfId="13342"/>
    <cellStyle name="Normal 4 2 2 2 2 2 3" xfId="13343"/>
    <cellStyle name="Normal 4 2 2 2 2 3" xfId="13344"/>
    <cellStyle name="Normal 4 2 2 2 2 3 2" xfId="13345"/>
    <cellStyle name="Normal 4 2 2 2 2 4" xfId="13346"/>
    <cellStyle name="Normal 4 2 2 2 3" xfId="13347"/>
    <cellStyle name="Normal 4 2 2 2 3 2" xfId="13348"/>
    <cellStyle name="Normal 4 2 2 2 3 2 2" xfId="13349"/>
    <cellStyle name="Normal 4 2 2 2 3 2 2 2" xfId="13350"/>
    <cellStyle name="Normal 4 2 2 2 3 2 3" xfId="13351"/>
    <cellStyle name="Normal 4 2 2 2 3 3" xfId="13352"/>
    <cellStyle name="Normal 4 2 2 2 3 3 2" xfId="13353"/>
    <cellStyle name="Normal 4 2 2 2 3 4" xfId="13354"/>
    <cellStyle name="Normal 4 2 2 2 4" xfId="13355"/>
    <cellStyle name="Normal 4 2 2 2 4 2" xfId="13356"/>
    <cellStyle name="Normal 4 2 2 2 4 2 2" xfId="13357"/>
    <cellStyle name="Normal 4 2 2 2 4 2 2 2" xfId="13358"/>
    <cellStyle name="Normal 4 2 2 2 4 2 3" xfId="13359"/>
    <cellStyle name="Normal 4 2 2 2 4 3" xfId="13360"/>
    <cellStyle name="Normal 4 2 2 2 4 3 2" xfId="13361"/>
    <cellStyle name="Normal 4 2 2 2 4 4" xfId="13362"/>
    <cellStyle name="Normal 4 2 2 2 5" xfId="13363"/>
    <cellStyle name="Normal 4 2 2 2 5 2" xfId="13364"/>
    <cellStyle name="Normal 4 2 2 2 5 2 2" xfId="13365"/>
    <cellStyle name="Normal 4 2 2 2 5 2 2 2" xfId="13366"/>
    <cellStyle name="Normal 4 2 2 2 5 2 3" xfId="13367"/>
    <cellStyle name="Normal 4 2 2 2 5 3" xfId="13368"/>
    <cellStyle name="Normal 4 2 2 2 5 3 2" xfId="13369"/>
    <cellStyle name="Normal 4 2 2 2 5 4" xfId="13370"/>
    <cellStyle name="Normal 4 2 2 2 6" xfId="13371"/>
    <cellStyle name="Normal 4 2 2 2 6 2" xfId="13372"/>
    <cellStyle name="Normal 4 2 2 2 6 2 2" xfId="13373"/>
    <cellStyle name="Normal 4 2 2 2 6 2 2 2" xfId="13374"/>
    <cellStyle name="Normal 4 2 2 2 6 2 3" xfId="13375"/>
    <cellStyle name="Normal 4 2 2 2 6 3" xfId="13376"/>
    <cellStyle name="Normal 4 2 2 2 6 3 2" xfId="13377"/>
    <cellStyle name="Normal 4 2 2 2 6 4" xfId="13378"/>
    <cellStyle name="Normal 4 2 2 2 7" xfId="13379"/>
    <cellStyle name="Normal 4 2 2 2 7 2" xfId="13380"/>
    <cellStyle name="Normal 4 2 2 2 7 2 2" xfId="13381"/>
    <cellStyle name="Normal 4 2 2 2 7 3" xfId="13382"/>
    <cellStyle name="Normal 4 2 2 2 8" xfId="13383"/>
    <cellStyle name="Normal 4 2 2 2 8 2" xfId="13384"/>
    <cellStyle name="Normal 4 2 2 2 9" xfId="13385"/>
    <cellStyle name="Normal 4 2 2 2_155165 Agrium BNO Scrubber Modeling Impacts" xfId="13386"/>
    <cellStyle name="Normal 4 2 2 3" xfId="13387"/>
    <cellStyle name="Normal 4 2 2 3 2" xfId="13388"/>
    <cellStyle name="Normal 4 2 2 3 2 2" xfId="13389"/>
    <cellStyle name="Normal 4 2 2 3 2 2 2" xfId="13390"/>
    <cellStyle name="Normal 4 2 2 3 2 3" xfId="13391"/>
    <cellStyle name="Normal 4 2 2 3 3" xfId="13392"/>
    <cellStyle name="Normal 4 2 2 3 3 2" xfId="13393"/>
    <cellStyle name="Normal 4 2 2 3 4" xfId="13394"/>
    <cellStyle name="Normal 4 2 2 4" xfId="13395"/>
    <cellStyle name="Normal 4 2 2 4 2" xfId="13396"/>
    <cellStyle name="Normal 4 2 2 4 2 2" xfId="13397"/>
    <cellStyle name="Normal 4 2 2 4 2 2 2" xfId="13398"/>
    <cellStyle name="Normal 4 2 2 4 2 3" xfId="13399"/>
    <cellStyle name="Normal 4 2 2 4 3" xfId="13400"/>
    <cellStyle name="Normal 4 2 2 4 3 2" xfId="13401"/>
    <cellStyle name="Normal 4 2 2 4 4" xfId="13402"/>
    <cellStyle name="Normal 4 2 2 5" xfId="13403"/>
    <cellStyle name="Normal 4 2 2 5 2" xfId="13404"/>
    <cellStyle name="Normal 4 2 2 5 2 2" xfId="13405"/>
    <cellStyle name="Normal 4 2 2 5 2 2 2" xfId="13406"/>
    <cellStyle name="Normal 4 2 2 5 2 3" xfId="13407"/>
    <cellStyle name="Normal 4 2 2 5 3" xfId="13408"/>
    <cellStyle name="Normal 4 2 2 5 3 2" xfId="13409"/>
    <cellStyle name="Normal 4 2 2 5 4" xfId="13410"/>
    <cellStyle name="Normal 4 2 2 6" xfId="13411"/>
    <cellStyle name="Normal 4 2 2 6 2" xfId="13412"/>
    <cellStyle name="Normal 4 2 2 6 2 2" xfId="13413"/>
    <cellStyle name="Normal 4 2 2 6 2 2 2" xfId="13414"/>
    <cellStyle name="Normal 4 2 2 6 2 3" xfId="13415"/>
    <cellStyle name="Normal 4 2 2 6 3" xfId="13416"/>
    <cellStyle name="Normal 4 2 2 6 3 2" xfId="13417"/>
    <cellStyle name="Normal 4 2 2 6 4" xfId="13418"/>
    <cellStyle name="Normal 4 2 2 7" xfId="13419"/>
    <cellStyle name="Normal 4 2 2 7 2" xfId="13420"/>
    <cellStyle name="Normal 4 2 2 7 2 2" xfId="13421"/>
    <cellStyle name="Normal 4 2 2 7 3" xfId="13422"/>
    <cellStyle name="Normal 4 2 2 8" xfId="13423"/>
    <cellStyle name="Normal 4 2 2 8 2" xfId="13424"/>
    <cellStyle name="Normal 4 2 2 9" xfId="13425"/>
    <cellStyle name="Normal 4 2 2_155165 Agrium BNO Scrubber Modeling Impacts" xfId="13426"/>
    <cellStyle name="Normal 4 2 3" xfId="13427"/>
    <cellStyle name="Normal 4 2 3 2" xfId="13428"/>
    <cellStyle name="Normal 4 2 3 2 2" xfId="13429"/>
    <cellStyle name="Normal 4 2 3 2 2 2" xfId="13430"/>
    <cellStyle name="Normal 4 2 3 2 3" xfId="13431"/>
    <cellStyle name="Normal 4 2 3 3" xfId="13432"/>
    <cellStyle name="Normal 4 2 3 3 2" xfId="13433"/>
    <cellStyle name="Normal 4 2 3 4" xfId="13434"/>
    <cellStyle name="Normal 4 2 4" xfId="13435"/>
    <cellStyle name="Normal 4 2 5" xfId="13436"/>
    <cellStyle name="Normal 4 2 5 2" xfId="13437"/>
    <cellStyle name="Normal 4 2 6" xfId="13438"/>
    <cellStyle name="Normal 4 3" xfId="13439"/>
    <cellStyle name="Normal 4 4" xfId="13440"/>
    <cellStyle name="Normal 4 4 2" xfId="13441"/>
    <cellStyle name="Normal 4 4 2 2" xfId="13442"/>
    <cellStyle name="Normal 4 4 2 2 2" xfId="13443"/>
    <cellStyle name="Normal 4 4 2 2 2 2" xfId="13444"/>
    <cellStyle name="Normal 4 4 2 2 3" xfId="13445"/>
    <cellStyle name="Normal 4 4 2 3" xfId="13446"/>
    <cellStyle name="Normal 4 4 2 3 2" xfId="13447"/>
    <cellStyle name="Normal 4 4 2 4" xfId="13448"/>
    <cellStyle name="Normal 4 4 3" xfId="13449"/>
    <cellStyle name="Normal 4 4 3 2" xfId="13450"/>
    <cellStyle name="Normal 4 4 3 2 2" xfId="13451"/>
    <cellStyle name="Normal 4 4 3 2 2 2" xfId="13452"/>
    <cellStyle name="Normal 4 4 3 2 3" xfId="13453"/>
    <cellStyle name="Normal 4 4 3 3" xfId="13454"/>
    <cellStyle name="Normal 4 4 3 3 2" xfId="13455"/>
    <cellStyle name="Normal 4 4 3 4" xfId="13456"/>
    <cellStyle name="Normal 4 4 4" xfId="13457"/>
    <cellStyle name="Normal 4 4 4 2" xfId="13458"/>
    <cellStyle name="Normal 4 4 4 2 2" xfId="13459"/>
    <cellStyle name="Normal 4 4 4 2 2 2" xfId="13460"/>
    <cellStyle name="Normal 4 4 4 2 3" xfId="13461"/>
    <cellStyle name="Normal 4 4 4 3" xfId="13462"/>
    <cellStyle name="Normal 4 4 4 3 2" xfId="13463"/>
    <cellStyle name="Normal 4 4 4 4" xfId="13464"/>
    <cellStyle name="Normal 4 4 5" xfId="13465"/>
    <cellStyle name="Normal 4 4 5 2" xfId="13466"/>
    <cellStyle name="Normal 4 4 5 2 2" xfId="13467"/>
    <cellStyle name="Normal 4 4 5 2 2 2" xfId="13468"/>
    <cellStyle name="Normal 4 4 5 2 3" xfId="13469"/>
    <cellStyle name="Normal 4 4 5 3" xfId="13470"/>
    <cellStyle name="Normal 4 4 5 3 2" xfId="13471"/>
    <cellStyle name="Normal 4 4 5 4" xfId="13472"/>
    <cellStyle name="Normal 4 4 6" xfId="13473"/>
    <cellStyle name="Normal 4 4 6 2" xfId="13474"/>
    <cellStyle name="Normal 4 4 6 2 2" xfId="13475"/>
    <cellStyle name="Normal 4 4 6 3" xfId="13476"/>
    <cellStyle name="Normal 4 4 7" xfId="13477"/>
    <cellStyle name="Normal 4 4 7 2" xfId="13478"/>
    <cellStyle name="Normal 4 4 8" xfId="13479"/>
    <cellStyle name="Normal 4 4_155165 Agrium BNO Scrubber Modeling Impacts" xfId="13480"/>
    <cellStyle name="Normal 4 5" xfId="13481"/>
    <cellStyle name="Normal 4 5 2" xfId="13482"/>
    <cellStyle name="Normal 4 5 2 2" xfId="13483"/>
    <cellStyle name="Normal 4 5 2 2 2" xfId="13484"/>
    <cellStyle name="Normal 4 5 2 2 2 2" xfId="13485"/>
    <cellStyle name="Normal 4 5 2 2 3" xfId="13486"/>
    <cellStyle name="Normal 4 5 2 3" xfId="13487"/>
    <cellStyle name="Normal 4 5 2 3 2" xfId="13488"/>
    <cellStyle name="Normal 4 5 2 4" xfId="13489"/>
    <cellStyle name="Normal 4 5 3" xfId="13490"/>
    <cellStyle name="Normal 4 5 3 2" xfId="13491"/>
    <cellStyle name="Normal 4 5 3 2 2" xfId="13492"/>
    <cellStyle name="Normal 4 5 3 2 2 2" xfId="13493"/>
    <cellStyle name="Normal 4 5 3 2 3" xfId="13494"/>
    <cellStyle name="Normal 4 5 3 3" xfId="13495"/>
    <cellStyle name="Normal 4 5 3 3 2" xfId="13496"/>
    <cellStyle name="Normal 4 5 3 4" xfId="13497"/>
    <cellStyle name="Normal 4 5 4" xfId="13498"/>
    <cellStyle name="Normal 4 5 4 2" xfId="13499"/>
    <cellStyle name="Normal 4 5 4 2 2" xfId="13500"/>
    <cellStyle name="Normal 4 5 4 3" xfId="13501"/>
    <cellStyle name="Normal 4 5 5" xfId="13502"/>
    <cellStyle name="Normal 4 5 5 2" xfId="13503"/>
    <cellStyle name="Normal 4 5 6" xfId="13504"/>
    <cellStyle name="Normal 4 6" xfId="13505"/>
    <cellStyle name="Normal 4 6 2" xfId="13506"/>
    <cellStyle name="Normal 4 6 2 2" xfId="13507"/>
    <cellStyle name="Normal 4 6 2 2 2" xfId="13508"/>
    <cellStyle name="Normal 4 6 2 3" xfId="13509"/>
    <cellStyle name="Normal 4 6 3" xfId="13510"/>
    <cellStyle name="Normal 4 6 3 2" xfId="13511"/>
    <cellStyle name="Normal 4 6 4" xfId="13512"/>
    <cellStyle name="Normal 4 7" xfId="13513"/>
    <cellStyle name="Normal 4 7 2" xfId="13514"/>
    <cellStyle name="Normal 4 7 2 2" xfId="13515"/>
    <cellStyle name="Normal 4 7 2 2 2" xfId="13516"/>
    <cellStyle name="Normal 4 7 2 3" xfId="13517"/>
    <cellStyle name="Normal 4 7 3" xfId="13518"/>
    <cellStyle name="Normal 4 7 3 2" xfId="13519"/>
    <cellStyle name="Normal 4 7 4" xfId="13520"/>
    <cellStyle name="Normal 4 8" xfId="13521"/>
    <cellStyle name="Normal 4 8 2" xfId="13522"/>
    <cellStyle name="Normal 4 8 2 2" xfId="13523"/>
    <cellStyle name="Normal 4 8 2 2 2" xfId="13524"/>
    <cellStyle name="Normal 4 8 2 3" xfId="13525"/>
    <cellStyle name="Normal 4 8 3" xfId="13526"/>
    <cellStyle name="Normal 4 8 3 2" xfId="13527"/>
    <cellStyle name="Normal 4 8 4" xfId="13528"/>
    <cellStyle name="Normal 4 9" xfId="13529"/>
    <cellStyle name="Normal 4 9 2" xfId="13530"/>
    <cellStyle name="Normal 4 9 2 2" xfId="13531"/>
    <cellStyle name="Normal 4 9 3" xfId="13532"/>
    <cellStyle name="Normal 4_155165 Agrium BNO Scrubber Modeling Impacts" xfId="13533"/>
    <cellStyle name="Normal 5" xfId="24"/>
    <cellStyle name="Normal 5 2" xfId="13534"/>
    <cellStyle name="Normal 6" xfId="27"/>
    <cellStyle name="Normal 6 2" xfId="13535"/>
    <cellStyle name="Normal 6 2 2" xfId="13536"/>
    <cellStyle name="Normal 6 2 2 2" xfId="13537"/>
    <cellStyle name="Normal 6 2 2 2 2" xfId="13538"/>
    <cellStyle name="Normal 6 2 2 2 2 2" xfId="13539"/>
    <cellStyle name="Normal 6 2 2 2 3" xfId="13540"/>
    <cellStyle name="Normal 6 2 2 3" xfId="13541"/>
    <cellStyle name="Normal 6 2 2 3 2" xfId="13542"/>
    <cellStyle name="Normal 6 2 2 4" xfId="13543"/>
    <cellStyle name="Normal 6 2 3" xfId="13544"/>
    <cellStyle name="Normal 6 2 3 2" xfId="13545"/>
    <cellStyle name="Normal 6 2 3 2 2" xfId="13546"/>
    <cellStyle name="Normal 6 2 3 2 2 2" xfId="13547"/>
    <cellStyle name="Normal 6 2 3 2 3" xfId="13548"/>
    <cellStyle name="Normal 6 2 3 3" xfId="13549"/>
    <cellStyle name="Normal 6 2 3 3 2" xfId="13550"/>
    <cellStyle name="Normal 6 2 3 4" xfId="13551"/>
    <cellStyle name="Normal 6 2 4" xfId="13552"/>
    <cellStyle name="Normal 6 2 4 2" xfId="13553"/>
    <cellStyle name="Normal 6 2 4 2 2" xfId="13554"/>
    <cellStyle name="Normal 6 2 4 2 2 2" xfId="13555"/>
    <cellStyle name="Normal 6 2 4 2 3" xfId="13556"/>
    <cellStyle name="Normal 6 2 4 3" xfId="13557"/>
    <cellStyle name="Normal 6 2 4 3 2" xfId="13558"/>
    <cellStyle name="Normal 6 2 4 4" xfId="13559"/>
    <cellStyle name="Normal 6 2 5" xfId="13560"/>
    <cellStyle name="Normal 6 2 5 2" xfId="13561"/>
    <cellStyle name="Normal 6 2 5 2 2" xfId="13562"/>
    <cellStyle name="Normal 6 2 5 2 2 2" xfId="13563"/>
    <cellStyle name="Normal 6 2 5 2 3" xfId="13564"/>
    <cellStyle name="Normal 6 2 5 3" xfId="13565"/>
    <cellStyle name="Normal 6 2 5 3 2" xfId="13566"/>
    <cellStyle name="Normal 6 2 5 4" xfId="13567"/>
    <cellStyle name="Normal 6 2 6" xfId="13568"/>
    <cellStyle name="Normal 6 2 6 2" xfId="13569"/>
    <cellStyle name="Normal 6 2 6 2 2" xfId="13570"/>
    <cellStyle name="Normal 6 2 6 3" xfId="13571"/>
    <cellStyle name="Normal 6 2 7" xfId="13572"/>
    <cellStyle name="Normal 6 2 7 2" xfId="13573"/>
    <cellStyle name="Normal 6 2 8" xfId="13574"/>
    <cellStyle name="Normal 6 2_155165 Agrium BNO Scrubber Modeling Impacts" xfId="13575"/>
    <cellStyle name="Normal 6 3" xfId="13576"/>
    <cellStyle name="Normal 6 3 2" xfId="13577"/>
    <cellStyle name="Normal 6 3 2 2" xfId="13578"/>
    <cellStyle name="Normal 6 3 2 2 2" xfId="13579"/>
    <cellStyle name="Normal 6 3 2 3" xfId="13580"/>
    <cellStyle name="Normal 6 3 3" xfId="13581"/>
    <cellStyle name="Normal 6 3 3 2" xfId="13582"/>
    <cellStyle name="Normal 6 3 4" xfId="13583"/>
    <cellStyle name="Normal 6 4" xfId="13584"/>
    <cellStyle name="Normal 6 4 2" xfId="13585"/>
    <cellStyle name="Normal 6 4 2 2" xfId="13586"/>
    <cellStyle name="Normal 6 4 2 2 2" xfId="13587"/>
    <cellStyle name="Normal 6 4 2 3" xfId="13588"/>
    <cellStyle name="Normal 6 4 3" xfId="13589"/>
    <cellStyle name="Normal 6 4 3 2" xfId="13590"/>
    <cellStyle name="Normal 6 4 4" xfId="13591"/>
    <cellStyle name="Normal 6 5" xfId="13592"/>
    <cellStyle name="Normal 6 5 2" xfId="13593"/>
    <cellStyle name="Normal 6 5 2 2" xfId="13594"/>
    <cellStyle name="Normal 6 5 2 2 2" xfId="13595"/>
    <cellStyle name="Normal 6 5 2 3" xfId="13596"/>
    <cellStyle name="Normal 6 5 3" xfId="13597"/>
    <cellStyle name="Normal 6 5 3 2" xfId="13598"/>
    <cellStyle name="Normal 6 5 4" xfId="13599"/>
    <cellStyle name="Normal 6 6" xfId="13600"/>
    <cellStyle name="Normal 6 6 2" xfId="13601"/>
    <cellStyle name="Normal 6 6 2 2" xfId="13602"/>
    <cellStyle name="Normal 6 6 2 2 2" xfId="13603"/>
    <cellStyle name="Normal 6 6 2 3" xfId="13604"/>
    <cellStyle name="Normal 6 6 3" xfId="13605"/>
    <cellStyle name="Normal 6 6 3 2" xfId="13606"/>
    <cellStyle name="Normal 6 6 4" xfId="13607"/>
    <cellStyle name="Normal 6 7" xfId="13608"/>
    <cellStyle name="Normal 6 7 2" xfId="13609"/>
    <cellStyle name="Normal 6 7 2 2" xfId="13610"/>
    <cellStyle name="Normal 6 7 3" xfId="13611"/>
    <cellStyle name="Normal 6 8" xfId="13612"/>
    <cellStyle name="Normal 6 8 2" xfId="13613"/>
    <cellStyle name="Normal 6 9" xfId="13614"/>
    <cellStyle name="Normal 6_155165 Agrium BNO Scrubber Modeling Impacts" xfId="13615"/>
    <cellStyle name="Normal 7" xfId="28"/>
    <cellStyle name="Normal 8" xfId="13616"/>
    <cellStyle name="Normal 9" xfId="13617"/>
    <cellStyle name="Normal_Ctower3" xfId="10"/>
    <cellStyle name="Normal_Des Plaines NGHeater - Update 121499" xfId="11"/>
    <cellStyle name="NormalCentered" xfId="13618"/>
    <cellStyle name="Note 2" xfId="13619"/>
    <cellStyle name="Note 2 10" xfId="13620"/>
    <cellStyle name="Note 2 2" xfId="13621"/>
    <cellStyle name="Note 2 3" xfId="13622"/>
    <cellStyle name="Note 2 4" xfId="13623"/>
    <cellStyle name="Note 2 5" xfId="13624"/>
    <cellStyle name="Note 2 6" xfId="13625"/>
    <cellStyle name="Note 2 7" xfId="13626"/>
    <cellStyle name="Note 2 8" xfId="13627"/>
    <cellStyle name="Note 2 9" xfId="13628"/>
    <cellStyle name="Note 3" xfId="13629"/>
    <cellStyle name="Note 3 2" xfId="13630"/>
    <cellStyle name="Note 4" xfId="13631"/>
    <cellStyle name="Note 4 2" xfId="13632"/>
    <cellStyle name="Note 5" xfId="13633"/>
    <cellStyle name="Note 5 2" xfId="13634"/>
    <cellStyle name="Note 6" xfId="13635"/>
    <cellStyle name="Note 6 2" xfId="13636"/>
    <cellStyle name="Notiz" xfId="13637"/>
    <cellStyle name="Notiz 2" xfId="13638"/>
    <cellStyle name="Output 2" xfId="13639"/>
    <cellStyle name="Output 2 2" xfId="13640"/>
    <cellStyle name="Output 2 2 2" xfId="13641"/>
    <cellStyle name="Output 2 3" xfId="13642"/>
    <cellStyle name="Percen - Style1" xfId="13643"/>
    <cellStyle name="Percent" xfId="12" builtinId="5"/>
    <cellStyle name="Percent (0)" xfId="13644"/>
    <cellStyle name="Percent (0) 10" xfId="13645"/>
    <cellStyle name="Percent (0) 10 2" xfId="13646"/>
    <cellStyle name="Percent (0) 10 2 2" xfId="13647"/>
    <cellStyle name="Percent (0) 10 2 2 2" xfId="13648"/>
    <cellStyle name="Percent (0) 10 2 2 2 2" xfId="13649"/>
    <cellStyle name="Percent (0) 10 2 2 3" xfId="13650"/>
    <cellStyle name="Percent (0) 10 2 3" xfId="13651"/>
    <cellStyle name="Percent (0) 10 2 3 2" xfId="13652"/>
    <cellStyle name="Percent (0) 10 2 4" xfId="13653"/>
    <cellStyle name="Percent (0) 10 3" xfId="13654"/>
    <cellStyle name="Percent (0) 10 3 2" xfId="13655"/>
    <cellStyle name="Percent (0) 10 3 2 2" xfId="13656"/>
    <cellStyle name="Percent (0) 10 3 2 2 2" xfId="13657"/>
    <cellStyle name="Percent (0) 10 3 2 3" xfId="13658"/>
    <cellStyle name="Percent (0) 10 3 3" xfId="13659"/>
    <cellStyle name="Percent (0) 10 3 3 2" xfId="13660"/>
    <cellStyle name="Percent (0) 10 3 4" xfId="13661"/>
    <cellStyle name="Percent (0) 10 4" xfId="13662"/>
    <cellStyle name="Percent (0) 10 4 2" xfId="13663"/>
    <cellStyle name="Percent (0) 10 4 2 2" xfId="13664"/>
    <cellStyle name="Percent (0) 10 4 2 2 2" xfId="13665"/>
    <cellStyle name="Percent (0) 10 4 2 3" xfId="13666"/>
    <cellStyle name="Percent (0) 10 4 3" xfId="13667"/>
    <cellStyle name="Percent (0) 10 4 3 2" xfId="13668"/>
    <cellStyle name="Percent (0) 10 4 4" xfId="13669"/>
    <cellStyle name="Percent (0) 10 5" xfId="13670"/>
    <cellStyle name="Percent (0) 10 5 2" xfId="13671"/>
    <cellStyle name="Percent (0) 10 5 2 2" xfId="13672"/>
    <cellStyle name="Percent (0) 10 5 2 2 2" xfId="13673"/>
    <cellStyle name="Percent (0) 10 5 2 3" xfId="13674"/>
    <cellStyle name="Percent (0) 10 5 3" xfId="13675"/>
    <cellStyle name="Percent (0) 10 5 3 2" xfId="13676"/>
    <cellStyle name="Percent (0) 10 5 4" xfId="13677"/>
    <cellStyle name="Percent (0) 10 6" xfId="13678"/>
    <cellStyle name="Percent (0) 10 6 2" xfId="13679"/>
    <cellStyle name="Percent (0) 10 6 2 2" xfId="13680"/>
    <cellStyle name="Percent (0) 10 6 2 2 2" xfId="13681"/>
    <cellStyle name="Percent (0) 10 6 2 3" xfId="13682"/>
    <cellStyle name="Percent (0) 10 6 3" xfId="13683"/>
    <cellStyle name="Percent (0) 10 6 3 2" xfId="13684"/>
    <cellStyle name="Percent (0) 10 6 4" xfId="13685"/>
    <cellStyle name="Percent (0) 10 7" xfId="13686"/>
    <cellStyle name="Percent (0) 10 7 2" xfId="13687"/>
    <cellStyle name="Percent (0) 10 7 2 2" xfId="13688"/>
    <cellStyle name="Percent (0) 10 7 3" xfId="13689"/>
    <cellStyle name="Percent (0) 10 8" xfId="13690"/>
    <cellStyle name="Percent (0) 10 8 2" xfId="13691"/>
    <cellStyle name="Percent (0) 10 9" xfId="13692"/>
    <cellStyle name="Percent (0) 11" xfId="13693"/>
    <cellStyle name="Percent (0) 11 2" xfId="13694"/>
    <cellStyle name="Percent (0) 11 2 2" xfId="13695"/>
    <cellStyle name="Percent (0) 11 2 2 2" xfId="13696"/>
    <cellStyle name="Percent (0) 11 2 2 2 2" xfId="13697"/>
    <cellStyle name="Percent (0) 11 2 2 3" xfId="13698"/>
    <cellStyle name="Percent (0) 11 2 3" xfId="13699"/>
    <cellStyle name="Percent (0) 11 2 3 2" xfId="13700"/>
    <cellStyle name="Percent (0) 11 2 4" xfId="13701"/>
    <cellStyle name="Percent (0) 11 3" xfId="13702"/>
    <cellStyle name="Percent (0) 11 3 2" xfId="13703"/>
    <cellStyle name="Percent (0) 11 3 2 2" xfId="13704"/>
    <cellStyle name="Percent (0) 11 3 2 2 2" xfId="13705"/>
    <cellStyle name="Percent (0) 11 3 2 3" xfId="13706"/>
    <cellStyle name="Percent (0) 11 3 3" xfId="13707"/>
    <cellStyle name="Percent (0) 11 3 3 2" xfId="13708"/>
    <cellStyle name="Percent (0) 11 3 4" xfId="13709"/>
    <cellStyle name="Percent (0) 11 4" xfId="13710"/>
    <cellStyle name="Percent (0) 11 4 2" xfId="13711"/>
    <cellStyle name="Percent (0) 11 4 2 2" xfId="13712"/>
    <cellStyle name="Percent (0) 11 4 2 2 2" xfId="13713"/>
    <cellStyle name="Percent (0) 11 4 2 3" xfId="13714"/>
    <cellStyle name="Percent (0) 11 4 3" xfId="13715"/>
    <cellStyle name="Percent (0) 11 4 3 2" xfId="13716"/>
    <cellStyle name="Percent (0) 11 4 4" xfId="13717"/>
    <cellStyle name="Percent (0) 11 5" xfId="13718"/>
    <cellStyle name="Percent (0) 11 5 2" xfId="13719"/>
    <cellStyle name="Percent (0) 11 5 2 2" xfId="13720"/>
    <cellStyle name="Percent (0) 11 5 2 2 2" xfId="13721"/>
    <cellStyle name="Percent (0) 11 5 2 3" xfId="13722"/>
    <cellStyle name="Percent (0) 11 5 3" xfId="13723"/>
    <cellStyle name="Percent (0) 11 5 3 2" xfId="13724"/>
    <cellStyle name="Percent (0) 11 5 4" xfId="13725"/>
    <cellStyle name="Percent (0) 11 6" xfId="13726"/>
    <cellStyle name="Percent (0) 11 6 2" xfId="13727"/>
    <cellStyle name="Percent (0) 11 6 2 2" xfId="13728"/>
    <cellStyle name="Percent (0) 11 6 2 2 2" xfId="13729"/>
    <cellStyle name="Percent (0) 11 6 2 3" xfId="13730"/>
    <cellStyle name="Percent (0) 11 6 3" xfId="13731"/>
    <cellStyle name="Percent (0) 11 6 3 2" xfId="13732"/>
    <cellStyle name="Percent (0) 11 6 4" xfId="13733"/>
    <cellStyle name="Percent (0) 11 7" xfId="13734"/>
    <cellStyle name="Percent (0) 11 7 2" xfId="13735"/>
    <cellStyle name="Percent (0) 11 7 2 2" xfId="13736"/>
    <cellStyle name="Percent (0) 11 7 3" xfId="13737"/>
    <cellStyle name="Percent (0) 11 8" xfId="13738"/>
    <cellStyle name="Percent (0) 11 8 2" xfId="13739"/>
    <cellStyle name="Percent (0) 11 9" xfId="13740"/>
    <cellStyle name="Percent (0) 12" xfId="13741"/>
    <cellStyle name="Percent (0) 12 2" xfId="13742"/>
    <cellStyle name="Percent (0) 12 2 2" xfId="13743"/>
    <cellStyle name="Percent (0) 12 2 2 2" xfId="13744"/>
    <cellStyle name="Percent (0) 12 2 3" xfId="13745"/>
    <cellStyle name="Percent (0) 12 3" xfId="13746"/>
    <cellStyle name="Percent (0) 12 3 2" xfId="13747"/>
    <cellStyle name="Percent (0) 12 4" xfId="13748"/>
    <cellStyle name="Percent (0) 13" xfId="13749"/>
    <cellStyle name="Percent (0) 13 2" xfId="13750"/>
    <cellStyle name="Percent (0) 13 2 2" xfId="13751"/>
    <cellStyle name="Percent (0) 13 2 2 2" xfId="13752"/>
    <cellStyle name="Percent (0) 13 2 3" xfId="13753"/>
    <cellStyle name="Percent (0) 13 3" xfId="13754"/>
    <cellStyle name="Percent (0) 13 3 2" xfId="13755"/>
    <cellStyle name="Percent (0) 13 4" xfId="13756"/>
    <cellStyle name="Percent (0) 14" xfId="13757"/>
    <cellStyle name="Percent (0) 14 2" xfId="13758"/>
    <cellStyle name="Percent (0) 14 2 2" xfId="13759"/>
    <cellStyle name="Percent (0) 14 2 2 2" xfId="13760"/>
    <cellStyle name="Percent (0) 14 2 3" xfId="13761"/>
    <cellStyle name="Percent (0) 14 3" xfId="13762"/>
    <cellStyle name="Percent (0) 14 3 2" xfId="13763"/>
    <cellStyle name="Percent (0) 14 4" xfId="13764"/>
    <cellStyle name="Percent (0) 15" xfId="13765"/>
    <cellStyle name="Percent (0) 15 2" xfId="13766"/>
    <cellStyle name="Percent (0) 15 2 2" xfId="13767"/>
    <cellStyle name="Percent (0) 15 2 2 2" xfId="13768"/>
    <cellStyle name="Percent (0) 15 2 3" xfId="13769"/>
    <cellStyle name="Percent (0) 15 3" xfId="13770"/>
    <cellStyle name="Percent (0) 15 3 2" xfId="13771"/>
    <cellStyle name="Percent (0) 15 4" xfId="13772"/>
    <cellStyle name="Percent (0) 16" xfId="13773"/>
    <cellStyle name="Percent (0) 16 2" xfId="13774"/>
    <cellStyle name="Percent (0) 16 2 2" xfId="13775"/>
    <cellStyle name="Percent (0) 16 2 2 2" xfId="13776"/>
    <cellStyle name="Percent (0) 16 2 3" xfId="13777"/>
    <cellStyle name="Percent (0) 16 3" xfId="13778"/>
    <cellStyle name="Percent (0) 16 3 2" xfId="13779"/>
    <cellStyle name="Percent (0) 16 4" xfId="13780"/>
    <cellStyle name="Percent (0) 17" xfId="13781"/>
    <cellStyle name="Percent (0) 17 2" xfId="13782"/>
    <cellStyle name="Percent (0) 17 2 2" xfId="13783"/>
    <cellStyle name="Percent (0) 17 3" xfId="13784"/>
    <cellStyle name="Percent (0) 18" xfId="13785"/>
    <cellStyle name="Percent (0) 18 2" xfId="13786"/>
    <cellStyle name="Percent (0) 19" xfId="13787"/>
    <cellStyle name="Percent (0) 2" xfId="13788"/>
    <cellStyle name="Percent (0) 2 10" xfId="13789"/>
    <cellStyle name="Percent (0) 2 10 2" xfId="13790"/>
    <cellStyle name="Percent (0) 2 10 2 2" xfId="13791"/>
    <cellStyle name="Percent (0) 2 10 2 2 2" xfId="13792"/>
    <cellStyle name="Percent (0) 2 10 2 2 2 2" xfId="13793"/>
    <cellStyle name="Percent (0) 2 10 2 2 3" xfId="13794"/>
    <cellStyle name="Percent (0) 2 10 2 3" xfId="13795"/>
    <cellStyle name="Percent (0) 2 10 2 3 2" xfId="13796"/>
    <cellStyle name="Percent (0) 2 10 2 4" xfId="13797"/>
    <cellStyle name="Percent (0) 2 10 3" xfId="13798"/>
    <cellStyle name="Percent (0) 2 10 3 2" xfId="13799"/>
    <cellStyle name="Percent (0) 2 10 3 2 2" xfId="13800"/>
    <cellStyle name="Percent (0) 2 10 3 2 2 2" xfId="13801"/>
    <cellStyle name="Percent (0) 2 10 3 2 3" xfId="13802"/>
    <cellStyle name="Percent (0) 2 10 3 3" xfId="13803"/>
    <cellStyle name="Percent (0) 2 10 3 3 2" xfId="13804"/>
    <cellStyle name="Percent (0) 2 10 3 4" xfId="13805"/>
    <cellStyle name="Percent (0) 2 10 4" xfId="13806"/>
    <cellStyle name="Percent (0) 2 10 4 2" xfId="13807"/>
    <cellStyle name="Percent (0) 2 10 4 2 2" xfId="13808"/>
    <cellStyle name="Percent (0) 2 10 4 2 2 2" xfId="13809"/>
    <cellStyle name="Percent (0) 2 10 4 2 3" xfId="13810"/>
    <cellStyle name="Percent (0) 2 10 4 3" xfId="13811"/>
    <cellStyle name="Percent (0) 2 10 4 3 2" xfId="13812"/>
    <cellStyle name="Percent (0) 2 10 4 4" xfId="13813"/>
    <cellStyle name="Percent (0) 2 10 5" xfId="13814"/>
    <cellStyle name="Percent (0) 2 10 5 2" xfId="13815"/>
    <cellStyle name="Percent (0) 2 10 5 2 2" xfId="13816"/>
    <cellStyle name="Percent (0) 2 10 5 2 2 2" xfId="13817"/>
    <cellStyle name="Percent (0) 2 10 5 2 3" xfId="13818"/>
    <cellStyle name="Percent (0) 2 10 5 3" xfId="13819"/>
    <cellStyle name="Percent (0) 2 10 5 3 2" xfId="13820"/>
    <cellStyle name="Percent (0) 2 10 5 4" xfId="13821"/>
    <cellStyle name="Percent (0) 2 10 6" xfId="13822"/>
    <cellStyle name="Percent (0) 2 10 6 2" xfId="13823"/>
    <cellStyle name="Percent (0) 2 10 6 2 2" xfId="13824"/>
    <cellStyle name="Percent (0) 2 10 6 2 2 2" xfId="13825"/>
    <cellStyle name="Percent (0) 2 10 6 2 3" xfId="13826"/>
    <cellStyle name="Percent (0) 2 10 6 3" xfId="13827"/>
    <cellStyle name="Percent (0) 2 10 6 3 2" xfId="13828"/>
    <cellStyle name="Percent (0) 2 10 6 4" xfId="13829"/>
    <cellStyle name="Percent (0) 2 10 7" xfId="13830"/>
    <cellStyle name="Percent (0) 2 10 7 2" xfId="13831"/>
    <cellStyle name="Percent (0) 2 10 7 2 2" xfId="13832"/>
    <cellStyle name="Percent (0) 2 10 7 3" xfId="13833"/>
    <cellStyle name="Percent (0) 2 10 8" xfId="13834"/>
    <cellStyle name="Percent (0) 2 10 8 2" xfId="13835"/>
    <cellStyle name="Percent (0) 2 10 9" xfId="13836"/>
    <cellStyle name="Percent (0) 2 11" xfId="13837"/>
    <cellStyle name="Percent (0) 2 11 2" xfId="13838"/>
    <cellStyle name="Percent (0) 2 11 2 2" xfId="13839"/>
    <cellStyle name="Percent (0) 2 11 2 2 2" xfId="13840"/>
    <cellStyle name="Percent (0) 2 11 2 3" xfId="13841"/>
    <cellStyle name="Percent (0) 2 11 3" xfId="13842"/>
    <cellStyle name="Percent (0) 2 11 3 2" xfId="13843"/>
    <cellStyle name="Percent (0) 2 11 4" xfId="13844"/>
    <cellStyle name="Percent (0) 2 12" xfId="13845"/>
    <cellStyle name="Percent (0) 2 12 2" xfId="13846"/>
    <cellStyle name="Percent (0) 2 12 2 2" xfId="13847"/>
    <cellStyle name="Percent (0) 2 12 2 2 2" xfId="13848"/>
    <cellStyle name="Percent (0) 2 12 2 3" xfId="13849"/>
    <cellStyle name="Percent (0) 2 12 3" xfId="13850"/>
    <cellStyle name="Percent (0) 2 12 3 2" xfId="13851"/>
    <cellStyle name="Percent (0) 2 12 4" xfId="13852"/>
    <cellStyle name="Percent (0) 2 13" xfId="13853"/>
    <cellStyle name="Percent (0) 2 13 2" xfId="13854"/>
    <cellStyle name="Percent (0) 2 13 2 2" xfId="13855"/>
    <cellStyle name="Percent (0) 2 13 2 2 2" xfId="13856"/>
    <cellStyle name="Percent (0) 2 13 2 3" xfId="13857"/>
    <cellStyle name="Percent (0) 2 13 3" xfId="13858"/>
    <cellStyle name="Percent (0) 2 13 3 2" xfId="13859"/>
    <cellStyle name="Percent (0) 2 13 4" xfId="13860"/>
    <cellStyle name="Percent (0) 2 14" xfId="13861"/>
    <cellStyle name="Percent (0) 2 14 2" xfId="13862"/>
    <cellStyle name="Percent (0) 2 14 2 2" xfId="13863"/>
    <cellStyle name="Percent (0) 2 14 2 2 2" xfId="13864"/>
    <cellStyle name="Percent (0) 2 14 2 3" xfId="13865"/>
    <cellStyle name="Percent (0) 2 14 3" xfId="13866"/>
    <cellStyle name="Percent (0) 2 14 3 2" xfId="13867"/>
    <cellStyle name="Percent (0) 2 14 4" xfId="13868"/>
    <cellStyle name="Percent (0) 2 15" xfId="13869"/>
    <cellStyle name="Percent (0) 2 15 2" xfId="13870"/>
    <cellStyle name="Percent (0) 2 15 2 2" xfId="13871"/>
    <cellStyle name="Percent (0) 2 15 2 2 2" xfId="13872"/>
    <cellStyle name="Percent (0) 2 15 2 3" xfId="13873"/>
    <cellStyle name="Percent (0) 2 15 3" xfId="13874"/>
    <cellStyle name="Percent (0) 2 15 3 2" xfId="13875"/>
    <cellStyle name="Percent (0) 2 15 4" xfId="13876"/>
    <cellStyle name="Percent (0) 2 16" xfId="13877"/>
    <cellStyle name="Percent (0) 2 16 2" xfId="13878"/>
    <cellStyle name="Percent (0) 2 16 2 2" xfId="13879"/>
    <cellStyle name="Percent (0) 2 16 3" xfId="13880"/>
    <cellStyle name="Percent (0) 2 17" xfId="13881"/>
    <cellStyle name="Percent (0) 2 17 2" xfId="13882"/>
    <cellStyle name="Percent (0) 2 18" xfId="13883"/>
    <cellStyle name="Percent (0) 2 2" xfId="13884"/>
    <cellStyle name="Percent (0) 2 2 2" xfId="13885"/>
    <cellStyle name="Percent (0) 2 2 2 2" xfId="13886"/>
    <cellStyle name="Percent (0) 2 2 2 2 2" xfId="13887"/>
    <cellStyle name="Percent (0) 2 2 2 2 2 2" xfId="13888"/>
    <cellStyle name="Percent (0) 2 2 2 2 3" xfId="13889"/>
    <cellStyle name="Percent (0) 2 2 2 3" xfId="13890"/>
    <cellStyle name="Percent (0) 2 2 2 3 2" xfId="13891"/>
    <cellStyle name="Percent (0) 2 2 2 4" xfId="13892"/>
    <cellStyle name="Percent (0) 2 2 3" xfId="13893"/>
    <cellStyle name="Percent (0) 2 2 3 2" xfId="13894"/>
    <cellStyle name="Percent (0) 2 2 3 2 2" xfId="13895"/>
    <cellStyle name="Percent (0) 2 2 3 2 2 2" xfId="13896"/>
    <cellStyle name="Percent (0) 2 2 3 2 3" xfId="13897"/>
    <cellStyle name="Percent (0) 2 2 3 3" xfId="13898"/>
    <cellStyle name="Percent (0) 2 2 3 3 2" xfId="13899"/>
    <cellStyle name="Percent (0) 2 2 3 4" xfId="13900"/>
    <cellStyle name="Percent (0) 2 2 4" xfId="13901"/>
    <cellStyle name="Percent (0) 2 2 4 2" xfId="13902"/>
    <cellStyle name="Percent (0) 2 2 4 2 2" xfId="13903"/>
    <cellStyle name="Percent (0) 2 2 4 2 2 2" xfId="13904"/>
    <cellStyle name="Percent (0) 2 2 4 2 3" xfId="13905"/>
    <cellStyle name="Percent (0) 2 2 4 3" xfId="13906"/>
    <cellStyle name="Percent (0) 2 2 4 3 2" xfId="13907"/>
    <cellStyle name="Percent (0) 2 2 4 4" xfId="13908"/>
    <cellStyle name="Percent (0) 2 2 5" xfId="13909"/>
    <cellStyle name="Percent (0) 2 2 5 2" xfId="13910"/>
    <cellStyle name="Percent (0) 2 2 5 2 2" xfId="13911"/>
    <cellStyle name="Percent (0) 2 2 5 2 2 2" xfId="13912"/>
    <cellStyle name="Percent (0) 2 2 5 2 3" xfId="13913"/>
    <cellStyle name="Percent (0) 2 2 5 3" xfId="13914"/>
    <cellStyle name="Percent (0) 2 2 5 3 2" xfId="13915"/>
    <cellStyle name="Percent (0) 2 2 5 4" xfId="13916"/>
    <cellStyle name="Percent (0) 2 2 6" xfId="13917"/>
    <cellStyle name="Percent (0) 2 2 6 2" xfId="13918"/>
    <cellStyle name="Percent (0) 2 2 6 2 2" xfId="13919"/>
    <cellStyle name="Percent (0) 2 2 6 2 2 2" xfId="13920"/>
    <cellStyle name="Percent (0) 2 2 6 2 3" xfId="13921"/>
    <cellStyle name="Percent (0) 2 2 6 3" xfId="13922"/>
    <cellStyle name="Percent (0) 2 2 6 3 2" xfId="13923"/>
    <cellStyle name="Percent (0) 2 2 6 4" xfId="13924"/>
    <cellStyle name="Percent (0) 2 2 7" xfId="13925"/>
    <cellStyle name="Percent (0) 2 2 7 2" xfId="13926"/>
    <cellStyle name="Percent (0) 2 2 7 2 2" xfId="13927"/>
    <cellStyle name="Percent (0) 2 2 7 3" xfId="13928"/>
    <cellStyle name="Percent (0) 2 2 8" xfId="13929"/>
    <cellStyle name="Percent (0) 2 2 8 2" xfId="13930"/>
    <cellStyle name="Percent (0) 2 2 9" xfId="13931"/>
    <cellStyle name="Percent (0) 2 3" xfId="13932"/>
    <cellStyle name="Percent (0) 2 3 2" xfId="13933"/>
    <cellStyle name="Percent (0) 2 3 2 2" xfId="13934"/>
    <cellStyle name="Percent (0) 2 3 2 2 2" xfId="13935"/>
    <cellStyle name="Percent (0) 2 3 2 2 2 2" xfId="13936"/>
    <cellStyle name="Percent (0) 2 3 2 2 3" xfId="13937"/>
    <cellStyle name="Percent (0) 2 3 2 3" xfId="13938"/>
    <cellStyle name="Percent (0) 2 3 2 3 2" xfId="13939"/>
    <cellStyle name="Percent (0) 2 3 2 4" xfId="13940"/>
    <cellStyle name="Percent (0) 2 3 3" xfId="13941"/>
    <cellStyle name="Percent (0) 2 3 3 2" xfId="13942"/>
    <cellStyle name="Percent (0) 2 3 3 2 2" xfId="13943"/>
    <cellStyle name="Percent (0) 2 3 3 2 2 2" xfId="13944"/>
    <cellStyle name="Percent (0) 2 3 3 2 3" xfId="13945"/>
    <cellStyle name="Percent (0) 2 3 3 3" xfId="13946"/>
    <cellStyle name="Percent (0) 2 3 3 3 2" xfId="13947"/>
    <cellStyle name="Percent (0) 2 3 3 4" xfId="13948"/>
    <cellStyle name="Percent (0) 2 3 4" xfId="13949"/>
    <cellStyle name="Percent (0) 2 3 4 2" xfId="13950"/>
    <cellStyle name="Percent (0) 2 3 4 2 2" xfId="13951"/>
    <cellStyle name="Percent (0) 2 3 4 2 2 2" xfId="13952"/>
    <cellStyle name="Percent (0) 2 3 4 2 3" xfId="13953"/>
    <cellStyle name="Percent (0) 2 3 4 3" xfId="13954"/>
    <cellStyle name="Percent (0) 2 3 4 3 2" xfId="13955"/>
    <cellStyle name="Percent (0) 2 3 4 4" xfId="13956"/>
    <cellStyle name="Percent (0) 2 3 5" xfId="13957"/>
    <cellStyle name="Percent (0) 2 3 5 2" xfId="13958"/>
    <cellStyle name="Percent (0) 2 3 5 2 2" xfId="13959"/>
    <cellStyle name="Percent (0) 2 3 5 2 2 2" xfId="13960"/>
    <cellStyle name="Percent (0) 2 3 5 2 3" xfId="13961"/>
    <cellStyle name="Percent (0) 2 3 5 3" xfId="13962"/>
    <cellStyle name="Percent (0) 2 3 5 3 2" xfId="13963"/>
    <cellStyle name="Percent (0) 2 3 5 4" xfId="13964"/>
    <cellStyle name="Percent (0) 2 3 6" xfId="13965"/>
    <cellStyle name="Percent (0) 2 3 6 2" xfId="13966"/>
    <cellStyle name="Percent (0) 2 3 6 2 2" xfId="13967"/>
    <cellStyle name="Percent (0) 2 3 6 2 2 2" xfId="13968"/>
    <cellStyle name="Percent (0) 2 3 6 2 3" xfId="13969"/>
    <cellStyle name="Percent (0) 2 3 6 3" xfId="13970"/>
    <cellStyle name="Percent (0) 2 3 6 3 2" xfId="13971"/>
    <cellStyle name="Percent (0) 2 3 6 4" xfId="13972"/>
    <cellStyle name="Percent (0) 2 3 7" xfId="13973"/>
    <cellStyle name="Percent (0) 2 3 7 2" xfId="13974"/>
    <cellStyle name="Percent (0) 2 3 7 2 2" xfId="13975"/>
    <cellStyle name="Percent (0) 2 3 7 3" xfId="13976"/>
    <cellStyle name="Percent (0) 2 3 8" xfId="13977"/>
    <cellStyle name="Percent (0) 2 3 8 2" xfId="13978"/>
    <cellStyle name="Percent (0) 2 3 9" xfId="13979"/>
    <cellStyle name="Percent (0) 2 4" xfId="13980"/>
    <cellStyle name="Percent (0) 2 4 2" xfId="13981"/>
    <cellStyle name="Percent (0) 2 4 2 2" xfId="13982"/>
    <cellStyle name="Percent (0) 2 4 2 2 2" xfId="13983"/>
    <cellStyle name="Percent (0) 2 4 2 2 2 2" xfId="13984"/>
    <cellStyle name="Percent (0) 2 4 2 2 3" xfId="13985"/>
    <cellStyle name="Percent (0) 2 4 2 3" xfId="13986"/>
    <cellStyle name="Percent (0) 2 4 2 3 2" xfId="13987"/>
    <cellStyle name="Percent (0) 2 4 2 4" xfId="13988"/>
    <cellStyle name="Percent (0) 2 4 3" xfId="13989"/>
    <cellStyle name="Percent (0) 2 4 3 2" xfId="13990"/>
    <cellStyle name="Percent (0) 2 4 3 2 2" xfId="13991"/>
    <cellStyle name="Percent (0) 2 4 3 2 2 2" xfId="13992"/>
    <cellStyle name="Percent (0) 2 4 3 2 3" xfId="13993"/>
    <cellStyle name="Percent (0) 2 4 3 3" xfId="13994"/>
    <cellStyle name="Percent (0) 2 4 3 3 2" xfId="13995"/>
    <cellStyle name="Percent (0) 2 4 3 4" xfId="13996"/>
    <cellStyle name="Percent (0) 2 4 4" xfId="13997"/>
    <cellStyle name="Percent (0) 2 4 4 2" xfId="13998"/>
    <cellStyle name="Percent (0) 2 4 4 2 2" xfId="13999"/>
    <cellStyle name="Percent (0) 2 4 4 2 2 2" xfId="14000"/>
    <cellStyle name="Percent (0) 2 4 4 2 3" xfId="14001"/>
    <cellStyle name="Percent (0) 2 4 4 3" xfId="14002"/>
    <cellStyle name="Percent (0) 2 4 4 3 2" xfId="14003"/>
    <cellStyle name="Percent (0) 2 4 4 4" xfId="14004"/>
    <cellStyle name="Percent (0) 2 4 5" xfId="14005"/>
    <cellStyle name="Percent (0) 2 4 5 2" xfId="14006"/>
    <cellStyle name="Percent (0) 2 4 5 2 2" xfId="14007"/>
    <cellStyle name="Percent (0) 2 4 5 2 2 2" xfId="14008"/>
    <cellStyle name="Percent (0) 2 4 5 2 3" xfId="14009"/>
    <cellStyle name="Percent (0) 2 4 5 3" xfId="14010"/>
    <cellStyle name="Percent (0) 2 4 5 3 2" xfId="14011"/>
    <cellStyle name="Percent (0) 2 4 5 4" xfId="14012"/>
    <cellStyle name="Percent (0) 2 4 6" xfId="14013"/>
    <cellStyle name="Percent (0) 2 4 6 2" xfId="14014"/>
    <cellStyle name="Percent (0) 2 4 6 2 2" xfId="14015"/>
    <cellStyle name="Percent (0) 2 4 6 2 2 2" xfId="14016"/>
    <cellStyle name="Percent (0) 2 4 6 2 3" xfId="14017"/>
    <cellStyle name="Percent (0) 2 4 6 3" xfId="14018"/>
    <cellStyle name="Percent (0) 2 4 6 3 2" xfId="14019"/>
    <cellStyle name="Percent (0) 2 4 6 4" xfId="14020"/>
    <cellStyle name="Percent (0) 2 4 7" xfId="14021"/>
    <cellStyle name="Percent (0) 2 4 7 2" xfId="14022"/>
    <cellStyle name="Percent (0) 2 4 7 2 2" xfId="14023"/>
    <cellStyle name="Percent (0) 2 4 7 3" xfId="14024"/>
    <cellStyle name="Percent (0) 2 4 8" xfId="14025"/>
    <cellStyle name="Percent (0) 2 4 8 2" xfId="14026"/>
    <cellStyle name="Percent (0) 2 4 9" xfId="14027"/>
    <cellStyle name="Percent (0) 2 5" xfId="14028"/>
    <cellStyle name="Percent (0) 2 5 2" xfId="14029"/>
    <cellStyle name="Percent (0) 2 5 2 2" xfId="14030"/>
    <cellStyle name="Percent (0) 2 5 2 2 2" xfId="14031"/>
    <cellStyle name="Percent (0) 2 5 2 2 2 2" xfId="14032"/>
    <cellStyle name="Percent (0) 2 5 2 2 3" xfId="14033"/>
    <cellStyle name="Percent (0) 2 5 2 3" xfId="14034"/>
    <cellStyle name="Percent (0) 2 5 2 3 2" xfId="14035"/>
    <cellStyle name="Percent (0) 2 5 2 4" xfId="14036"/>
    <cellStyle name="Percent (0) 2 5 3" xfId="14037"/>
    <cellStyle name="Percent (0) 2 5 3 2" xfId="14038"/>
    <cellStyle name="Percent (0) 2 5 3 2 2" xfId="14039"/>
    <cellStyle name="Percent (0) 2 5 3 2 2 2" xfId="14040"/>
    <cellStyle name="Percent (0) 2 5 3 2 3" xfId="14041"/>
    <cellStyle name="Percent (0) 2 5 3 3" xfId="14042"/>
    <cellStyle name="Percent (0) 2 5 3 3 2" xfId="14043"/>
    <cellStyle name="Percent (0) 2 5 3 4" xfId="14044"/>
    <cellStyle name="Percent (0) 2 5 4" xfId="14045"/>
    <cellStyle name="Percent (0) 2 5 4 2" xfId="14046"/>
    <cellStyle name="Percent (0) 2 5 4 2 2" xfId="14047"/>
    <cellStyle name="Percent (0) 2 5 4 2 2 2" xfId="14048"/>
    <cellStyle name="Percent (0) 2 5 4 2 3" xfId="14049"/>
    <cellStyle name="Percent (0) 2 5 4 3" xfId="14050"/>
    <cellStyle name="Percent (0) 2 5 4 3 2" xfId="14051"/>
    <cellStyle name="Percent (0) 2 5 4 4" xfId="14052"/>
    <cellStyle name="Percent (0) 2 5 5" xfId="14053"/>
    <cellStyle name="Percent (0) 2 5 5 2" xfId="14054"/>
    <cellStyle name="Percent (0) 2 5 5 2 2" xfId="14055"/>
    <cellStyle name="Percent (0) 2 5 5 2 2 2" xfId="14056"/>
    <cellStyle name="Percent (0) 2 5 5 2 3" xfId="14057"/>
    <cellStyle name="Percent (0) 2 5 5 3" xfId="14058"/>
    <cellStyle name="Percent (0) 2 5 5 3 2" xfId="14059"/>
    <cellStyle name="Percent (0) 2 5 5 4" xfId="14060"/>
    <cellStyle name="Percent (0) 2 5 6" xfId="14061"/>
    <cellStyle name="Percent (0) 2 5 6 2" xfId="14062"/>
    <cellStyle name="Percent (0) 2 5 6 2 2" xfId="14063"/>
    <cellStyle name="Percent (0) 2 5 6 2 2 2" xfId="14064"/>
    <cellStyle name="Percent (0) 2 5 6 2 3" xfId="14065"/>
    <cellStyle name="Percent (0) 2 5 6 3" xfId="14066"/>
    <cellStyle name="Percent (0) 2 5 6 3 2" xfId="14067"/>
    <cellStyle name="Percent (0) 2 5 6 4" xfId="14068"/>
    <cellStyle name="Percent (0) 2 5 7" xfId="14069"/>
    <cellStyle name="Percent (0) 2 5 7 2" xfId="14070"/>
    <cellStyle name="Percent (0) 2 5 7 2 2" xfId="14071"/>
    <cellStyle name="Percent (0) 2 5 7 3" xfId="14072"/>
    <cellStyle name="Percent (0) 2 5 8" xfId="14073"/>
    <cellStyle name="Percent (0) 2 5 8 2" xfId="14074"/>
    <cellStyle name="Percent (0) 2 5 9" xfId="14075"/>
    <cellStyle name="Percent (0) 2 6" xfId="14076"/>
    <cellStyle name="Percent (0) 2 6 2" xfId="14077"/>
    <cellStyle name="Percent (0) 2 6 2 2" xfId="14078"/>
    <cellStyle name="Percent (0) 2 6 2 2 2" xfId="14079"/>
    <cellStyle name="Percent (0) 2 6 2 2 2 2" xfId="14080"/>
    <cellStyle name="Percent (0) 2 6 2 2 3" xfId="14081"/>
    <cellStyle name="Percent (0) 2 6 2 3" xfId="14082"/>
    <cellStyle name="Percent (0) 2 6 2 3 2" xfId="14083"/>
    <cellStyle name="Percent (0) 2 6 2 4" xfId="14084"/>
    <cellStyle name="Percent (0) 2 6 3" xfId="14085"/>
    <cellStyle name="Percent (0) 2 6 3 2" xfId="14086"/>
    <cellStyle name="Percent (0) 2 6 3 2 2" xfId="14087"/>
    <cellStyle name="Percent (0) 2 6 3 2 2 2" xfId="14088"/>
    <cellStyle name="Percent (0) 2 6 3 2 3" xfId="14089"/>
    <cellStyle name="Percent (0) 2 6 3 3" xfId="14090"/>
    <cellStyle name="Percent (0) 2 6 3 3 2" xfId="14091"/>
    <cellStyle name="Percent (0) 2 6 3 4" xfId="14092"/>
    <cellStyle name="Percent (0) 2 6 4" xfId="14093"/>
    <cellStyle name="Percent (0) 2 6 4 2" xfId="14094"/>
    <cellStyle name="Percent (0) 2 6 4 2 2" xfId="14095"/>
    <cellStyle name="Percent (0) 2 6 4 2 2 2" xfId="14096"/>
    <cellStyle name="Percent (0) 2 6 4 2 3" xfId="14097"/>
    <cellStyle name="Percent (0) 2 6 4 3" xfId="14098"/>
    <cellStyle name="Percent (0) 2 6 4 3 2" xfId="14099"/>
    <cellStyle name="Percent (0) 2 6 4 4" xfId="14100"/>
    <cellStyle name="Percent (0) 2 6 5" xfId="14101"/>
    <cellStyle name="Percent (0) 2 6 5 2" xfId="14102"/>
    <cellStyle name="Percent (0) 2 6 5 2 2" xfId="14103"/>
    <cellStyle name="Percent (0) 2 6 5 2 2 2" xfId="14104"/>
    <cellStyle name="Percent (0) 2 6 5 2 3" xfId="14105"/>
    <cellStyle name="Percent (0) 2 6 5 3" xfId="14106"/>
    <cellStyle name="Percent (0) 2 6 5 3 2" xfId="14107"/>
    <cellStyle name="Percent (0) 2 6 5 4" xfId="14108"/>
    <cellStyle name="Percent (0) 2 6 6" xfId="14109"/>
    <cellStyle name="Percent (0) 2 6 6 2" xfId="14110"/>
    <cellStyle name="Percent (0) 2 6 6 2 2" xfId="14111"/>
    <cellStyle name="Percent (0) 2 6 6 2 2 2" xfId="14112"/>
    <cellStyle name="Percent (0) 2 6 6 2 3" xfId="14113"/>
    <cellStyle name="Percent (0) 2 6 6 3" xfId="14114"/>
    <cellStyle name="Percent (0) 2 6 6 3 2" xfId="14115"/>
    <cellStyle name="Percent (0) 2 6 6 4" xfId="14116"/>
    <cellStyle name="Percent (0) 2 6 7" xfId="14117"/>
    <cellStyle name="Percent (0) 2 6 7 2" xfId="14118"/>
    <cellStyle name="Percent (0) 2 6 7 2 2" xfId="14119"/>
    <cellStyle name="Percent (0) 2 6 7 3" xfId="14120"/>
    <cellStyle name="Percent (0) 2 6 8" xfId="14121"/>
    <cellStyle name="Percent (0) 2 6 8 2" xfId="14122"/>
    <cellStyle name="Percent (0) 2 6 9" xfId="14123"/>
    <cellStyle name="Percent (0) 2 7" xfId="14124"/>
    <cellStyle name="Percent (0) 2 7 2" xfId="14125"/>
    <cellStyle name="Percent (0) 2 7 2 2" xfId="14126"/>
    <cellStyle name="Percent (0) 2 7 2 2 2" xfId="14127"/>
    <cellStyle name="Percent (0) 2 7 2 2 2 2" xfId="14128"/>
    <cellStyle name="Percent (0) 2 7 2 2 3" xfId="14129"/>
    <cellStyle name="Percent (0) 2 7 2 3" xfId="14130"/>
    <cellStyle name="Percent (0) 2 7 2 3 2" xfId="14131"/>
    <cellStyle name="Percent (0) 2 7 2 4" xfId="14132"/>
    <cellStyle name="Percent (0) 2 7 3" xfId="14133"/>
    <cellStyle name="Percent (0) 2 7 3 2" xfId="14134"/>
    <cellStyle name="Percent (0) 2 7 3 2 2" xfId="14135"/>
    <cellStyle name="Percent (0) 2 7 3 2 2 2" xfId="14136"/>
    <cellStyle name="Percent (0) 2 7 3 2 3" xfId="14137"/>
    <cellStyle name="Percent (0) 2 7 3 3" xfId="14138"/>
    <cellStyle name="Percent (0) 2 7 3 3 2" xfId="14139"/>
    <cellStyle name="Percent (0) 2 7 3 4" xfId="14140"/>
    <cellStyle name="Percent (0) 2 7 4" xfId="14141"/>
    <cellStyle name="Percent (0) 2 7 4 2" xfId="14142"/>
    <cellStyle name="Percent (0) 2 7 4 2 2" xfId="14143"/>
    <cellStyle name="Percent (0) 2 7 4 2 2 2" xfId="14144"/>
    <cellStyle name="Percent (0) 2 7 4 2 3" xfId="14145"/>
    <cellStyle name="Percent (0) 2 7 4 3" xfId="14146"/>
    <cellStyle name="Percent (0) 2 7 4 3 2" xfId="14147"/>
    <cellStyle name="Percent (0) 2 7 4 4" xfId="14148"/>
    <cellStyle name="Percent (0) 2 7 5" xfId="14149"/>
    <cellStyle name="Percent (0) 2 7 5 2" xfId="14150"/>
    <cellStyle name="Percent (0) 2 7 5 2 2" xfId="14151"/>
    <cellStyle name="Percent (0) 2 7 5 2 2 2" xfId="14152"/>
    <cellStyle name="Percent (0) 2 7 5 2 3" xfId="14153"/>
    <cellStyle name="Percent (0) 2 7 5 3" xfId="14154"/>
    <cellStyle name="Percent (0) 2 7 5 3 2" xfId="14155"/>
    <cellStyle name="Percent (0) 2 7 5 4" xfId="14156"/>
    <cellStyle name="Percent (0) 2 7 6" xfId="14157"/>
    <cellStyle name="Percent (0) 2 7 6 2" xfId="14158"/>
    <cellStyle name="Percent (0) 2 7 6 2 2" xfId="14159"/>
    <cellStyle name="Percent (0) 2 7 6 2 2 2" xfId="14160"/>
    <cellStyle name="Percent (0) 2 7 6 2 3" xfId="14161"/>
    <cellStyle name="Percent (0) 2 7 6 3" xfId="14162"/>
    <cellStyle name="Percent (0) 2 7 6 3 2" xfId="14163"/>
    <cellStyle name="Percent (0) 2 7 6 4" xfId="14164"/>
    <cellStyle name="Percent (0) 2 7 7" xfId="14165"/>
    <cellStyle name="Percent (0) 2 7 7 2" xfId="14166"/>
    <cellStyle name="Percent (0) 2 7 7 2 2" xfId="14167"/>
    <cellStyle name="Percent (0) 2 7 7 3" xfId="14168"/>
    <cellStyle name="Percent (0) 2 7 8" xfId="14169"/>
    <cellStyle name="Percent (0) 2 7 8 2" xfId="14170"/>
    <cellStyle name="Percent (0) 2 7 9" xfId="14171"/>
    <cellStyle name="Percent (0) 2 8" xfId="14172"/>
    <cellStyle name="Percent (0) 2 8 2" xfId="14173"/>
    <cellStyle name="Percent (0) 2 8 2 2" xfId="14174"/>
    <cellStyle name="Percent (0) 2 8 2 2 2" xfId="14175"/>
    <cellStyle name="Percent (0) 2 8 2 2 2 2" xfId="14176"/>
    <cellStyle name="Percent (0) 2 8 2 2 3" xfId="14177"/>
    <cellStyle name="Percent (0) 2 8 2 3" xfId="14178"/>
    <cellStyle name="Percent (0) 2 8 2 3 2" xfId="14179"/>
    <cellStyle name="Percent (0) 2 8 2 4" xfId="14180"/>
    <cellStyle name="Percent (0) 2 8 3" xfId="14181"/>
    <cellStyle name="Percent (0) 2 8 3 2" xfId="14182"/>
    <cellStyle name="Percent (0) 2 8 3 2 2" xfId="14183"/>
    <cellStyle name="Percent (0) 2 8 3 2 2 2" xfId="14184"/>
    <cellStyle name="Percent (0) 2 8 3 2 3" xfId="14185"/>
    <cellStyle name="Percent (0) 2 8 3 3" xfId="14186"/>
    <cellStyle name="Percent (0) 2 8 3 3 2" xfId="14187"/>
    <cellStyle name="Percent (0) 2 8 3 4" xfId="14188"/>
    <cellStyle name="Percent (0) 2 8 4" xfId="14189"/>
    <cellStyle name="Percent (0) 2 8 4 2" xfId="14190"/>
    <cellStyle name="Percent (0) 2 8 4 2 2" xfId="14191"/>
    <cellStyle name="Percent (0) 2 8 4 2 2 2" xfId="14192"/>
    <cellStyle name="Percent (0) 2 8 4 2 3" xfId="14193"/>
    <cellStyle name="Percent (0) 2 8 4 3" xfId="14194"/>
    <cellStyle name="Percent (0) 2 8 4 3 2" xfId="14195"/>
    <cellStyle name="Percent (0) 2 8 4 4" xfId="14196"/>
    <cellStyle name="Percent (0) 2 8 5" xfId="14197"/>
    <cellStyle name="Percent (0) 2 8 5 2" xfId="14198"/>
    <cellStyle name="Percent (0) 2 8 5 2 2" xfId="14199"/>
    <cellStyle name="Percent (0) 2 8 5 2 2 2" xfId="14200"/>
    <cellStyle name="Percent (0) 2 8 5 2 3" xfId="14201"/>
    <cellStyle name="Percent (0) 2 8 5 3" xfId="14202"/>
    <cellStyle name="Percent (0) 2 8 5 3 2" xfId="14203"/>
    <cellStyle name="Percent (0) 2 8 5 4" xfId="14204"/>
    <cellStyle name="Percent (0) 2 8 6" xfId="14205"/>
    <cellStyle name="Percent (0) 2 8 6 2" xfId="14206"/>
    <cellStyle name="Percent (0) 2 8 6 2 2" xfId="14207"/>
    <cellStyle name="Percent (0) 2 8 6 2 2 2" xfId="14208"/>
    <cellStyle name="Percent (0) 2 8 6 2 3" xfId="14209"/>
    <cellStyle name="Percent (0) 2 8 6 3" xfId="14210"/>
    <cellStyle name="Percent (0) 2 8 6 3 2" xfId="14211"/>
    <cellStyle name="Percent (0) 2 8 6 4" xfId="14212"/>
    <cellStyle name="Percent (0) 2 8 7" xfId="14213"/>
    <cellStyle name="Percent (0) 2 8 7 2" xfId="14214"/>
    <cellStyle name="Percent (0) 2 8 7 2 2" xfId="14215"/>
    <cellStyle name="Percent (0) 2 8 7 3" xfId="14216"/>
    <cellStyle name="Percent (0) 2 8 8" xfId="14217"/>
    <cellStyle name="Percent (0) 2 8 8 2" xfId="14218"/>
    <cellStyle name="Percent (0) 2 8 9" xfId="14219"/>
    <cellStyle name="Percent (0) 2 9" xfId="14220"/>
    <cellStyle name="Percent (0) 2 9 2" xfId="14221"/>
    <cellStyle name="Percent (0) 2 9 2 2" xfId="14222"/>
    <cellStyle name="Percent (0) 2 9 2 2 2" xfId="14223"/>
    <cellStyle name="Percent (0) 2 9 2 2 2 2" xfId="14224"/>
    <cellStyle name="Percent (0) 2 9 2 2 3" xfId="14225"/>
    <cellStyle name="Percent (0) 2 9 2 3" xfId="14226"/>
    <cellStyle name="Percent (0) 2 9 2 3 2" xfId="14227"/>
    <cellStyle name="Percent (0) 2 9 2 4" xfId="14228"/>
    <cellStyle name="Percent (0) 2 9 3" xfId="14229"/>
    <cellStyle name="Percent (0) 2 9 3 2" xfId="14230"/>
    <cellStyle name="Percent (0) 2 9 3 2 2" xfId="14231"/>
    <cellStyle name="Percent (0) 2 9 3 2 2 2" xfId="14232"/>
    <cellStyle name="Percent (0) 2 9 3 2 3" xfId="14233"/>
    <cellStyle name="Percent (0) 2 9 3 3" xfId="14234"/>
    <cellStyle name="Percent (0) 2 9 3 3 2" xfId="14235"/>
    <cellStyle name="Percent (0) 2 9 3 4" xfId="14236"/>
    <cellStyle name="Percent (0) 2 9 4" xfId="14237"/>
    <cellStyle name="Percent (0) 2 9 4 2" xfId="14238"/>
    <cellStyle name="Percent (0) 2 9 4 2 2" xfId="14239"/>
    <cellStyle name="Percent (0) 2 9 4 2 2 2" xfId="14240"/>
    <cellStyle name="Percent (0) 2 9 4 2 3" xfId="14241"/>
    <cellStyle name="Percent (0) 2 9 4 3" xfId="14242"/>
    <cellStyle name="Percent (0) 2 9 4 3 2" xfId="14243"/>
    <cellStyle name="Percent (0) 2 9 4 4" xfId="14244"/>
    <cellStyle name="Percent (0) 2 9 5" xfId="14245"/>
    <cellStyle name="Percent (0) 2 9 5 2" xfId="14246"/>
    <cellStyle name="Percent (0) 2 9 5 2 2" xfId="14247"/>
    <cellStyle name="Percent (0) 2 9 5 2 2 2" xfId="14248"/>
    <cellStyle name="Percent (0) 2 9 5 2 3" xfId="14249"/>
    <cellStyle name="Percent (0) 2 9 5 3" xfId="14250"/>
    <cellStyle name="Percent (0) 2 9 5 3 2" xfId="14251"/>
    <cellStyle name="Percent (0) 2 9 5 4" xfId="14252"/>
    <cellStyle name="Percent (0) 2 9 6" xfId="14253"/>
    <cellStyle name="Percent (0) 2 9 6 2" xfId="14254"/>
    <cellStyle name="Percent (0) 2 9 6 2 2" xfId="14255"/>
    <cellStyle name="Percent (0) 2 9 6 2 2 2" xfId="14256"/>
    <cellStyle name="Percent (0) 2 9 6 2 3" xfId="14257"/>
    <cellStyle name="Percent (0) 2 9 6 3" xfId="14258"/>
    <cellStyle name="Percent (0) 2 9 6 3 2" xfId="14259"/>
    <cellStyle name="Percent (0) 2 9 6 4" xfId="14260"/>
    <cellStyle name="Percent (0) 2 9 7" xfId="14261"/>
    <cellStyle name="Percent (0) 2 9 7 2" xfId="14262"/>
    <cellStyle name="Percent (0) 2 9 7 2 2" xfId="14263"/>
    <cellStyle name="Percent (0) 2 9 7 3" xfId="14264"/>
    <cellStyle name="Percent (0) 2 9 8" xfId="14265"/>
    <cellStyle name="Percent (0) 2 9 8 2" xfId="14266"/>
    <cellStyle name="Percent (0) 2 9 9" xfId="14267"/>
    <cellStyle name="Percent (0) 3" xfId="14268"/>
    <cellStyle name="Percent (0) 3 2" xfId="14269"/>
    <cellStyle name="Percent (0) 3 2 2" xfId="14270"/>
    <cellStyle name="Percent (0) 3 2 2 2" xfId="14271"/>
    <cellStyle name="Percent (0) 3 2 2 2 2" xfId="14272"/>
    <cellStyle name="Percent (0) 3 2 2 3" xfId="14273"/>
    <cellStyle name="Percent (0) 3 2 3" xfId="14274"/>
    <cellStyle name="Percent (0) 3 2 3 2" xfId="14275"/>
    <cellStyle name="Percent (0) 3 2 4" xfId="14276"/>
    <cellStyle name="Percent (0) 3 3" xfId="14277"/>
    <cellStyle name="Percent (0) 3 3 2" xfId="14278"/>
    <cellStyle name="Percent (0) 3 3 2 2" xfId="14279"/>
    <cellStyle name="Percent (0) 3 3 2 2 2" xfId="14280"/>
    <cellStyle name="Percent (0) 3 3 2 3" xfId="14281"/>
    <cellStyle name="Percent (0) 3 3 3" xfId="14282"/>
    <cellStyle name="Percent (0) 3 3 3 2" xfId="14283"/>
    <cellStyle name="Percent (0) 3 3 4" xfId="14284"/>
    <cellStyle name="Percent (0) 3 4" xfId="14285"/>
    <cellStyle name="Percent (0) 3 4 2" xfId="14286"/>
    <cellStyle name="Percent (0) 3 4 2 2" xfId="14287"/>
    <cellStyle name="Percent (0) 3 4 2 2 2" xfId="14288"/>
    <cellStyle name="Percent (0) 3 4 2 3" xfId="14289"/>
    <cellStyle name="Percent (0) 3 4 3" xfId="14290"/>
    <cellStyle name="Percent (0) 3 4 3 2" xfId="14291"/>
    <cellStyle name="Percent (0) 3 4 4" xfId="14292"/>
    <cellStyle name="Percent (0) 3 5" xfId="14293"/>
    <cellStyle name="Percent (0) 3 5 2" xfId="14294"/>
    <cellStyle name="Percent (0) 3 5 2 2" xfId="14295"/>
    <cellStyle name="Percent (0) 3 5 2 2 2" xfId="14296"/>
    <cellStyle name="Percent (0) 3 5 2 3" xfId="14297"/>
    <cellStyle name="Percent (0) 3 5 3" xfId="14298"/>
    <cellStyle name="Percent (0) 3 5 3 2" xfId="14299"/>
    <cellStyle name="Percent (0) 3 5 4" xfId="14300"/>
    <cellStyle name="Percent (0) 3 6" xfId="14301"/>
    <cellStyle name="Percent (0) 3 6 2" xfId="14302"/>
    <cellStyle name="Percent (0) 3 6 2 2" xfId="14303"/>
    <cellStyle name="Percent (0) 3 6 2 2 2" xfId="14304"/>
    <cellStyle name="Percent (0) 3 6 2 3" xfId="14305"/>
    <cellStyle name="Percent (0) 3 6 3" xfId="14306"/>
    <cellStyle name="Percent (0) 3 6 3 2" xfId="14307"/>
    <cellStyle name="Percent (0) 3 6 4" xfId="14308"/>
    <cellStyle name="Percent (0) 3 7" xfId="14309"/>
    <cellStyle name="Percent (0) 3 7 2" xfId="14310"/>
    <cellStyle name="Percent (0) 3 7 2 2" xfId="14311"/>
    <cellStyle name="Percent (0) 3 7 3" xfId="14312"/>
    <cellStyle name="Percent (0) 3 8" xfId="14313"/>
    <cellStyle name="Percent (0) 3 8 2" xfId="14314"/>
    <cellStyle name="Percent (0) 3 9" xfId="14315"/>
    <cellStyle name="Percent (0) 4" xfId="14316"/>
    <cellStyle name="Percent (0) 4 2" xfId="14317"/>
    <cellStyle name="Percent (0) 4 2 2" xfId="14318"/>
    <cellStyle name="Percent (0) 4 2 2 2" xfId="14319"/>
    <cellStyle name="Percent (0) 4 2 2 2 2" xfId="14320"/>
    <cellStyle name="Percent (0) 4 2 2 3" xfId="14321"/>
    <cellStyle name="Percent (0) 4 2 3" xfId="14322"/>
    <cellStyle name="Percent (0) 4 2 3 2" xfId="14323"/>
    <cellStyle name="Percent (0) 4 2 4" xfId="14324"/>
    <cellStyle name="Percent (0) 4 3" xfId="14325"/>
    <cellStyle name="Percent (0) 4 3 2" xfId="14326"/>
    <cellStyle name="Percent (0) 4 3 2 2" xfId="14327"/>
    <cellStyle name="Percent (0) 4 3 2 2 2" xfId="14328"/>
    <cellStyle name="Percent (0) 4 3 2 3" xfId="14329"/>
    <cellStyle name="Percent (0) 4 3 3" xfId="14330"/>
    <cellStyle name="Percent (0) 4 3 3 2" xfId="14331"/>
    <cellStyle name="Percent (0) 4 3 4" xfId="14332"/>
    <cellStyle name="Percent (0) 4 4" xfId="14333"/>
    <cellStyle name="Percent (0) 4 4 2" xfId="14334"/>
    <cellStyle name="Percent (0) 4 4 2 2" xfId="14335"/>
    <cellStyle name="Percent (0) 4 4 2 2 2" xfId="14336"/>
    <cellStyle name="Percent (0) 4 4 2 3" xfId="14337"/>
    <cellStyle name="Percent (0) 4 4 3" xfId="14338"/>
    <cellStyle name="Percent (0) 4 4 3 2" xfId="14339"/>
    <cellStyle name="Percent (0) 4 4 4" xfId="14340"/>
    <cellStyle name="Percent (0) 4 5" xfId="14341"/>
    <cellStyle name="Percent (0) 4 5 2" xfId="14342"/>
    <cellStyle name="Percent (0) 4 5 2 2" xfId="14343"/>
    <cellStyle name="Percent (0) 4 5 2 2 2" xfId="14344"/>
    <cellStyle name="Percent (0) 4 5 2 3" xfId="14345"/>
    <cellStyle name="Percent (0) 4 5 3" xfId="14346"/>
    <cellStyle name="Percent (0) 4 5 3 2" xfId="14347"/>
    <cellStyle name="Percent (0) 4 5 4" xfId="14348"/>
    <cellStyle name="Percent (0) 4 6" xfId="14349"/>
    <cellStyle name="Percent (0) 4 6 2" xfId="14350"/>
    <cellStyle name="Percent (0) 4 6 2 2" xfId="14351"/>
    <cellStyle name="Percent (0) 4 6 2 2 2" xfId="14352"/>
    <cellStyle name="Percent (0) 4 6 2 3" xfId="14353"/>
    <cellStyle name="Percent (0) 4 6 3" xfId="14354"/>
    <cellStyle name="Percent (0) 4 6 3 2" xfId="14355"/>
    <cellStyle name="Percent (0) 4 6 4" xfId="14356"/>
    <cellStyle name="Percent (0) 4 7" xfId="14357"/>
    <cellStyle name="Percent (0) 4 7 2" xfId="14358"/>
    <cellStyle name="Percent (0) 4 7 2 2" xfId="14359"/>
    <cellStyle name="Percent (0) 4 7 3" xfId="14360"/>
    <cellStyle name="Percent (0) 4 8" xfId="14361"/>
    <cellStyle name="Percent (0) 4 8 2" xfId="14362"/>
    <cellStyle name="Percent (0) 4 9" xfId="14363"/>
    <cellStyle name="Percent (0) 5" xfId="14364"/>
    <cellStyle name="Percent (0) 5 2" xfId="14365"/>
    <cellStyle name="Percent (0) 5 2 2" xfId="14366"/>
    <cellStyle name="Percent (0) 5 2 2 2" xfId="14367"/>
    <cellStyle name="Percent (0) 5 2 2 2 2" xfId="14368"/>
    <cellStyle name="Percent (0) 5 2 2 3" xfId="14369"/>
    <cellStyle name="Percent (0) 5 2 3" xfId="14370"/>
    <cellStyle name="Percent (0) 5 2 3 2" xfId="14371"/>
    <cellStyle name="Percent (0) 5 2 4" xfId="14372"/>
    <cellStyle name="Percent (0) 5 3" xfId="14373"/>
    <cellStyle name="Percent (0) 5 3 2" xfId="14374"/>
    <cellStyle name="Percent (0) 5 3 2 2" xfId="14375"/>
    <cellStyle name="Percent (0) 5 3 2 2 2" xfId="14376"/>
    <cellStyle name="Percent (0) 5 3 2 3" xfId="14377"/>
    <cellStyle name="Percent (0) 5 3 3" xfId="14378"/>
    <cellStyle name="Percent (0) 5 3 3 2" xfId="14379"/>
    <cellStyle name="Percent (0) 5 3 4" xfId="14380"/>
    <cellStyle name="Percent (0) 5 4" xfId="14381"/>
    <cellStyle name="Percent (0) 5 4 2" xfId="14382"/>
    <cellStyle name="Percent (0) 5 4 2 2" xfId="14383"/>
    <cellStyle name="Percent (0) 5 4 2 2 2" xfId="14384"/>
    <cellStyle name="Percent (0) 5 4 2 3" xfId="14385"/>
    <cellStyle name="Percent (0) 5 4 3" xfId="14386"/>
    <cellStyle name="Percent (0) 5 4 3 2" xfId="14387"/>
    <cellStyle name="Percent (0) 5 4 4" xfId="14388"/>
    <cellStyle name="Percent (0) 5 5" xfId="14389"/>
    <cellStyle name="Percent (0) 5 5 2" xfId="14390"/>
    <cellStyle name="Percent (0) 5 5 2 2" xfId="14391"/>
    <cellStyle name="Percent (0) 5 5 2 2 2" xfId="14392"/>
    <cellStyle name="Percent (0) 5 5 2 3" xfId="14393"/>
    <cellStyle name="Percent (0) 5 5 3" xfId="14394"/>
    <cellStyle name="Percent (0) 5 5 3 2" xfId="14395"/>
    <cellStyle name="Percent (0) 5 5 4" xfId="14396"/>
    <cellStyle name="Percent (0) 5 6" xfId="14397"/>
    <cellStyle name="Percent (0) 5 6 2" xfId="14398"/>
    <cellStyle name="Percent (0) 5 6 2 2" xfId="14399"/>
    <cellStyle name="Percent (0) 5 6 2 2 2" xfId="14400"/>
    <cellStyle name="Percent (0) 5 6 2 3" xfId="14401"/>
    <cellStyle name="Percent (0) 5 6 3" xfId="14402"/>
    <cellStyle name="Percent (0) 5 6 3 2" xfId="14403"/>
    <cellStyle name="Percent (0) 5 6 4" xfId="14404"/>
    <cellStyle name="Percent (0) 5 7" xfId="14405"/>
    <cellStyle name="Percent (0) 5 7 2" xfId="14406"/>
    <cellStyle name="Percent (0) 5 7 2 2" xfId="14407"/>
    <cellStyle name="Percent (0) 5 7 3" xfId="14408"/>
    <cellStyle name="Percent (0) 5 8" xfId="14409"/>
    <cellStyle name="Percent (0) 5 8 2" xfId="14410"/>
    <cellStyle name="Percent (0) 5 9" xfId="14411"/>
    <cellStyle name="Percent (0) 6" xfId="14412"/>
    <cellStyle name="Percent (0) 6 2" xfId="14413"/>
    <cellStyle name="Percent (0) 6 2 2" xfId="14414"/>
    <cellStyle name="Percent (0) 6 2 2 2" xfId="14415"/>
    <cellStyle name="Percent (0) 6 2 2 2 2" xfId="14416"/>
    <cellStyle name="Percent (0) 6 2 2 3" xfId="14417"/>
    <cellStyle name="Percent (0) 6 2 3" xfId="14418"/>
    <cellStyle name="Percent (0) 6 2 3 2" xfId="14419"/>
    <cellStyle name="Percent (0) 6 2 4" xfId="14420"/>
    <cellStyle name="Percent (0) 6 3" xfId="14421"/>
    <cellStyle name="Percent (0) 6 3 2" xfId="14422"/>
    <cellStyle name="Percent (0) 6 3 2 2" xfId="14423"/>
    <cellStyle name="Percent (0) 6 3 2 2 2" xfId="14424"/>
    <cellStyle name="Percent (0) 6 3 2 3" xfId="14425"/>
    <cellStyle name="Percent (0) 6 3 3" xfId="14426"/>
    <cellStyle name="Percent (0) 6 3 3 2" xfId="14427"/>
    <cellStyle name="Percent (0) 6 3 4" xfId="14428"/>
    <cellStyle name="Percent (0) 6 4" xfId="14429"/>
    <cellStyle name="Percent (0) 6 4 2" xfId="14430"/>
    <cellStyle name="Percent (0) 6 4 2 2" xfId="14431"/>
    <cellStyle name="Percent (0) 6 4 2 2 2" xfId="14432"/>
    <cellStyle name="Percent (0) 6 4 2 3" xfId="14433"/>
    <cellStyle name="Percent (0) 6 4 3" xfId="14434"/>
    <cellStyle name="Percent (0) 6 4 3 2" xfId="14435"/>
    <cellStyle name="Percent (0) 6 4 4" xfId="14436"/>
    <cellStyle name="Percent (0) 6 5" xfId="14437"/>
    <cellStyle name="Percent (0) 6 5 2" xfId="14438"/>
    <cellStyle name="Percent (0) 6 5 2 2" xfId="14439"/>
    <cellStyle name="Percent (0) 6 5 2 2 2" xfId="14440"/>
    <cellStyle name="Percent (0) 6 5 2 3" xfId="14441"/>
    <cellStyle name="Percent (0) 6 5 3" xfId="14442"/>
    <cellStyle name="Percent (0) 6 5 3 2" xfId="14443"/>
    <cellStyle name="Percent (0) 6 5 4" xfId="14444"/>
    <cellStyle name="Percent (0) 6 6" xfId="14445"/>
    <cellStyle name="Percent (0) 6 6 2" xfId="14446"/>
    <cellStyle name="Percent (0) 6 6 2 2" xfId="14447"/>
    <cellStyle name="Percent (0) 6 6 2 2 2" xfId="14448"/>
    <cellStyle name="Percent (0) 6 6 2 3" xfId="14449"/>
    <cellStyle name="Percent (0) 6 6 3" xfId="14450"/>
    <cellStyle name="Percent (0) 6 6 3 2" xfId="14451"/>
    <cellStyle name="Percent (0) 6 6 4" xfId="14452"/>
    <cellStyle name="Percent (0) 6 7" xfId="14453"/>
    <cellStyle name="Percent (0) 6 7 2" xfId="14454"/>
    <cellStyle name="Percent (0) 6 7 2 2" xfId="14455"/>
    <cellStyle name="Percent (0) 6 7 3" xfId="14456"/>
    <cellStyle name="Percent (0) 6 8" xfId="14457"/>
    <cellStyle name="Percent (0) 6 8 2" xfId="14458"/>
    <cellStyle name="Percent (0) 6 9" xfId="14459"/>
    <cellStyle name="Percent (0) 7" xfId="14460"/>
    <cellStyle name="Percent (0) 7 2" xfId="14461"/>
    <cellStyle name="Percent (0) 7 2 2" xfId="14462"/>
    <cellStyle name="Percent (0) 7 2 2 2" xfId="14463"/>
    <cellStyle name="Percent (0) 7 2 2 2 2" xfId="14464"/>
    <cellStyle name="Percent (0) 7 2 2 3" xfId="14465"/>
    <cellStyle name="Percent (0) 7 2 3" xfId="14466"/>
    <cellStyle name="Percent (0) 7 2 3 2" xfId="14467"/>
    <cellStyle name="Percent (0) 7 2 4" xfId="14468"/>
    <cellStyle name="Percent (0) 7 3" xfId="14469"/>
    <cellStyle name="Percent (0) 7 3 2" xfId="14470"/>
    <cellStyle name="Percent (0) 7 3 2 2" xfId="14471"/>
    <cellStyle name="Percent (0) 7 3 2 2 2" xfId="14472"/>
    <cellStyle name="Percent (0) 7 3 2 3" xfId="14473"/>
    <cellStyle name="Percent (0) 7 3 3" xfId="14474"/>
    <cellStyle name="Percent (0) 7 3 3 2" xfId="14475"/>
    <cellStyle name="Percent (0) 7 3 4" xfId="14476"/>
    <cellStyle name="Percent (0) 7 4" xfId="14477"/>
    <cellStyle name="Percent (0) 7 4 2" xfId="14478"/>
    <cellStyle name="Percent (0) 7 4 2 2" xfId="14479"/>
    <cellStyle name="Percent (0) 7 4 2 2 2" xfId="14480"/>
    <cellStyle name="Percent (0) 7 4 2 3" xfId="14481"/>
    <cellStyle name="Percent (0) 7 4 3" xfId="14482"/>
    <cellStyle name="Percent (0) 7 4 3 2" xfId="14483"/>
    <cellStyle name="Percent (0) 7 4 4" xfId="14484"/>
    <cellStyle name="Percent (0) 7 5" xfId="14485"/>
    <cellStyle name="Percent (0) 7 5 2" xfId="14486"/>
    <cellStyle name="Percent (0) 7 5 2 2" xfId="14487"/>
    <cellStyle name="Percent (0) 7 5 2 2 2" xfId="14488"/>
    <cellStyle name="Percent (0) 7 5 2 3" xfId="14489"/>
    <cellStyle name="Percent (0) 7 5 3" xfId="14490"/>
    <cellStyle name="Percent (0) 7 5 3 2" xfId="14491"/>
    <cellStyle name="Percent (0) 7 5 4" xfId="14492"/>
    <cellStyle name="Percent (0) 7 6" xfId="14493"/>
    <cellStyle name="Percent (0) 7 6 2" xfId="14494"/>
    <cellStyle name="Percent (0) 7 6 2 2" xfId="14495"/>
    <cellStyle name="Percent (0) 7 6 2 2 2" xfId="14496"/>
    <cellStyle name="Percent (0) 7 6 2 3" xfId="14497"/>
    <cellStyle name="Percent (0) 7 6 3" xfId="14498"/>
    <cellStyle name="Percent (0) 7 6 3 2" xfId="14499"/>
    <cellStyle name="Percent (0) 7 6 4" xfId="14500"/>
    <cellStyle name="Percent (0) 7 7" xfId="14501"/>
    <cellStyle name="Percent (0) 7 7 2" xfId="14502"/>
    <cellStyle name="Percent (0) 7 7 2 2" xfId="14503"/>
    <cellStyle name="Percent (0) 7 7 3" xfId="14504"/>
    <cellStyle name="Percent (0) 7 8" xfId="14505"/>
    <cellStyle name="Percent (0) 7 8 2" xfId="14506"/>
    <cellStyle name="Percent (0) 7 9" xfId="14507"/>
    <cellStyle name="Percent (0) 8" xfId="14508"/>
    <cellStyle name="Percent (0) 8 2" xfId="14509"/>
    <cellStyle name="Percent (0) 8 2 2" xfId="14510"/>
    <cellStyle name="Percent (0) 8 2 2 2" xfId="14511"/>
    <cellStyle name="Percent (0) 8 2 2 2 2" xfId="14512"/>
    <cellStyle name="Percent (0) 8 2 2 3" xfId="14513"/>
    <cellStyle name="Percent (0) 8 2 3" xfId="14514"/>
    <cellStyle name="Percent (0) 8 2 3 2" xfId="14515"/>
    <cellStyle name="Percent (0) 8 2 4" xfId="14516"/>
    <cellStyle name="Percent (0) 8 3" xfId="14517"/>
    <cellStyle name="Percent (0) 8 3 2" xfId="14518"/>
    <cellStyle name="Percent (0) 8 3 2 2" xfId="14519"/>
    <cellStyle name="Percent (0) 8 3 2 2 2" xfId="14520"/>
    <cellStyle name="Percent (0) 8 3 2 3" xfId="14521"/>
    <cellStyle name="Percent (0) 8 3 3" xfId="14522"/>
    <cellStyle name="Percent (0) 8 3 3 2" xfId="14523"/>
    <cellStyle name="Percent (0) 8 3 4" xfId="14524"/>
    <cellStyle name="Percent (0) 8 4" xfId="14525"/>
    <cellStyle name="Percent (0) 8 4 2" xfId="14526"/>
    <cellStyle name="Percent (0) 8 4 2 2" xfId="14527"/>
    <cellStyle name="Percent (0) 8 4 2 2 2" xfId="14528"/>
    <cellStyle name="Percent (0) 8 4 2 3" xfId="14529"/>
    <cellStyle name="Percent (0) 8 4 3" xfId="14530"/>
    <cellStyle name="Percent (0) 8 4 3 2" xfId="14531"/>
    <cellStyle name="Percent (0) 8 4 4" xfId="14532"/>
    <cellStyle name="Percent (0) 8 5" xfId="14533"/>
    <cellStyle name="Percent (0) 8 5 2" xfId="14534"/>
    <cellStyle name="Percent (0) 8 5 2 2" xfId="14535"/>
    <cellStyle name="Percent (0) 8 5 2 2 2" xfId="14536"/>
    <cellStyle name="Percent (0) 8 5 2 3" xfId="14537"/>
    <cellStyle name="Percent (0) 8 5 3" xfId="14538"/>
    <cellStyle name="Percent (0) 8 5 3 2" xfId="14539"/>
    <cellStyle name="Percent (0) 8 5 4" xfId="14540"/>
    <cellStyle name="Percent (0) 8 6" xfId="14541"/>
    <cellStyle name="Percent (0) 8 6 2" xfId="14542"/>
    <cellStyle name="Percent (0) 8 6 2 2" xfId="14543"/>
    <cellStyle name="Percent (0) 8 6 2 2 2" xfId="14544"/>
    <cellStyle name="Percent (0) 8 6 2 3" xfId="14545"/>
    <cellStyle name="Percent (0) 8 6 3" xfId="14546"/>
    <cellStyle name="Percent (0) 8 6 3 2" xfId="14547"/>
    <cellStyle name="Percent (0) 8 6 4" xfId="14548"/>
    <cellStyle name="Percent (0) 8 7" xfId="14549"/>
    <cellStyle name="Percent (0) 8 7 2" xfId="14550"/>
    <cellStyle name="Percent (0) 8 7 2 2" xfId="14551"/>
    <cellStyle name="Percent (0) 8 7 3" xfId="14552"/>
    <cellStyle name="Percent (0) 8 8" xfId="14553"/>
    <cellStyle name="Percent (0) 8 8 2" xfId="14554"/>
    <cellStyle name="Percent (0) 8 9" xfId="14555"/>
    <cellStyle name="Percent (0) 9" xfId="14556"/>
    <cellStyle name="Percent (0) 9 2" xfId="14557"/>
    <cellStyle name="Percent (0) 9 2 2" xfId="14558"/>
    <cellStyle name="Percent (0) 9 2 2 2" xfId="14559"/>
    <cellStyle name="Percent (0) 9 2 2 2 2" xfId="14560"/>
    <cellStyle name="Percent (0) 9 2 2 3" xfId="14561"/>
    <cellStyle name="Percent (0) 9 2 3" xfId="14562"/>
    <cellStyle name="Percent (0) 9 2 3 2" xfId="14563"/>
    <cellStyle name="Percent (0) 9 2 4" xfId="14564"/>
    <cellStyle name="Percent (0) 9 3" xfId="14565"/>
    <cellStyle name="Percent (0) 9 3 2" xfId="14566"/>
    <cellStyle name="Percent (0) 9 3 2 2" xfId="14567"/>
    <cellStyle name="Percent (0) 9 3 2 2 2" xfId="14568"/>
    <cellStyle name="Percent (0) 9 3 2 3" xfId="14569"/>
    <cellStyle name="Percent (0) 9 3 3" xfId="14570"/>
    <cellStyle name="Percent (0) 9 3 3 2" xfId="14571"/>
    <cellStyle name="Percent (0) 9 3 4" xfId="14572"/>
    <cellStyle name="Percent (0) 9 4" xfId="14573"/>
    <cellStyle name="Percent (0) 9 4 2" xfId="14574"/>
    <cellStyle name="Percent (0) 9 4 2 2" xfId="14575"/>
    <cellStyle name="Percent (0) 9 4 2 2 2" xfId="14576"/>
    <cellStyle name="Percent (0) 9 4 2 3" xfId="14577"/>
    <cellStyle name="Percent (0) 9 4 3" xfId="14578"/>
    <cellStyle name="Percent (0) 9 4 3 2" xfId="14579"/>
    <cellStyle name="Percent (0) 9 4 4" xfId="14580"/>
    <cellStyle name="Percent (0) 9 5" xfId="14581"/>
    <cellStyle name="Percent (0) 9 5 2" xfId="14582"/>
    <cellStyle name="Percent (0) 9 5 2 2" xfId="14583"/>
    <cellStyle name="Percent (0) 9 5 2 2 2" xfId="14584"/>
    <cellStyle name="Percent (0) 9 5 2 3" xfId="14585"/>
    <cellStyle name="Percent (0) 9 5 3" xfId="14586"/>
    <cellStyle name="Percent (0) 9 5 3 2" xfId="14587"/>
    <cellStyle name="Percent (0) 9 5 4" xfId="14588"/>
    <cellStyle name="Percent (0) 9 6" xfId="14589"/>
    <cellStyle name="Percent (0) 9 6 2" xfId="14590"/>
    <cellStyle name="Percent (0) 9 6 2 2" xfId="14591"/>
    <cellStyle name="Percent (0) 9 6 2 2 2" xfId="14592"/>
    <cellStyle name="Percent (0) 9 6 2 3" xfId="14593"/>
    <cellStyle name="Percent (0) 9 6 3" xfId="14594"/>
    <cellStyle name="Percent (0) 9 6 3 2" xfId="14595"/>
    <cellStyle name="Percent (0) 9 6 4" xfId="14596"/>
    <cellStyle name="Percent (0) 9 7" xfId="14597"/>
    <cellStyle name="Percent (0) 9 7 2" xfId="14598"/>
    <cellStyle name="Percent (0) 9 7 2 2" xfId="14599"/>
    <cellStyle name="Percent (0) 9 7 3" xfId="14600"/>
    <cellStyle name="Percent (0) 9 8" xfId="14601"/>
    <cellStyle name="Percent (0) 9 8 2" xfId="14602"/>
    <cellStyle name="Percent (0) 9 9" xfId="14603"/>
    <cellStyle name="Percent [2]" xfId="13"/>
    <cellStyle name="Percent [2] 2" xfId="14"/>
    <cellStyle name="Percent 2" xfId="15"/>
    <cellStyle name="Percent 2 2" xfId="14604"/>
    <cellStyle name="Percent 3" xfId="16"/>
    <cellStyle name="Percent 4" xfId="14605"/>
    <cellStyle name="Percent 5" xfId="14606"/>
    <cellStyle name="Percent 6" xfId="14607"/>
    <cellStyle name="Percent 7" xfId="14608"/>
    <cellStyle name="Percent(0)" xfId="14609"/>
    <cellStyle name="Percent(0) 10" xfId="14610"/>
    <cellStyle name="Percent(0) 10 2" xfId="14611"/>
    <cellStyle name="Percent(0) 10 2 2" xfId="14612"/>
    <cellStyle name="Percent(0) 10 2 2 2" xfId="14613"/>
    <cellStyle name="Percent(0) 10 2 2 2 2" xfId="14614"/>
    <cellStyle name="Percent(0) 10 2 2 3" xfId="14615"/>
    <cellStyle name="Percent(0) 10 2 3" xfId="14616"/>
    <cellStyle name="Percent(0) 10 2 3 2" xfId="14617"/>
    <cellStyle name="Percent(0) 10 2 4" xfId="14618"/>
    <cellStyle name="Percent(0) 10 3" xfId="14619"/>
    <cellStyle name="Percent(0) 10 3 2" xfId="14620"/>
    <cellStyle name="Percent(0) 10 3 2 2" xfId="14621"/>
    <cellStyle name="Percent(0) 10 3 2 2 2" xfId="14622"/>
    <cellStyle name="Percent(0) 10 3 2 3" xfId="14623"/>
    <cellStyle name="Percent(0) 10 3 3" xfId="14624"/>
    <cellStyle name="Percent(0) 10 3 3 2" xfId="14625"/>
    <cellStyle name="Percent(0) 10 3 4" xfId="14626"/>
    <cellStyle name="Percent(0) 10 4" xfId="14627"/>
    <cellStyle name="Percent(0) 10 4 2" xfId="14628"/>
    <cellStyle name="Percent(0) 10 4 2 2" xfId="14629"/>
    <cellStyle name="Percent(0) 10 4 2 2 2" xfId="14630"/>
    <cellStyle name="Percent(0) 10 4 2 3" xfId="14631"/>
    <cellStyle name="Percent(0) 10 4 3" xfId="14632"/>
    <cellStyle name="Percent(0) 10 4 3 2" xfId="14633"/>
    <cellStyle name="Percent(0) 10 4 4" xfId="14634"/>
    <cellStyle name="Percent(0) 10 5" xfId="14635"/>
    <cellStyle name="Percent(0) 10 5 2" xfId="14636"/>
    <cellStyle name="Percent(0) 10 5 2 2" xfId="14637"/>
    <cellStyle name="Percent(0) 10 5 2 2 2" xfId="14638"/>
    <cellStyle name="Percent(0) 10 5 2 3" xfId="14639"/>
    <cellStyle name="Percent(0) 10 5 3" xfId="14640"/>
    <cellStyle name="Percent(0) 10 5 3 2" xfId="14641"/>
    <cellStyle name="Percent(0) 10 5 4" xfId="14642"/>
    <cellStyle name="Percent(0) 10 6" xfId="14643"/>
    <cellStyle name="Percent(0) 10 6 2" xfId="14644"/>
    <cellStyle name="Percent(0) 10 6 2 2" xfId="14645"/>
    <cellStyle name="Percent(0) 10 6 2 2 2" xfId="14646"/>
    <cellStyle name="Percent(0) 10 6 2 3" xfId="14647"/>
    <cellStyle name="Percent(0) 10 6 3" xfId="14648"/>
    <cellStyle name="Percent(0) 10 6 3 2" xfId="14649"/>
    <cellStyle name="Percent(0) 10 6 4" xfId="14650"/>
    <cellStyle name="Percent(0) 10 7" xfId="14651"/>
    <cellStyle name="Percent(0) 10 7 2" xfId="14652"/>
    <cellStyle name="Percent(0) 10 7 2 2" xfId="14653"/>
    <cellStyle name="Percent(0) 10 7 3" xfId="14654"/>
    <cellStyle name="Percent(0) 10 8" xfId="14655"/>
    <cellStyle name="Percent(0) 10 8 2" xfId="14656"/>
    <cellStyle name="Percent(0) 10 9" xfId="14657"/>
    <cellStyle name="Percent(0) 11" xfId="14658"/>
    <cellStyle name="Percent(0) 11 2" xfId="14659"/>
    <cellStyle name="Percent(0) 11 2 2" xfId="14660"/>
    <cellStyle name="Percent(0) 11 2 2 2" xfId="14661"/>
    <cellStyle name="Percent(0) 11 2 2 2 2" xfId="14662"/>
    <cellStyle name="Percent(0) 11 2 2 3" xfId="14663"/>
    <cellStyle name="Percent(0) 11 2 3" xfId="14664"/>
    <cellStyle name="Percent(0) 11 2 3 2" xfId="14665"/>
    <cellStyle name="Percent(0) 11 2 4" xfId="14666"/>
    <cellStyle name="Percent(0) 11 3" xfId="14667"/>
    <cellStyle name="Percent(0) 11 3 2" xfId="14668"/>
    <cellStyle name="Percent(0) 11 3 2 2" xfId="14669"/>
    <cellStyle name="Percent(0) 11 3 2 2 2" xfId="14670"/>
    <cellStyle name="Percent(0) 11 3 2 3" xfId="14671"/>
    <cellStyle name="Percent(0) 11 3 3" xfId="14672"/>
    <cellStyle name="Percent(0) 11 3 3 2" xfId="14673"/>
    <cellStyle name="Percent(0) 11 3 4" xfId="14674"/>
    <cellStyle name="Percent(0) 11 4" xfId="14675"/>
    <cellStyle name="Percent(0) 11 4 2" xfId="14676"/>
    <cellStyle name="Percent(0) 11 4 2 2" xfId="14677"/>
    <cellStyle name="Percent(0) 11 4 2 2 2" xfId="14678"/>
    <cellStyle name="Percent(0) 11 4 2 3" xfId="14679"/>
    <cellStyle name="Percent(0) 11 4 3" xfId="14680"/>
    <cellStyle name="Percent(0) 11 4 3 2" xfId="14681"/>
    <cellStyle name="Percent(0) 11 4 4" xfId="14682"/>
    <cellStyle name="Percent(0) 11 5" xfId="14683"/>
    <cellStyle name="Percent(0) 11 5 2" xfId="14684"/>
    <cellStyle name="Percent(0) 11 5 2 2" xfId="14685"/>
    <cellStyle name="Percent(0) 11 5 2 2 2" xfId="14686"/>
    <cellStyle name="Percent(0) 11 5 2 3" xfId="14687"/>
    <cellStyle name="Percent(0) 11 5 3" xfId="14688"/>
    <cellStyle name="Percent(0) 11 5 3 2" xfId="14689"/>
    <cellStyle name="Percent(0) 11 5 4" xfId="14690"/>
    <cellStyle name="Percent(0) 11 6" xfId="14691"/>
    <cellStyle name="Percent(0) 11 6 2" xfId="14692"/>
    <cellStyle name="Percent(0) 11 6 2 2" xfId="14693"/>
    <cellStyle name="Percent(0) 11 6 2 2 2" xfId="14694"/>
    <cellStyle name="Percent(0) 11 6 2 3" xfId="14695"/>
    <cellStyle name="Percent(0) 11 6 3" xfId="14696"/>
    <cellStyle name="Percent(0) 11 6 3 2" xfId="14697"/>
    <cellStyle name="Percent(0) 11 6 4" xfId="14698"/>
    <cellStyle name="Percent(0) 11 7" xfId="14699"/>
    <cellStyle name="Percent(0) 11 7 2" xfId="14700"/>
    <cellStyle name="Percent(0) 11 7 2 2" xfId="14701"/>
    <cellStyle name="Percent(0) 11 7 3" xfId="14702"/>
    <cellStyle name="Percent(0) 11 8" xfId="14703"/>
    <cellStyle name="Percent(0) 11 8 2" xfId="14704"/>
    <cellStyle name="Percent(0) 11 9" xfId="14705"/>
    <cellStyle name="Percent(0) 12" xfId="14706"/>
    <cellStyle name="Percent(0) 12 2" xfId="14707"/>
    <cellStyle name="Percent(0) 12 2 2" xfId="14708"/>
    <cellStyle name="Percent(0) 12 2 2 2" xfId="14709"/>
    <cellStyle name="Percent(0) 12 2 3" xfId="14710"/>
    <cellStyle name="Percent(0) 12 3" xfId="14711"/>
    <cellStyle name="Percent(0) 12 3 2" xfId="14712"/>
    <cellStyle name="Percent(0) 12 4" xfId="14713"/>
    <cellStyle name="Percent(0) 13" xfId="14714"/>
    <cellStyle name="Percent(0) 13 2" xfId="14715"/>
    <cellStyle name="Percent(0) 13 2 2" xfId="14716"/>
    <cellStyle name="Percent(0) 13 2 2 2" xfId="14717"/>
    <cellStyle name="Percent(0) 13 2 3" xfId="14718"/>
    <cellStyle name="Percent(0) 13 3" xfId="14719"/>
    <cellStyle name="Percent(0) 13 3 2" xfId="14720"/>
    <cellStyle name="Percent(0) 13 4" xfId="14721"/>
    <cellStyle name="Percent(0) 14" xfId="14722"/>
    <cellStyle name="Percent(0) 14 2" xfId="14723"/>
    <cellStyle name="Percent(0) 14 2 2" xfId="14724"/>
    <cellStyle name="Percent(0) 14 2 2 2" xfId="14725"/>
    <cellStyle name="Percent(0) 14 2 3" xfId="14726"/>
    <cellStyle name="Percent(0) 14 3" xfId="14727"/>
    <cellStyle name="Percent(0) 14 3 2" xfId="14728"/>
    <cellStyle name="Percent(0) 14 4" xfId="14729"/>
    <cellStyle name="Percent(0) 15" xfId="14730"/>
    <cellStyle name="Percent(0) 15 2" xfId="14731"/>
    <cellStyle name="Percent(0) 15 2 2" xfId="14732"/>
    <cellStyle name="Percent(0) 15 2 2 2" xfId="14733"/>
    <cellStyle name="Percent(0) 15 2 3" xfId="14734"/>
    <cellStyle name="Percent(0) 15 3" xfId="14735"/>
    <cellStyle name="Percent(0) 15 3 2" xfId="14736"/>
    <cellStyle name="Percent(0) 15 4" xfId="14737"/>
    <cellStyle name="Percent(0) 16" xfId="14738"/>
    <cellStyle name="Percent(0) 16 2" xfId="14739"/>
    <cellStyle name="Percent(0) 16 2 2" xfId="14740"/>
    <cellStyle name="Percent(0) 16 2 2 2" xfId="14741"/>
    <cellStyle name="Percent(0) 16 2 3" xfId="14742"/>
    <cellStyle name="Percent(0) 16 3" xfId="14743"/>
    <cellStyle name="Percent(0) 16 3 2" xfId="14744"/>
    <cellStyle name="Percent(0) 16 4" xfId="14745"/>
    <cellStyle name="Percent(0) 17" xfId="14746"/>
    <cellStyle name="Percent(0) 17 2" xfId="14747"/>
    <cellStyle name="Percent(0) 17 2 2" xfId="14748"/>
    <cellStyle name="Percent(0) 17 3" xfId="14749"/>
    <cellStyle name="Percent(0) 18" xfId="14750"/>
    <cellStyle name="Percent(0) 18 2" xfId="14751"/>
    <cellStyle name="Percent(0) 19" xfId="14752"/>
    <cellStyle name="Percent(0) 2" xfId="14753"/>
    <cellStyle name="Percent(0) 2 10" xfId="14754"/>
    <cellStyle name="Percent(0) 2 10 2" xfId="14755"/>
    <cellStyle name="Percent(0) 2 10 2 2" xfId="14756"/>
    <cellStyle name="Percent(0) 2 10 2 2 2" xfId="14757"/>
    <cellStyle name="Percent(0) 2 10 2 2 2 2" xfId="14758"/>
    <cellStyle name="Percent(0) 2 10 2 2 3" xfId="14759"/>
    <cellStyle name="Percent(0) 2 10 2 3" xfId="14760"/>
    <cellStyle name="Percent(0) 2 10 2 3 2" xfId="14761"/>
    <cellStyle name="Percent(0) 2 10 2 4" xfId="14762"/>
    <cellStyle name="Percent(0) 2 10 3" xfId="14763"/>
    <cellStyle name="Percent(0) 2 10 3 2" xfId="14764"/>
    <cellStyle name="Percent(0) 2 10 3 2 2" xfId="14765"/>
    <cellStyle name="Percent(0) 2 10 3 2 2 2" xfId="14766"/>
    <cellStyle name="Percent(0) 2 10 3 2 3" xfId="14767"/>
    <cellStyle name="Percent(0) 2 10 3 3" xfId="14768"/>
    <cellStyle name="Percent(0) 2 10 3 3 2" xfId="14769"/>
    <cellStyle name="Percent(0) 2 10 3 4" xfId="14770"/>
    <cellStyle name="Percent(0) 2 10 4" xfId="14771"/>
    <cellStyle name="Percent(0) 2 10 4 2" xfId="14772"/>
    <cellStyle name="Percent(0) 2 10 4 2 2" xfId="14773"/>
    <cellStyle name="Percent(0) 2 10 4 2 2 2" xfId="14774"/>
    <cellStyle name="Percent(0) 2 10 4 2 3" xfId="14775"/>
    <cellStyle name="Percent(0) 2 10 4 3" xfId="14776"/>
    <cellStyle name="Percent(0) 2 10 4 3 2" xfId="14777"/>
    <cellStyle name="Percent(0) 2 10 4 4" xfId="14778"/>
    <cellStyle name="Percent(0) 2 10 5" xfId="14779"/>
    <cellStyle name="Percent(0) 2 10 5 2" xfId="14780"/>
    <cellStyle name="Percent(0) 2 10 5 2 2" xfId="14781"/>
    <cellStyle name="Percent(0) 2 10 5 2 2 2" xfId="14782"/>
    <cellStyle name="Percent(0) 2 10 5 2 3" xfId="14783"/>
    <cellStyle name="Percent(0) 2 10 5 3" xfId="14784"/>
    <cellStyle name="Percent(0) 2 10 5 3 2" xfId="14785"/>
    <cellStyle name="Percent(0) 2 10 5 4" xfId="14786"/>
    <cellStyle name="Percent(0) 2 10 6" xfId="14787"/>
    <cellStyle name="Percent(0) 2 10 6 2" xfId="14788"/>
    <cellStyle name="Percent(0) 2 10 6 2 2" xfId="14789"/>
    <cellStyle name="Percent(0) 2 10 6 2 2 2" xfId="14790"/>
    <cellStyle name="Percent(0) 2 10 6 2 3" xfId="14791"/>
    <cellStyle name="Percent(0) 2 10 6 3" xfId="14792"/>
    <cellStyle name="Percent(0) 2 10 6 3 2" xfId="14793"/>
    <cellStyle name="Percent(0) 2 10 6 4" xfId="14794"/>
    <cellStyle name="Percent(0) 2 10 7" xfId="14795"/>
    <cellStyle name="Percent(0) 2 10 7 2" xfId="14796"/>
    <cellStyle name="Percent(0) 2 10 7 2 2" xfId="14797"/>
    <cellStyle name="Percent(0) 2 10 7 3" xfId="14798"/>
    <cellStyle name="Percent(0) 2 10 8" xfId="14799"/>
    <cellStyle name="Percent(0) 2 10 8 2" xfId="14800"/>
    <cellStyle name="Percent(0) 2 10 9" xfId="14801"/>
    <cellStyle name="Percent(0) 2 11" xfId="14802"/>
    <cellStyle name="Percent(0) 2 11 2" xfId="14803"/>
    <cellStyle name="Percent(0) 2 11 2 2" xfId="14804"/>
    <cellStyle name="Percent(0) 2 11 2 2 2" xfId="14805"/>
    <cellStyle name="Percent(0) 2 11 2 3" xfId="14806"/>
    <cellStyle name="Percent(0) 2 11 3" xfId="14807"/>
    <cellStyle name="Percent(0) 2 11 3 2" xfId="14808"/>
    <cellStyle name="Percent(0) 2 11 4" xfId="14809"/>
    <cellStyle name="Percent(0) 2 12" xfId="14810"/>
    <cellStyle name="Percent(0) 2 12 2" xfId="14811"/>
    <cellStyle name="Percent(0) 2 12 2 2" xfId="14812"/>
    <cellStyle name="Percent(0) 2 12 2 2 2" xfId="14813"/>
    <cellStyle name="Percent(0) 2 12 2 3" xfId="14814"/>
    <cellStyle name="Percent(0) 2 12 3" xfId="14815"/>
    <cellStyle name="Percent(0) 2 12 3 2" xfId="14816"/>
    <cellStyle name="Percent(0) 2 12 4" xfId="14817"/>
    <cellStyle name="Percent(0) 2 13" xfId="14818"/>
    <cellStyle name="Percent(0) 2 13 2" xfId="14819"/>
    <cellStyle name="Percent(0) 2 13 2 2" xfId="14820"/>
    <cellStyle name="Percent(0) 2 13 2 2 2" xfId="14821"/>
    <cellStyle name="Percent(0) 2 13 2 3" xfId="14822"/>
    <cellStyle name="Percent(0) 2 13 3" xfId="14823"/>
    <cellStyle name="Percent(0) 2 13 3 2" xfId="14824"/>
    <cellStyle name="Percent(0) 2 13 4" xfId="14825"/>
    <cellStyle name="Percent(0) 2 14" xfId="14826"/>
    <cellStyle name="Percent(0) 2 14 2" xfId="14827"/>
    <cellStyle name="Percent(0) 2 14 2 2" xfId="14828"/>
    <cellStyle name="Percent(0) 2 14 2 2 2" xfId="14829"/>
    <cellStyle name="Percent(0) 2 14 2 3" xfId="14830"/>
    <cellStyle name="Percent(0) 2 14 3" xfId="14831"/>
    <cellStyle name="Percent(0) 2 14 3 2" xfId="14832"/>
    <cellStyle name="Percent(0) 2 14 4" xfId="14833"/>
    <cellStyle name="Percent(0) 2 15" xfId="14834"/>
    <cellStyle name="Percent(0) 2 15 2" xfId="14835"/>
    <cellStyle name="Percent(0) 2 15 2 2" xfId="14836"/>
    <cellStyle name="Percent(0) 2 15 2 2 2" xfId="14837"/>
    <cellStyle name="Percent(0) 2 15 2 3" xfId="14838"/>
    <cellStyle name="Percent(0) 2 15 3" xfId="14839"/>
    <cellStyle name="Percent(0) 2 15 3 2" xfId="14840"/>
    <cellStyle name="Percent(0) 2 15 4" xfId="14841"/>
    <cellStyle name="Percent(0) 2 16" xfId="14842"/>
    <cellStyle name="Percent(0) 2 16 2" xfId="14843"/>
    <cellStyle name="Percent(0) 2 16 2 2" xfId="14844"/>
    <cellStyle name="Percent(0) 2 16 3" xfId="14845"/>
    <cellStyle name="Percent(0) 2 17" xfId="14846"/>
    <cellStyle name="Percent(0) 2 17 2" xfId="14847"/>
    <cellStyle name="Percent(0) 2 18" xfId="14848"/>
    <cellStyle name="Percent(0) 2 2" xfId="14849"/>
    <cellStyle name="Percent(0) 2 2 2" xfId="14850"/>
    <cellStyle name="Percent(0) 2 2 2 2" xfId="14851"/>
    <cellStyle name="Percent(0) 2 2 2 2 2" xfId="14852"/>
    <cellStyle name="Percent(0) 2 2 2 2 2 2" xfId="14853"/>
    <cellStyle name="Percent(0) 2 2 2 2 3" xfId="14854"/>
    <cellStyle name="Percent(0) 2 2 2 3" xfId="14855"/>
    <cellStyle name="Percent(0) 2 2 2 3 2" xfId="14856"/>
    <cellStyle name="Percent(0) 2 2 2 4" xfId="14857"/>
    <cellStyle name="Percent(0) 2 2 3" xfId="14858"/>
    <cellStyle name="Percent(0) 2 2 3 2" xfId="14859"/>
    <cellStyle name="Percent(0) 2 2 3 2 2" xfId="14860"/>
    <cellStyle name="Percent(0) 2 2 3 2 2 2" xfId="14861"/>
    <cellStyle name="Percent(0) 2 2 3 2 3" xfId="14862"/>
    <cellStyle name="Percent(0) 2 2 3 3" xfId="14863"/>
    <cellStyle name="Percent(0) 2 2 3 3 2" xfId="14864"/>
    <cellStyle name="Percent(0) 2 2 3 4" xfId="14865"/>
    <cellStyle name="Percent(0) 2 2 4" xfId="14866"/>
    <cellStyle name="Percent(0) 2 2 4 2" xfId="14867"/>
    <cellStyle name="Percent(0) 2 2 4 2 2" xfId="14868"/>
    <cellStyle name="Percent(0) 2 2 4 2 2 2" xfId="14869"/>
    <cellStyle name="Percent(0) 2 2 4 2 3" xfId="14870"/>
    <cellStyle name="Percent(0) 2 2 4 3" xfId="14871"/>
    <cellStyle name="Percent(0) 2 2 4 3 2" xfId="14872"/>
    <cellStyle name="Percent(0) 2 2 4 4" xfId="14873"/>
    <cellStyle name="Percent(0) 2 2 5" xfId="14874"/>
    <cellStyle name="Percent(0) 2 2 5 2" xfId="14875"/>
    <cellStyle name="Percent(0) 2 2 5 2 2" xfId="14876"/>
    <cellStyle name="Percent(0) 2 2 5 2 2 2" xfId="14877"/>
    <cellStyle name="Percent(0) 2 2 5 2 3" xfId="14878"/>
    <cellStyle name="Percent(0) 2 2 5 3" xfId="14879"/>
    <cellStyle name="Percent(0) 2 2 5 3 2" xfId="14880"/>
    <cellStyle name="Percent(0) 2 2 5 4" xfId="14881"/>
    <cellStyle name="Percent(0) 2 2 6" xfId="14882"/>
    <cellStyle name="Percent(0) 2 2 6 2" xfId="14883"/>
    <cellStyle name="Percent(0) 2 2 6 2 2" xfId="14884"/>
    <cellStyle name="Percent(0) 2 2 6 2 2 2" xfId="14885"/>
    <cellStyle name="Percent(0) 2 2 6 2 3" xfId="14886"/>
    <cellStyle name="Percent(0) 2 2 6 3" xfId="14887"/>
    <cellStyle name="Percent(0) 2 2 6 3 2" xfId="14888"/>
    <cellStyle name="Percent(0) 2 2 6 4" xfId="14889"/>
    <cellStyle name="Percent(0) 2 2 7" xfId="14890"/>
    <cellStyle name="Percent(0) 2 2 7 2" xfId="14891"/>
    <cellStyle name="Percent(0) 2 2 7 2 2" xfId="14892"/>
    <cellStyle name="Percent(0) 2 2 7 3" xfId="14893"/>
    <cellStyle name="Percent(0) 2 2 8" xfId="14894"/>
    <cellStyle name="Percent(0) 2 2 8 2" xfId="14895"/>
    <cellStyle name="Percent(0) 2 2 9" xfId="14896"/>
    <cellStyle name="Percent(0) 2 3" xfId="14897"/>
    <cellStyle name="Percent(0) 2 3 2" xfId="14898"/>
    <cellStyle name="Percent(0) 2 3 2 2" xfId="14899"/>
    <cellStyle name="Percent(0) 2 3 2 2 2" xfId="14900"/>
    <cellStyle name="Percent(0) 2 3 2 2 2 2" xfId="14901"/>
    <cellStyle name="Percent(0) 2 3 2 2 3" xfId="14902"/>
    <cellStyle name="Percent(0) 2 3 2 3" xfId="14903"/>
    <cellStyle name="Percent(0) 2 3 2 3 2" xfId="14904"/>
    <cellStyle name="Percent(0) 2 3 2 4" xfId="14905"/>
    <cellStyle name="Percent(0) 2 3 3" xfId="14906"/>
    <cellStyle name="Percent(0) 2 3 3 2" xfId="14907"/>
    <cellStyle name="Percent(0) 2 3 3 2 2" xfId="14908"/>
    <cellStyle name="Percent(0) 2 3 3 2 2 2" xfId="14909"/>
    <cellStyle name="Percent(0) 2 3 3 2 3" xfId="14910"/>
    <cellStyle name="Percent(0) 2 3 3 3" xfId="14911"/>
    <cellStyle name="Percent(0) 2 3 3 3 2" xfId="14912"/>
    <cellStyle name="Percent(0) 2 3 3 4" xfId="14913"/>
    <cellStyle name="Percent(0) 2 3 4" xfId="14914"/>
    <cellStyle name="Percent(0) 2 3 4 2" xfId="14915"/>
    <cellStyle name="Percent(0) 2 3 4 2 2" xfId="14916"/>
    <cellStyle name="Percent(0) 2 3 4 2 2 2" xfId="14917"/>
    <cellStyle name="Percent(0) 2 3 4 2 3" xfId="14918"/>
    <cellStyle name="Percent(0) 2 3 4 3" xfId="14919"/>
    <cellStyle name="Percent(0) 2 3 4 3 2" xfId="14920"/>
    <cellStyle name="Percent(0) 2 3 4 4" xfId="14921"/>
    <cellStyle name="Percent(0) 2 3 5" xfId="14922"/>
    <cellStyle name="Percent(0) 2 3 5 2" xfId="14923"/>
    <cellStyle name="Percent(0) 2 3 5 2 2" xfId="14924"/>
    <cellStyle name="Percent(0) 2 3 5 2 2 2" xfId="14925"/>
    <cellStyle name="Percent(0) 2 3 5 2 3" xfId="14926"/>
    <cellStyle name="Percent(0) 2 3 5 3" xfId="14927"/>
    <cellStyle name="Percent(0) 2 3 5 3 2" xfId="14928"/>
    <cellStyle name="Percent(0) 2 3 5 4" xfId="14929"/>
    <cellStyle name="Percent(0) 2 3 6" xfId="14930"/>
    <cellStyle name="Percent(0) 2 3 6 2" xfId="14931"/>
    <cellStyle name="Percent(0) 2 3 6 2 2" xfId="14932"/>
    <cellStyle name="Percent(0) 2 3 6 2 2 2" xfId="14933"/>
    <cellStyle name="Percent(0) 2 3 6 2 3" xfId="14934"/>
    <cellStyle name="Percent(0) 2 3 6 3" xfId="14935"/>
    <cellStyle name="Percent(0) 2 3 6 3 2" xfId="14936"/>
    <cellStyle name="Percent(0) 2 3 6 4" xfId="14937"/>
    <cellStyle name="Percent(0) 2 3 7" xfId="14938"/>
    <cellStyle name="Percent(0) 2 3 7 2" xfId="14939"/>
    <cellStyle name="Percent(0) 2 3 7 2 2" xfId="14940"/>
    <cellStyle name="Percent(0) 2 3 7 3" xfId="14941"/>
    <cellStyle name="Percent(0) 2 3 8" xfId="14942"/>
    <cellStyle name="Percent(0) 2 3 8 2" xfId="14943"/>
    <cellStyle name="Percent(0) 2 3 9" xfId="14944"/>
    <cellStyle name="Percent(0) 2 4" xfId="14945"/>
    <cellStyle name="Percent(0) 2 4 2" xfId="14946"/>
    <cellStyle name="Percent(0) 2 4 2 2" xfId="14947"/>
    <cellStyle name="Percent(0) 2 4 2 2 2" xfId="14948"/>
    <cellStyle name="Percent(0) 2 4 2 2 2 2" xfId="14949"/>
    <cellStyle name="Percent(0) 2 4 2 2 3" xfId="14950"/>
    <cellStyle name="Percent(0) 2 4 2 3" xfId="14951"/>
    <cellStyle name="Percent(0) 2 4 2 3 2" xfId="14952"/>
    <cellStyle name="Percent(0) 2 4 2 4" xfId="14953"/>
    <cellStyle name="Percent(0) 2 4 3" xfId="14954"/>
    <cellStyle name="Percent(0) 2 4 3 2" xfId="14955"/>
    <cellStyle name="Percent(0) 2 4 3 2 2" xfId="14956"/>
    <cellStyle name="Percent(0) 2 4 3 2 2 2" xfId="14957"/>
    <cellStyle name="Percent(0) 2 4 3 2 3" xfId="14958"/>
    <cellStyle name="Percent(0) 2 4 3 3" xfId="14959"/>
    <cellStyle name="Percent(0) 2 4 3 3 2" xfId="14960"/>
    <cellStyle name="Percent(0) 2 4 3 4" xfId="14961"/>
    <cellStyle name="Percent(0) 2 4 4" xfId="14962"/>
    <cellStyle name="Percent(0) 2 4 4 2" xfId="14963"/>
    <cellStyle name="Percent(0) 2 4 4 2 2" xfId="14964"/>
    <cellStyle name="Percent(0) 2 4 4 2 2 2" xfId="14965"/>
    <cellStyle name="Percent(0) 2 4 4 2 3" xfId="14966"/>
    <cellStyle name="Percent(0) 2 4 4 3" xfId="14967"/>
    <cellStyle name="Percent(0) 2 4 4 3 2" xfId="14968"/>
    <cellStyle name="Percent(0) 2 4 4 4" xfId="14969"/>
    <cellStyle name="Percent(0) 2 4 5" xfId="14970"/>
    <cellStyle name="Percent(0) 2 4 5 2" xfId="14971"/>
    <cellStyle name="Percent(0) 2 4 5 2 2" xfId="14972"/>
    <cellStyle name="Percent(0) 2 4 5 2 2 2" xfId="14973"/>
    <cellStyle name="Percent(0) 2 4 5 2 3" xfId="14974"/>
    <cellStyle name="Percent(0) 2 4 5 3" xfId="14975"/>
    <cellStyle name="Percent(0) 2 4 5 3 2" xfId="14976"/>
    <cellStyle name="Percent(0) 2 4 5 4" xfId="14977"/>
    <cellStyle name="Percent(0) 2 4 6" xfId="14978"/>
    <cellStyle name="Percent(0) 2 4 6 2" xfId="14979"/>
    <cellStyle name="Percent(0) 2 4 6 2 2" xfId="14980"/>
    <cellStyle name="Percent(0) 2 4 6 2 2 2" xfId="14981"/>
    <cellStyle name="Percent(0) 2 4 6 2 3" xfId="14982"/>
    <cellStyle name="Percent(0) 2 4 6 3" xfId="14983"/>
    <cellStyle name="Percent(0) 2 4 6 3 2" xfId="14984"/>
    <cellStyle name="Percent(0) 2 4 6 4" xfId="14985"/>
    <cellStyle name="Percent(0) 2 4 7" xfId="14986"/>
    <cellStyle name="Percent(0) 2 4 7 2" xfId="14987"/>
    <cellStyle name="Percent(0) 2 4 7 2 2" xfId="14988"/>
    <cellStyle name="Percent(0) 2 4 7 3" xfId="14989"/>
    <cellStyle name="Percent(0) 2 4 8" xfId="14990"/>
    <cellStyle name="Percent(0) 2 4 8 2" xfId="14991"/>
    <cellStyle name="Percent(0) 2 4 9" xfId="14992"/>
    <cellStyle name="Percent(0) 2 5" xfId="14993"/>
    <cellStyle name="Percent(0) 2 5 2" xfId="14994"/>
    <cellStyle name="Percent(0) 2 5 2 2" xfId="14995"/>
    <cellStyle name="Percent(0) 2 5 2 2 2" xfId="14996"/>
    <cellStyle name="Percent(0) 2 5 2 2 2 2" xfId="14997"/>
    <cellStyle name="Percent(0) 2 5 2 2 3" xfId="14998"/>
    <cellStyle name="Percent(0) 2 5 2 3" xfId="14999"/>
    <cellStyle name="Percent(0) 2 5 2 3 2" xfId="15000"/>
    <cellStyle name="Percent(0) 2 5 2 4" xfId="15001"/>
    <cellStyle name="Percent(0) 2 5 3" xfId="15002"/>
    <cellStyle name="Percent(0) 2 5 3 2" xfId="15003"/>
    <cellStyle name="Percent(0) 2 5 3 2 2" xfId="15004"/>
    <cellStyle name="Percent(0) 2 5 3 2 2 2" xfId="15005"/>
    <cellStyle name="Percent(0) 2 5 3 2 3" xfId="15006"/>
    <cellStyle name="Percent(0) 2 5 3 3" xfId="15007"/>
    <cellStyle name="Percent(0) 2 5 3 3 2" xfId="15008"/>
    <cellStyle name="Percent(0) 2 5 3 4" xfId="15009"/>
    <cellStyle name="Percent(0) 2 5 4" xfId="15010"/>
    <cellStyle name="Percent(0) 2 5 4 2" xfId="15011"/>
    <cellStyle name="Percent(0) 2 5 4 2 2" xfId="15012"/>
    <cellStyle name="Percent(0) 2 5 4 2 2 2" xfId="15013"/>
    <cellStyle name="Percent(0) 2 5 4 2 3" xfId="15014"/>
    <cellStyle name="Percent(0) 2 5 4 3" xfId="15015"/>
    <cellStyle name="Percent(0) 2 5 4 3 2" xfId="15016"/>
    <cellStyle name="Percent(0) 2 5 4 4" xfId="15017"/>
    <cellStyle name="Percent(0) 2 5 5" xfId="15018"/>
    <cellStyle name="Percent(0) 2 5 5 2" xfId="15019"/>
    <cellStyle name="Percent(0) 2 5 5 2 2" xfId="15020"/>
    <cellStyle name="Percent(0) 2 5 5 2 2 2" xfId="15021"/>
    <cellStyle name="Percent(0) 2 5 5 2 3" xfId="15022"/>
    <cellStyle name="Percent(0) 2 5 5 3" xfId="15023"/>
    <cellStyle name="Percent(0) 2 5 5 3 2" xfId="15024"/>
    <cellStyle name="Percent(0) 2 5 5 4" xfId="15025"/>
    <cellStyle name="Percent(0) 2 5 6" xfId="15026"/>
    <cellStyle name="Percent(0) 2 5 6 2" xfId="15027"/>
    <cellStyle name="Percent(0) 2 5 6 2 2" xfId="15028"/>
    <cellStyle name="Percent(0) 2 5 6 2 2 2" xfId="15029"/>
    <cellStyle name="Percent(0) 2 5 6 2 3" xfId="15030"/>
    <cellStyle name="Percent(0) 2 5 6 3" xfId="15031"/>
    <cellStyle name="Percent(0) 2 5 6 3 2" xfId="15032"/>
    <cellStyle name="Percent(0) 2 5 6 4" xfId="15033"/>
    <cellStyle name="Percent(0) 2 5 7" xfId="15034"/>
    <cellStyle name="Percent(0) 2 5 7 2" xfId="15035"/>
    <cellStyle name="Percent(0) 2 5 7 2 2" xfId="15036"/>
    <cellStyle name="Percent(0) 2 5 7 3" xfId="15037"/>
    <cellStyle name="Percent(0) 2 5 8" xfId="15038"/>
    <cellStyle name="Percent(0) 2 5 8 2" xfId="15039"/>
    <cellStyle name="Percent(0) 2 5 9" xfId="15040"/>
    <cellStyle name="Percent(0) 2 6" xfId="15041"/>
    <cellStyle name="Percent(0) 2 6 2" xfId="15042"/>
    <cellStyle name="Percent(0) 2 6 2 2" xfId="15043"/>
    <cellStyle name="Percent(0) 2 6 2 2 2" xfId="15044"/>
    <cellStyle name="Percent(0) 2 6 2 2 2 2" xfId="15045"/>
    <cellStyle name="Percent(0) 2 6 2 2 3" xfId="15046"/>
    <cellStyle name="Percent(0) 2 6 2 3" xfId="15047"/>
    <cellStyle name="Percent(0) 2 6 2 3 2" xfId="15048"/>
    <cellStyle name="Percent(0) 2 6 2 4" xfId="15049"/>
    <cellStyle name="Percent(0) 2 6 3" xfId="15050"/>
    <cellStyle name="Percent(0) 2 6 3 2" xfId="15051"/>
    <cellStyle name="Percent(0) 2 6 3 2 2" xfId="15052"/>
    <cellStyle name="Percent(0) 2 6 3 2 2 2" xfId="15053"/>
    <cellStyle name="Percent(0) 2 6 3 2 3" xfId="15054"/>
    <cellStyle name="Percent(0) 2 6 3 3" xfId="15055"/>
    <cellStyle name="Percent(0) 2 6 3 3 2" xfId="15056"/>
    <cellStyle name="Percent(0) 2 6 3 4" xfId="15057"/>
    <cellStyle name="Percent(0) 2 6 4" xfId="15058"/>
    <cellStyle name="Percent(0) 2 6 4 2" xfId="15059"/>
    <cellStyle name="Percent(0) 2 6 4 2 2" xfId="15060"/>
    <cellStyle name="Percent(0) 2 6 4 2 2 2" xfId="15061"/>
    <cellStyle name="Percent(0) 2 6 4 2 3" xfId="15062"/>
    <cellStyle name="Percent(0) 2 6 4 3" xfId="15063"/>
    <cellStyle name="Percent(0) 2 6 4 3 2" xfId="15064"/>
    <cellStyle name="Percent(0) 2 6 4 4" xfId="15065"/>
    <cellStyle name="Percent(0) 2 6 5" xfId="15066"/>
    <cellStyle name="Percent(0) 2 6 5 2" xfId="15067"/>
    <cellStyle name="Percent(0) 2 6 5 2 2" xfId="15068"/>
    <cellStyle name="Percent(0) 2 6 5 2 2 2" xfId="15069"/>
    <cellStyle name="Percent(0) 2 6 5 2 3" xfId="15070"/>
    <cellStyle name="Percent(0) 2 6 5 3" xfId="15071"/>
    <cellStyle name="Percent(0) 2 6 5 3 2" xfId="15072"/>
    <cellStyle name="Percent(0) 2 6 5 4" xfId="15073"/>
    <cellStyle name="Percent(0) 2 6 6" xfId="15074"/>
    <cellStyle name="Percent(0) 2 6 6 2" xfId="15075"/>
    <cellStyle name="Percent(0) 2 6 6 2 2" xfId="15076"/>
    <cellStyle name="Percent(0) 2 6 6 2 2 2" xfId="15077"/>
    <cellStyle name="Percent(0) 2 6 6 2 3" xfId="15078"/>
    <cellStyle name="Percent(0) 2 6 6 3" xfId="15079"/>
    <cellStyle name="Percent(0) 2 6 6 3 2" xfId="15080"/>
    <cellStyle name="Percent(0) 2 6 6 4" xfId="15081"/>
    <cellStyle name="Percent(0) 2 6 7" xfId="15082"/>
    <cellStyle name="Percent(0) 2 6 7 2" xfId="15083"/>
    <cellStyle name="Percent(0) 2 6 7 2 2" xfId="15084"/>
    <cellStyle name="Percent(0) 2 6 7 3" xfId="15085"/>
    <cellStyle name="Percent(0) 2 6 8" xfId="15086"/>
    <cellStyle name="Percent(0) 2 6 8 2" xfId="15087"/>
    <cellStyle name="Percent(0) 2 6 9" xfId="15088"/>
    <cellStyle name="Percent(0) 2 7" xfId="15089"/>
    <cellStyle name="Percent(0) 2 7 2" xfId="15090"/>
    <cellStyle name="Percent(0) 2 7 2 2" xfId="15091"/>
    <cellStyle name="Percent(0) 2 7 2 2 2" xfId="15092"/>
    <cellStyle name="Percent(0) 2 7 2 2 2 2" xfId="15093"/>
    <cellStyle name="Percent(0) 2 7 2 2 3" xfId="15094"/>
    <cellStyle name="Percent(0) 2 7 2 3" xfId="15095"/>
    <cellStyle name="Percent(0) 2 7 2 3 2" xfId="15096"/>
    <cellStyle name="Percent(0) 2 7 2 4" xfId="15097"/>
    <cellStyle name="Percent(0) 2 7 3" xfId="15098"/>
    <cellStyle name="Percent(0) 2 7 3 2" xfId="15099"/>
    <cellStyle name="Percent(0) 2 7 3 2 2" xfId="15100"/>
    <cellStyle name="Percent(0) 2 7 3 2 2 2" xfId="15101"/>
    <cellStyle name="Percent(0) 2 7 3 2 3" xfId="15102"/>
    <cellStyle name="Percent(0) 2 7 3 3" xfId="15103"/>
    <cellStyle name="Percent(0) 2 7 3 3 2" xfId="15104"/>
    <cellStyle name="Percent(0) 2 7 3 4" xfId="15105"/>
    <cellStyle name="Percent(0) 2 7 4" xfId="15106"/>
    <cellStyle name="Percent(0) 2 7 4 2" xfId="15107"/>
    <cellStyle name="Percent(0) 2 7 4 2 2" xfId="15108"/>
    <cellStyle name="Percent(0) 2 7 4 2 2 2" xfId="15109"/>
    <cellStyle name="Percent(0) 2 7 4 2 3" xfId="15110"/>
    <cellStyle name="Percent(0) 2 7 4 3" xfId="15111"/>
    <cellStyle name="Percent(0) 2 7 4 3 2" xfId="15112"/>
    <cellStyle name="Percent(0) 2 7 4 4" xfId="15113"/>
    <cellStyle name="Percent(0) 2 7 5" xfId="15114"/>
    <cellStyle name="Percent(0) 2 7 5 2" xfId="15115"/>
    <cellStyle name="Percent(0) 2 7 5 2 2" xfId="15116"/>
    <cellStyle name="Percent(0) 2 7 5 2 2 2" xfId="15117"/>
    <cellStyle name="Percent(0) 2 7 5 2 3" xfId="15118"/>
    <cellStyle name="Percent(0) 2 7 5 3" xfId="15119"/>
    <cellStyle name="Percent(0) 2 7 5 3 2" xfId="15120"/>
    <cellStyle name="Percent(0) 2 7 5 4" xfId="15121"/>
    <cellStyle name="Percent(0) 2 7 6" xfId="15122"/>
    <cellStyle name="Percent(0) 2 7 6 2" xfId="15123"/>
    <cellStyle name="Percent(0) 2 7 6 2 2" xfId="15124"/>
    <cellStyle name="Percent(0) 2 7 6 2 2 2" xfId="15125"/>
    <cellStyle name="Percent(0) 2 7 6 2 3" xfId="15126"/>
    <cellStyle name="Percent(0) 2 7 6 3" xfId="15127"/>
    <cellStyle name="Percent(0) 2 7 6 3 2" xfId="15128"/>
    <cellStyle name="Percent(0) 2 7 6 4" xfId="15129"/>
    <cellStyle name="Percent(0) 2 7 7" xfId="15130"/>
    <cellStyle name="Percent(0) 2 7 7 2" xfId="15131"/>
    <cellStyle name="Percent(0) 2 7 7 2 2" xfId="15132"/>
    <cellStyle name="Percent(0) 2 7 7 3" xfId="15133"/>
    <cellStyle name="Percent(0) 2 7 8" xfId="15134"/>
    <cellStyle name="Percent(0) 2 7 8 2" xfId="15135"/>
    <cellStyle name="Percent(0) 2 7 9" xfId="15136"/>
    <cellStyle name="Percent(0) 2 8" xfId="15137"/>
    <cellStyle name="Percent(0) 2 8 2" xfId="15138"/>
    <cellStyle name="Percent(0) 2 8 2 2" xfId="15139"/>
    <cellStyle name="Percent(0) 2 8 2 2 2" xfId="15140"/>
    <cellStyle name="Percent(0) 2 8 2 2 2 2" xfId="15141"/>
    <cellStyle name="Percent(0) 2 8 2 2 3" xfId="15142"/>
    <cellStyle name="Percent(0) 2 8 2 3" xfId="15143"/>
    <cellStyle name="Percent(0) 2 8 2 3 2" xfId="15144"/>
    <cellStyle name="Percent(0) 2 8 2 4" xfId="15145"/>
    <cellStyle name="Percent(0) 2 8 3" xfId="15146"/>
    <cellStyle name="Percent(0) 2 8 3 2" xfId="15147"/>
    <cellStyle name="Percent(0) 2 8 3 2 2" xfId="15148"/>
    <cellStyle name="Percent(0) 2 8 3 2 2 2" xfId="15149"/>
    <cellStyle name="Percent(0) 2 8 3 2 3" xfId="15150"/>
    <cellStyle name="Percent(0) 2 8 3 3" xfId="15151"/>
    <cellStyle name="Percent(0) 2 8 3 3 2" xfId="15152"/>
    <cellStyle name="Percent(0) 2 8 3 4" xfId="15153"/>
    <cellStyle name="Percent(0) 2 8 4" xfId="15154"/>
    <cellStyle name="Percent(0) 2 8 4 2" xfId="15155"/>
    <cellStyle name="Percent(0) 2 8 4 2 2" xfId="15156"/>
    <cellStyle name="Percent(0) 2 8 4 2 2 2" xfId="15157"/>
    <cellStyle name="Percent(0) 2 8 4 2 3" xfId="15158"/>
    <cellStyle name="Percent(0) 2 8 4 3" xfId="15159"/>
    <cellStyle name="Percent(0) 2 8 4 3 2" xfId="15160"/>
    <cellStyle name="Percent(0) 2 8 4 4" xfId="15161"/>
    <cellStyle name="Percent(0) 2 8 5" xfId="15162"/>
    <cellStyle name="Percent(0) 2 8 5 2" xfId="15163"/>
    <cellStyle name="Percent(0) 2 8 5 2 2" xfId="15164"/>
    <cellStyle name="Percent(0) 2 8 5 2 2 2" xfId="15165"/>
    <cellStyle name="Percent(0) 2 8 5 2 3" xfId="15166"/>
    <cellStyle name="Percent(0) 2 8 5 3" xfId="15167"/>
    <cellStyle name="Percent(0) 2 8 5 3 2" xfId="15168"/>
    <cellStyle name="Percent(0) 2 8 5 4" xfId="15169"/>
    <cellStyle name="Percent(0) 2 8 6" xfId="15170"/>
    <cellStyle name="Percent(0) 2 8 6 2" xfId="15171"/>
    <cellStyle name="Percent(0) 2 8 6 2 2" xfId="15172"/>
    <cellStyle name="Percent(0) 2 8 6 2 2 2" xfId="15173"/>
    <cellStyle name="Percent(0) 2 8 6 2 3" xfId="15174"/>
    <cellStyle name="Percent(0) 2 8 6 3" xfId="15175"/>
    <cellStyle name="Percent(0) 2 8 6 3 2" xfId="15176"/>
    <cellStyle name="Percent(0) 2 8 6 4" xfId="15177"/>
    <cellStyle name="Percent(0) 2 8 7" xfId="15178"/>
    <cellStyle name="Percent(0) 2 8 7 2" xfId="15179"/>
    <cellStyle name="Percent(0) 2 8 7 2 2" xfId="15180"/>
    <cellStyle name="Percent(0) 2 8 7 3" xfId="15181"/>
    <cellStyle name="Percent(0) 2 8 8" xfId="15182"/>
    <cellStyle name="Percent(0) 2 8 8 2" xfId="15183"/>
    <cellStyle name="Percent(0) 2 8 9" xfId="15184"/>
    <cellStyle name="Percent(0) 2 9" xfId="15185"/>
    <cellStyle name="Percent(0) 2 9 2" xfId="15186"/>
    <cellStyle name="Percent(0) 2 9 2 2" xfId="15187"/>
    <cellStyle name="Percent(0) 2 9 2 2 2" xfId="15188"/>
    <cellStyle name="Percent(0) 2 9 2 2 2 2" xfId="15189"/>
    <cellStyle name="Percent(0) 2 9 2 2 3" xfId="15190"/>
    <cellStyle name="Percent(0) 2 9 2 3" xfId="15191"/>
    <cellStyle name="Percent(0) 2 9 2 3 2" xfId="15192"/>
    <cellStyle name="Percent(0) 2 9 2 4" xfId="15193"/>
    <cellStyle name="Percent(0) 2 9 3" xfId="15194"/>
    <cellStyle name="Percent(0) 2 9 3 2" xfId="15195"/>
    <cellStyle name="Percent(0) 2 9 3 2 2" xfId="15196"/>
    <cellStyle name="Percent(0) 2 9 3 2 2 2" xfId="15197"/>
    <cellStyle name="Percent(0) 2 9 3 2 3" xfId="15198"/>
    <cellStyle name="Percent(0) 2 9 3 3" xfId="15199"/>
    <cellStyle name="Percent(0) 2 9 3 3 2" xfId="15200"/>
    <cellStyle name="Percent(0) 2 9 3 4" xfId="15201"/>
    <cellStyle name="Percent(0) 2 9 4" xfId="15202"/>
    <cellStyle name="Percent(0) 2 9 4 2" xfId="15203"/>
    <cellStyle name="Percent(0) 2 9 4 2 2" xfId="15204"/>
    <cellStyle name="Percent(0) 2 9 4 2 2 2" xfId="15205"/>
    <cellStyle name="Percent(0) 2 9 4 2 3" xfId="15206"/>
    <cellStyle name="Percent(0) 2 9 4 3" xfId="15207"/>
    <cellStyle name="Percent(0) 2 9 4 3 2" xfId="15208"/>
    <cellStyle name="Percent(0) 2 9 4 4" xfId="15209"/>
    <cellStyle name="Percent(0) 2 9 5" xfId="15210"/>
    <cellStyle name="Percent(0) 2 9 5 2" xfId="15211"/>
    <cellStyle name="Percent(0) 2 9 5 2 2" xfId="15212"/>
    <cellStyle name="Percent(0) 2 9 5 2 2 2" xfId="15213"/>
    <cellStyle name="Percent(0) 2 9 5 2 3" xfId="15214"/>
    <cellStyle name="Percent(0) 2 9 5 3" xfId="15215"/>
    <cellStyle name="Percent(0) 2 9 5 3 2" xfId="15216"/>
    <cellStyle name="Percent(0) 2 9 5 4" xfId="15217"/>
    <cellStyle name="Percent(0) 2 9 6" xfId="15218"/>
    <cellStyle name="Percent(0) 2 9 6 2" xfId="15219"/>
    <cellStyle name="Percent(0) 2 9 6 2 2" xfId="15220"/>
    <cellStyle name="Percent(0) 2 9 6 2 2 2" xfId="15221"/>
    <cellStyle name="Percent(0) 2 9 6 2 3" xfId="15222"/>
    <cellStyle name="Percent(0) 2 9 6 3" xfId="15223"/>
    <cellStyle name="Percent(0) 2 9 6 3 2" xfId="15224"/>
    <cellStyle name="Percent(0) 2 9 6 4" xfId="15225"/>
    <cellStyle name="Percent(0) 2 9 7" xfId="15226"/>
    <cellStyle name="Percent(0) 2 9 7 2" xfId="15227"/>
    <cellStyle name="Percent(0) 2 9 7 2 2" xfId="15228"/>
    <cellStyle name="Percent(0) 2 9 7 3" xfId="15229"/>
    <cellStyle name="Percent(0) 2 9 8" xfId="15230"/>
    <cellStyle name="Percent(0) 2 9 8 2" xfId="15231"/>
    <cellStyle name="Percent(0) 2 9 9" xfId="15232"/>
    <cellStyle name="Percent(0) 3" xfId="15233"/>
    <cellStyle name="Percent(0) 3 2" xfId="15234"/>
    <cellStyle name="Percent(0) 3 2 2" xfId="15235"/>
    <cellStyle name="Percent(0) 3 2 2 2" xfId="15236"/>
    <cellStyle name="Percent(0) 3 2 2 2 2" xfId="15237"/>
    <cellStyle name="Percent(0) 3 2 2 3" xfId="15238"/>
    <cellStyle name="Percent(0) 3 2 3" xfId="15239"/>
    <cellStyle name="Percent(0) 3 2 3 2" xfId="15240"/>
    <cellStyle name="Percent(0) 3 2 4" xfId="15241"/>
    <cellStyle name="Percent(0) 3 3" xfId="15242"/>
    <cellStyle name="Percent(0) 3 3 2" xfId="15243"/>
    <cellStyle name="Percent(0) 3 3 2 2" xfId="15244"/>
    <cellStyle name="Percent(0) 3 3 2 2 2" xfId="15245"/>
    <cellStyle name="Percent(0) 3 3 2 3" xfId="15246"/>
    <cellStyle name="Percent(0) 3 3 3" xfId="15247"/>
    <cellStyle name="Percent(0) 3 3 3 2" xfId="15248"/>
    <cellStyle name="Percent(0) 3 3 4" xfId="15249"/>
    <cellStyle name="Percent(0) 3 4" xfId="15250"/>
    <cellStyle name="Percent(0) 3 4 2" xfId="15251"/>
    <cellStyle name="Percent(0) 3 4 2 2" xfId="15252"/>
    <cellStyle name="Percent(0) 3 4 2 2 2" xfId="15253"/>
    <cellStyle name="Percent(0) 3 4 2 3" xfId="15254"/>
    <cellStyle name="Percent(0) 3 4 3" xfId="15255"/>
    <cellStyle name="Percent(0) 3 4 3 2" xfId="15256"/>
    <cellStyle name="Percent(0) 3 4 4" xfId="15257"/>
    <cellStyle name="Percent(0) 3 5" xfId="15258"/>
    <cellStyle name="Percent(0) 3 5 2" xfId="15259"/>
    <cellStyle name="Percent(0) 3 5 2 2" xfId="15260"/>
    <cellStyle name="Percent(0) 3 5 2 2 2" xfId="15261"/>
    <cellStyle name="Percent(0) 3 5 2 3" xfId="15262"/>
    <cellStyle name="Percent(0) 3 5 3" xfId="15263"/>
    <cellStyle name="Percent(0) 3 5 3 2" xfId="15264"/>
    <cellStyle name="Percent(0) 3 5 4" xfId="15265"/>
    <cellStyle name="Percent(0) 3 6" xfId="15266"/>
    <cellStyle name="Percent(0) 3 6 2" xfId="15267"/>
    <cellStyle name="Percent(0) 3 6 2 2" xfId="15268"/>
    <cellStyle name="Percent(0) 3 6 2 2 2" xfId="15269"/>
    <cellStyle name="Percent(0) 3 6 2 3" xfId="15270"/>
    <cellStyle name="Percent(0) 3 6 3" xfId="15271"/>
    <cellStyle name="Percent(0) 3 6 3 2" xfId="15272"/>
    <cellStyle name="Percent(0) 3 6 4" xfId="15273"/>
    <cellStyle name="Percent(0) 3 7" xfId="15274"/>
    <cellStyle name="Percent(0) 3 7 2" xfId="15275"/>
    <cellStyle name="Percent(0) 3 7 2 2" xfId="15276"/>
    <cellStyle name="Percent(0) 3 7 3" xfId="15277"/>
    <cellStyle name="Percent(0) 3 8" xfId="15278"/>
    <cellStyle name="Percent(0) 3 8 2" xfId="15279"/>
    <cellStyle name="Percent(0) 3 9" xfId="15280"/>
    <cellStyle name="Percent(0) 4" xfId="15281"/>
    <cellStyle name="Percent(0) 4 2" xfId="15282"/>
    <cellStyle name="Percent(0) 4 2 2" xfId="15283"/>
    <cellStyle name="Percent(0) 4 2 2 2" xfId="15284"/>
    <cellStyle name="Percent(0) 4 2 2 2 2" xfId="15285"/>
    <cellStyle name="Percent(0) 4 2 2 3" xfId="15286"/>
    <cellStyle name="Percent(0) 4 2 3" xfId="15287"/>
    <cellStyle name="Percent(0) 4 2 3 2" xfId="15288"/>
    <cellStyle name="Percent(0) 4 2 4" xfId="15289"/>
    <cellStyle name="Percent(0) 4 3" xfId="15290"/>
    <cellStyle name="Percent(0) 4 3 2" xfId="15291"/>
    <cellStyle name="Percent(0) 4 3 2 2" xfId="15292"/>
    <cellStyle name="Percent(0) 4 3 2 2 2" xfId="15293"/>
    <cellStyle name="Percent(0) 4 3 2 3" xfId="15294"/>
    <cellStyle name="Percent(0) 4 3 3" xfId="15295"/>
    <cellStyle name="Percent(0) 4 3 3 2" xfId="15296"/>
    <cellStyle name="Percent(0) 4 3 4" xfId="15297"/>
    <cellStyle name="Percent(0) 4 4" xfId="15298"/>
    <cellStyle name="Percent(0) 4 4 2" xfId="15299"/>
    <cellStyle name="Percent(0) 4 4 2 2" xfId="15300"/>
    <cellStyle name="Percent(0) 4 4 2 2 2" xfId="15301"/>
    <cellStyle name="Percent(0) 4 4 2 3" xfId="15302"/>
    <cellStyle name="Percent(0) 4 4 3" xfId="15303"/>
    <cellStyle name="Percent(0) 4 4 3 2" xfId="15304"/>
    <cellStyle name="Percent(0) 4 4 4" xfId="15305"/>
    <cellStyle name="Percent(0) 4 5" xfId="15306"/>
    <cellStyle name="Percent(0) 4 5 2" xfId="15307"/>
    <cellStyle name="Percent(0) 4 5 2 2" xfId="15308"/>
    <cellStyle name="Percent(0) 4 5 2 2 2" xfId="15309"/>
    <cellStyle name="Percent(0) 4 5 2 3" xfId="15310"/>
    <cellStyle name="Percent(0) 4 5 3" xfId="15311"/>
    <cellStyle name="Percent(0) 4 5 3 2" xfId="15312"/>
    <cellStyle name="Percent(0) 4 5 4" xfId="15313"/>
    <cellStyle name="Percent(0) 4 6" xfId="15314"/>
    <cellStyle name="Percent(0) 4 6 2" xfId="15315"/>
    <cellStyle name="Percent(0) 4 6 2 2" xfId="15316"/>
    <cellStyle name="Percent(0) 4 6 2 2 2" xfId="15317"/>
    <cellStyle name="Percent(0) 4 6 2 3" xfId="15318"/>
    <cellStyle name="Percent(0) 4 6 3" xfId="15319"/>
    <cellStyle name="Percent(0) 4 6 3 2" xfId="15320"/>
    <cellStyle name="Percent(0) 4 6 4" xfId="15321"/>
    <cellStyle name="Percent(0) 4 7" xfId="15322"/>
    <cellStyle name="Percent(0) 4 7 2" xfId="15323"/>
    <cellStyle name="Percent(0) 4 7 2 2" xfId="15324"/>
    <cellStyle name="Percent(0) 4 7 3" xfId="15325"/>
    <cellStyle name="Percent(0) 4 8" xfId="15326"/>
    <cellStyle name="Percent(0) 4 8 2" xfId="15327"/>
    <cellStyle name="Percent(0) 4 9" xfId="15328"/>
    <cellStyle name="Percent(0) 5" xfId="15329"/>
    <cellStyle name="Percent(0) 5 2" xfId="15330"/>
    <cellStyle name="Percent(0) 5 2 2" xfId="15331"/>
    <cellStyle name="Percent(0) 5 2 2 2" xfId="15332"/>
    <cellStyle name="Percent(0) 5 2 2 2 2" xfId="15333"/>
    <cellStyle name="Percent(0) 5 2 2 3" xfId="15334"/>
    <cellStyle name="Percent(0) 5 2 3" xfId="15335"/>
    <cellStyle name="Percent(0) 5 2 3 2" xfId="15336"/>
    <cellStyle name="Percent(0) 5 2 4" xfId="15337"/>
    <cellStyle name="Percent(0) 5 3" xfId="15338"/>
    <cellStyle name="Percent(0) 5 3 2" xfId="15339"/>
    <cellStyle name="Percent(0) 5 3 2 2" xfId="15340"/>
    <cellStyle name="Percent(0) 5 3 2 2 2" xfId="15341"/>
    <cellStyle name="Percent(0) 5 3 2 3" xfId="15342"/>
    <cellStyle name="Percent(0) 5 3 3" xfId="15343"/>
    <cellStyle name="Percent(0) 5 3 3 2" xfId="15344"/>
    <cellStyle name="Percent(0) 5 3 4" xfId="15345"/>
    <cellStyle name="Percent(0) 5 4" xfId="15346"/>
    <cellStyle name="Percent(0) 5 4 2" xfId="15347"/>
    <cellStyle name="Percent(0) 5 4 2 2" xfId="15348"/>
    <cellStyle name="Percent(0) 5 4 2 2 2" xfId="15349"/>
    <cellStyle name="Percent(0) 5 4 2 3" xfId="15350"/>
    <cellStyle name="Percent(0) 5 4 3" xfId="15351"/>
    <cellStyle name="Percent(0) 5 4 3 2" xfId="15352"/>
    <cellStyle name="Percent(0) 5 4 4" xfId="15353"/>
    <cellStyle name="Percent(0) 5 5" xfId="15354"/>
    <cellStyle name="Percent(0) 5 5 2" xfId="15355"/>
    <cellStyle name="Percent(0) 5 5 2 2" xfId="15356"/>
    <cellStyle name="Percent(0) 5 5 2 2 2" xfId="15357"/>
    <cellStyle name="Percent(0) 5 5 2 3" xfId="15358"/>
    <cellStyle name="Percent(0) 5 5 3" xfId="15359"/>
    <cellStyle name="Percent(0) 5 5 3 2" xfId="15360"/>
    <cellStyle name="Percent(0) 5 5 4" xfId="15361"/>
    <cellStyle name="Percent(0) 5 6" xfId="15362"/>
    <cellStyle name="Percent(0) 5 6 2" xfId="15363"/>
    <cellStyle name="Percent(0) 5 6 2 2" xfId="15364"/>
    <cellStyle name="Percent(0) 5 6 2 2 2" xfId="15365"/>
    <cellStyle name="Percent(0) 5 6 2 3" xfId="15366"/>
    <cellStyle name="Percent(0) 5 6 3" xfId="15367"/>
    <cellStyle name="Percent(0) 5 6 3 2" xfId="15368"/>
    <cellStyle name="Percent(0) 5 6 4" xfId="15369"/>
    <cellStyle name="Percent(0) 5 7" xfId="15370"/>
    <cellStyle name="Percent(0) 5 7 2" xfId="15371"/>
    <cellStyle name="Percent(0) 5 7 2 2" xfId="15372"/>
    <cellStyle name="Percent(0) 5 7 3" xfId="15373"/>
    <cellStyle name="Percent(0) 5 8" xfId="15374"/>
    <cellStyle name="Percent(0) 5 8 2" xfId="15375"/>
    <cellStyle name="Percent(0) 5 9" xfId="15376"/>
    <cellStyle name="Percent(0) 6" xfId="15377"/>
    <cellStyle name="Percent(0) 6 2" xfId="15378"/>
    <cellStyle name="Percent(0) 6 2 2" xfId="15379"/>
    <cellStyle name="Percent(0) 6 2 2 2" xfId="15380"/>
    <cellStyle name="Percent(0) 6 2 2 2 2" xfId="15381"/>
    <cellStyle name="Percent(0) 6 2 2 3" xfId="15382"/>
    <cellStyle name="Percent(0) 6 2 3" xfId="15383"/>
    <cellStyle name="Percent(0) 6 2 3 2" xfId="15384"/>
    <cellStyle name="Percent(0) 6 2 4" xfId="15385"/>
    <cellStyle name="Percent(0) 6 3" xfId="15386"/>
    <cellStyle name="Percent(0) 6 3 2" xfId="15387"/>
    <cellStyle name="Percent(0) 6 3 2 2" xfId="15388"/>
    <cellStyle name="Percent(0) 6 3 2 2 2" xfId="15389"/>
    <cellStyle name="Percent(0) 6 3 2 3" xfId="15390"/>
    <cellStyle name="Percent(0) 6 3 3" xfId="15391"/>
    <cellStyle name="Percent(0) 6 3 3 2" xfId="15392"/>
    <cellStyle name="Percent(0) 6 3 4" xfId="15393"/>
    <cellStyle name="Percent(0) 6 4" xfId="15394"/>
    <cellStyle name="Percent(0) 6 4 2" xfId="15395"/>
    <cellStyle name="Percent(0) 6 4 2 2" xfId="15396"/>
    <cellStyle name="Percent(0) 6 4 2 2 2" xfId="15397"/>
    <cellStyle name="Percent(0) 6 4 2 3" xfId="15398"/>
    <cellStyle name="Percent(0) 6 4 3" xfId="15399"/>
    <cellStyle name="Percent(0) 6 4 3 2" xfId="15400"/>
    <cellStyle name="Percent(0) 6 4 4" xfId="15401"/>
    <cellStyle name="Percent(0) 6 5" xfId="15402"/>
    <cellStyle name="Percent(0) 6 5 2" xfId="15403"/>
    <cellStyle name="Percent(0) 6 5 2 2" xfId="15404"/>
    <cellStyle name="Percent(0) 6 5 2 2 2" xfId="15405"/>
    <cellStyle name="Percent(0) 6 5 2 3" xfId="15406"/>
    <cellStyle name="Percent(0) 6 5 3" xfId="15407"/>
    <cellStyle name="Percent(0) 6 5 3 2" xfId="15408"/>
    <cellStyle name="Percent(0) 6 5 4" xfId="15409"/>
    <cellStyle name="Percent(0) 6 6" xfId="15410"/>
    <cellStyle name="Percent(0) 6 6 2" xfId="15411"/>
    <cellStyle name="Percent(0) 6 6 2 2" xfId="15412"/>
    <cellStyle name="Percent(0) 6 6 2 2 2" xfId="15413"/>
    <cellStyle name="Percent(0) 6 6 2 3" xfId="15414"/>
    <cellStyle name="Percent(0) 6 6 3" xfId="15415"/>
    <cellStyle name="Percent(0) 6 6 3 2" xfId="15416"/>
    <cellStyle name="Percent(0) 6 6 4" xfId="15417"/>
    <cellStyle name="Percent(0) 6 7" xfId="15418"/>
    <cellStyle name="Percent(0) 6 7 2" xfId="15419"/>
    <cellStyle name="Percent(0) 6 7 2 2" xfId="15420"/>
    <cellStyle name="Percent(0) 6 7 3" xfId="15421"/>
    <cellStyle name="Percent(0) 6 8" xfId="15422"/>
    <cellStyle name="Percent(0) 6 8 2" xfId="15423"/>
    <cellStyle name="Percent(0) 6 9" xfId="15424"/>
    <cellStyle name="Percent(0) 7" xfId="15425"/>
    <cellStyle name="Percent(0) 7 2" xfId="15426"/>
    <cellStyle name="Percent(0) 7 2 2" xfId="15427"/>
    <cellStyle name="Percent(0) 7 2 2 2" xfId="15428"/>
    <cellStyle name="Percent(0) 7 2 2 2 2" xfId="15429"/>
    <cellStyle name="Percent(0) 7 2 2 3" xfId="15430"/>
    <cellStyle name="Percent(0) 7 2 3" xfId="15431"/>
    <cellStyle name="Percent(0) 7 2 3 2" xfId="15432"/>
    <cellStyle name="Percent(0) 7 2 4" xfId="15433"/>
    <cellStyle name="Percent(0) 7 3" xfId="15434"/>
    <cellStyle name="Percent(0) 7 3 2" xfId="15435"/>
    <cellStyle name="Percent(0) 7 3 2 2" xfId="15436"/>
    <cellStyle name="Percent(0) 7 3 2 2 2" xfId="15437"/>
    <cellStyle name="Percent(0) 7 3 2 3" xfId="15438"/>
    <cellStyle name="Percent(0) 7 3 3" xfId="15439"/>
    <cellStyle name="Percent(0) 7 3 3 2" xfId="15440"/>
    <cellStyle name="Percent(0) 7 3 4" xfId="15441"/>
    <cellStyle name="Percent(0) 7 4" xfId="15442"/>
    <cellStyle name="Percent(0) 7 4 2" xfId="15443"/>
    <cellStyle name="Percent(0) 7 4 2 2" xfId="15444"/>
    <cellStyle name="Percent(0) 7 4 2 2 2" xfId="15445"/>
    <cellStyle name="Percent(0) 7 4 2 3" xfId="15446"/>
    <cellStyle name="Percent(0) 7 4 3" xfId="15447"/>
    <cellStyle name="Percent(0) 7 4 3 2" xfId="15448"/>
    <cellStyle name="Percent(0) 7 4 4" xfId="15449"/>
    <cellStyle name="Percent(0) 7 5" xfId="15450"/>
    <cellStyle name="Percent(0) 7 5 2" xfId="15451"/>
    <cellStyle name="Percent(0) 7 5 2 2" xfId="15452"/>
    <cellStyle name="Percent(0) 7 5 2 2 2" xfId="15453"/>
    <cellStyle name="Percent(0) 7 5 2 3" xfId="15454"/>
    <cellStyle name="Percent(0) 7 5 3" xfId="15455"/>
    <cellStyle name="Percent(0) 7 5 3 2" xfId="15456"/>
    <cellStyle name="Percent(0) 7 5 4" xfId="15457"/>
    <cellStyle name="Percent(0) 7 6" xfId="15458"/>
    <cellStyle name="Percent(0) 7 6 2" xfId="15459"/>
    <cellStyle name="Percent(0) 7 6 2 2" xfId="15460"/>
    <cellStyle name="Percent(0) 7 6 2 2 2" xfId="15461"/>
    <cellStyle name="Percent(0) 7 6 2 3" xfId="15462"/>
    <cellStyle name="Percent(0) 7 6 3" xfId="15463"/>
    <cellStyle name="Percent(0) 7 6 3 2" xfId="15464"/>
    <cellStyle name="Percent(0) 7 6 4" xfId="15465"/>
    <cellStyle name="Percent(0) 7 7" xfId="15466"/>
    <cellStyle name="Percent(0) 7 7 2" xfId="15467"/>
    <cellStyle name="Percent(0) 7 7 2 2" xfId="15468"/>
    <cellStyle name="Percent(0) 7 7 3" xfId="15469"/>
    <cellStyle name="Percent(0) 7 8" xfId="15470"/>
    <cellStyle name="Percent(0) 7 8 2" xfId="15471"/>
    <cellStyle name="Percent(0) 7 9" xfId="15472"/>
    <cellStyle name="Percent(0) 8" xfId="15473"/>
    <cellStyle name="Percent(0) 8 2" xfId="15474"/>
    <cellStyle name="Percent(0) 8 2 2" xfId="15475"/>
    <cellStyle name="Percent(0) 8 2 2 2" xfId="15476"/>
    <cellStyle name="Percent(0) 8 2 2 2 2" xfId="15477"/>
    <cellStyle name="Percent(0) 8 2 2 3" xfId="15478"/>
    <cellStyle name="Percent(0) 8 2 3" xfId="15479"/>
    <cellStyle name="Percent(0) 8 2 3 2" xfId="15480"/>
    <cellStyle name="Percent(0) 8 2 4" xfId="15481"/>
    <cellStyle name="Percent(0) 8 3" xfId="15482"/>
    <cellStyle name="Percent(0) 8 3 2" xfId="15483"/>
    <cellStyle name="Percent(0) 8 3 2 2" xfId="15484"/>
    <cellStyle name="Percent(0) 8 3 2 2 2" xfId="15485"/>
    <cellStyle name="Percent(0) 8 3 2 3" xfId="15486"/>
    <cellStyle name="Percent(0) 8 3 3" xfId="15487"/>
    <cellStyle name="Percent(0) 8 3 3 2" xfId="15488"/>
    <cellStyle name="Percent(0) 8 3 4" xfId="15489"/>
    <cellStyle name="Percent(0) 8 4" xfId="15490"/>
    <cellStyle name="Percent(0) 8 4 2" xfId="15491"/>
    <cellStyle name="Percent(0) 8 4 2 2" xfId="15492"/>
    <cellStyle name="Percent(0) 8 4 2 2 2" xfId="15493"/>
    <cellStyle name="Percent(0) 8 4 2 3" xfId="15494"/>
    <cellStyle name="Percent(0) 8 4 3" xfId="15495"/>
    <cellStyle name="Percent(0) 8 4 3 2" xfId="15496"/>
    <cellStyle name="Percent(0) 8 4 4" xfId="15497"/>
    <cellStyle name="Percent(0) 8 5" xfId="15498"/>
    <cellStyle name="Percent(0) 8 5 2" xfId="15499"/>
    <cellStyle name="Percent(0) 8 5 2 2" xfId="15500"/>
    <cellStyle name="Percent(0) 8 5 2 2 2" xfId="15501"/>
    <cellStyle name="Percent(0) 8 5 2 3" xfId="15502"/>
    <cellStyle name="Percent(0) 8 5 3" xfId="15503"/>
    <cellStyle name="Percent(0) 8 5 3 2" xfId="15504"/>
    <cellStyle name="Percent(0) 8 5 4" xfId="15505"/>
    <cellStyle name="Percent(0) 8 6" xfId="15506"/>
    <cellStyle name="Percent(0) 8 6 2" xfId="15507"/>
    <cellStyle name="Percent(0) 8 6 2 2" xfId="15508"/>
    <cellStyle name="Percent(0) 8 6 2 2 2" xfId="15509"/>
    <cellStyle name="Percent(0) 8 6 2 3" xfId="15510"/>
    <cellStyle name="Percent(0) 8 6 3" xfId="15511"/>
    <cellStyle name="Percent(0) 8 6 3 2" xfId="15512"/>
    <cellStyle name="Percent(0) 8 6 4" xfId="15513"/>
    <cellStyle name="Percent(0) 8 7" xfId="15514"/>
    <cellStyle name="Percent(0) 8 7 2" xfId="15515"/>
    <cellStyle name="Percent(0) 8 7 2 2" xfId="15516"/>
    <cellStyle name="Percent(0) 8 7 3" xfId="15517"/>
    <cellStyle name="Percent(0) 8 8" xfId="15518"/>
    <cellStyle name="Percent(0) 8 8 2" xfId="15519"/>
    <cellStyle name="Percent(0) 8 9" xfId="15520"/>
    <cellStyle name="Percent(0) 9" xfId="15521"/>
    <cellStyle name="Percent(0) 9 2" xfId="15522"/>
    <cellStyle name="Percent(0) 9 2 2" xfId="15523"/>
    <cellStyle name="Percent(0) 9 2 2 2" xfId="15524"/>
    <cellStyle name="Percent(0) 9 2 2 2 2" xfId="15525"/>
    <cellStyle name="Percent(0) 9 2 2 3" xfId="15526"/>
    <cellStyle name="Percent(0) 9 2 3" xfId="15527"/>
    <cellStyle name="Percent(0) 9 2 3 2" xfId="15528"/>
    <cellStyle name="Percent(0) 9 2 4" xfId="15529"/>
    <cellStyle name="Percent(0) 9 3" xfId="15530"/>
    <cellStyle name="Percent(0) 9 3 2" xfId="15531"/>
    <cellStyle name="Percent(0) 9 3 2 2" xfId="15532"/>
    <cellStyle name="Percent(0) 9 3 2 2 2" xfId="15533"/>
    <cellStyle name="Percent(0) 9 3 2 3" xfId="15534"/>
    <cellStyle name="Percent(0) 9 3 3" xfId="15535"/>
    <cellStyle name="Percent(0) 9 3 3 2" xfId="15536"/>
    <cellStyle name="Percent(0) 9 3 4" xfId="15537"/>
    <cellStyle name="Percent(0) 9 4" xfId="15538"/>
    <cellStyle name="Percent(0) 9 4 2" xfId="15539"/>
    <cellStyle name="Percent(0) 9 4 2 2" xfId="15540"/>
    <cellStyle name="Percent(0) 9 4 2 2 2" xfId="15541"/>
    <cellStyle name="Percent(0) 9 4 2 3" xfId="15542"/>
    <cellStyle name="Percent(0) 9 4 3" xfId="15543"/>
    <cellStyle name="Percent(0) 9 4 3 2" xfId="15544"/>
    <cellStyle name="Percent(0) 9 4 4" xfId="15545"/>
    <cellStyle name="Percent(0) 9 5" xfId="15546"/>
    <cellStyle name="Percent(0) 9 5 2" xfId="15547"/>
    <cellStyle name="Percent(0) 9 5 2 2" xfId="15548"/>
    <cellStyle name="Percent(0) 9 5 2 2 2" xfId="15549"/>
    <cellStyle name="Percent(0) 9 5 2 3" xfId="15550"/>
    <cellStyle name="Percent(0) 9 5 3" xfId="15551"/>
    <cellStyle name="Percent(0) 9 5 3 2" xfId="15552"/>
    <cellStyle name="Percent(0) 9 5 4" xfId="15553"/>
    <cellStyle name="Percent(0) 9 6" xfId="15554"/>
    <cellStyle name="Percent(0) 9 6 2" xfId="15555"/>
    <cellStyle name="Percent(0) 9 6 2 2" xfId="15556"/>
    <cellStyle name="Percent(0) 9 6 2 2 2" xfId="15557"/>
    <cellStyle name="Percent(0) 9 6 2 3" xfId="15558"/>
    <cellStyle name="Percent(0) 9 6 3" xfId="15559"/>
    <cellStyle name="Percent(0) 9 6 3 2" xfId="15560"/>
    <cellStyle name="Percent(0) 9 6 4" xfId="15561"/>
    <cellStyle name="Percent(0) 9 7" xfId="15562"/>
    <cellStyle name="Percent(0) 9 7 2" xfId="15563"/>
    <cellStyle name="Percent(0) 9 7 2 2" xfId="15564"/>
    <cellStyle name="Percent(0) 9 7 3" xfId="15565"/>
    <cellStyle name="Percent(0) 9 8" xfId="15566"/>
    <cellStyle name="Percent(0) 9 8 2" xfId="15567"/>
    <cellStyle name="Percent(0) 9 9" xfId="15568"/>
    <cellStyle name="PercentZero" xfId="15569"/>
    <cellStyle name="Porcentual_Depreciacion" xfId="15570"/>
    <cellStyle name="Precision" xfId="15571"/>
    <cellStyle name="PSChar" xfId="17"/>
    <cellStyle name="PSDate" xfId="18"/>
    <cellStyle name="PSDec" xfId="19"/>
    <cellStyle name="PSHeading" xfId="20"/>
    <cellStyle name="PSInt" xfId="21"/>
    <cellStyle name="PSSpacer" xfId="22"/>
    <cellStyle name="Resaltar" xfId="15572"/>
    <cellStyle name="Resaltar1" xfId="15573"/>
    <cellStyle name="S3" xfId="15574"/>
    <cellStyle name="Schlecht" xfId="15575"/>
    <cellStyle name="SCI02 - Style8" xfId="15576"/>
    <cellStyle name="Sci1" xfId="15577"/>
    <cellStyle name="Sci2" xfId="15578"/>
    <cellStyle name="SET.PRINT.AREA" xfId="15579"/>
    <cellStyle name="Shade" xfId="15580"/>
    <cellStyle name="Shade - Style8" xfId="15581"/>
    <cellStyle name="Shade1" xfId="15582"/>
    <cellStyle name="special" xfId="15583"/>
    <cellStyle name="STA-TI - Style4" xfId="15584"/>
    <cellStyle name="STA-TI - Style4 2" xfId="15585"/>
    <cellStyle name="STA-TI - Style4 2 2" xfId="15586"/>
    <cellStyle name="STA-TI - Style4 2 3" xfId="15587"/>
    <cellStyle name="STA-TI - Style4 3" xfId="15588"/>
    <cellStyle name="STA-TI - Style4 3 2" xfId="15589"/>
    <cellStyle name="STA-TI - Style4 3 3" xfId="15590"/>
    <cellStyle name="STA-TI - Style4 4" xfId="15591"/>
    <cellStyle name="STA-TI - Style4 5" xfId="15592"/>
    <cellStyle name="Style 1" xfId="15593"/>
    <cellStyle name="Style 2" xfId="15594"/>
    <cellStyle name="sub-to - Style3" xfId="15595"/>
    <cellStyle name="T¡tu-1 - Style2" xfId="15596"/>
    <cellStyle name="T¡tu-1 - Style2 2" xfId="15597"/>
    <cellStyle name="T¡tu-1 - Style2 2 2" xfId="15598"/>
    <cellStyle name="T¡tu-1 - Style2 2 2 2" xfId="15599"/>
    <cellStyle name="T¡tu-1 - Style2 2 2 2 2" xfId="15600"/>
    <cellStyle name="T¡tu-1 - Style2 2 2 3" xfId="15601"/>
    <cellStyle name="T¡tu-1 - Style2 2 2 3 2" xfId="15602"/>
    <cellStyle name="T¡tu-1 - Style2 2 2 4" xfId="15603"/>
    <cellStyle name="T¡tu-1 - Style2 2 2 4 2" xfId="15604"/>
    <cellStyle name="T¡tu-1 - Style2 2 2 5" xfId="15605"/>
    <cellStyle name="T¡tu-1 - Style2 2 3" xfId="15606"/>
    <cellStyle name="T¡tu-1 - Style2 2 3 2" xfId="15607"/>
    <cellStyle name="T¡tu-1 - Style2 2 3 2 2" xfId="15608"/>
    <cellStyle name="T¡tu-1 - Style2 2 3 3" xfId="15609"/>
    <cellStyle name="T¡tu-1 - Style2 2 3 3 2" xfId="15610"/>
    <cellStyle name="T¡tu-1 - Style2 2 3 4" xfId="15611"/>
    <cellStyle name="T¡tu-1 - Style2 2 3 4 2" xfId="15612"/>
    <cellStyle name="T¡tu-1 - Style2 2 3 5" xfId="15613"/>
    <cellStyle name="T¡tu-1 - Style2 2 4" xfId="15614"/>
    <cellStyle name="T¡tu-1 - Style2 2 4 2" xfId="15615"/>
    <cellStyle name="T¡tu-1 - Style2 2 5" xfId="15616"/>
    <cellStyle name="T¡tu-1 - Style2 2 5 2" xfId="15617"/>
    <cellStyle name="T¡tu-1 - Style2 2 6" xfId="15618"/>
    <cellStyle name="T¡tu-1 - Style2 2 6 2" xfId="15619"/>
    <cellStyle name="T¡tu-1 - Style2 2 7" xfId="15620"/>
    <cellStyle name="T¡tu-1 - Style2 3" xfId="15621"/>
    <cellStyle name="T¡tu-1 - Style2 3 2" xfId="15622"/>
    <cellStyle name="T¡tu-1 - Style2 4" xfId="15623"/>
    <cellStyle name="T¡tu-1 - Style2 4 2" xfId="15624"/>
    <cellStyle name="T¡tu-1 - Style2 5" xfId="15625"/>
    <cellStyle name="T¡tu-1 - Style2 5 2" xfId="15626"/>
    <cellStyle name="T¡tu-1 - Style2 6" xfId="15627"/>
    <cellStyle name="Tables" xfId="15628"/>
    <cellStyle name="Tabs-RA" xfId="15629"/>
    <cellStyle name="THIS IS A TEST" xfId="15630"/>
    <cellStyle name="Title 2" xfId="15631"/>
    <cellStyle name="Titles Italics" xfId="15632"/>
    <cellStyle name="Titles_main" xfId="15633"/>
    <cellStyle name="Tope - Style1" xfId="15634"/>
    <cellStyle name="Total 2" xfId="15635"/>
    <cellStyle name="Total 2 2" xfId="15636"/>
    <cellStyle name="Total 2 2 2" xfId="15637"/>
    <cellStyle name="Total 2 3" xfId="15638"/>
    <cellStyle name="Total 3" xfId="15639"/>
    <cellStyle name="Total 3 2" xfId="15640"/>
    <cellStyle name="Total2 - Style2" xfId="15641"/>
    <cellStyle name="Total2 - Style2 10" xfId="15642"/>
    <cellStyle name="Total2 - Style2 10 2" xfId="15643"/>
    <cellStyle name="Total2 - Style2 11" xfId="15644"/>
    <cellStyle name="Total2 - Style2 2" xfId="15645"/>
    <cellStyle name="Total2 - Style2 2 2" xfId="15646"/>
    <cellStyle name="Total2 - Style2 2 2 2" xfId="15647"/>
    <cellStyle name="Total2 - Style2 2 2 2 2" xfId="15648"/>
    <cellStyle name="Total2 - Style2 2 2 3" xfId="15649"/>
    <cellStyle name="Total2 - Style2 2 2 3 2" xfId="15650"/>
    <cellStyle name="Total2 - Style2 2 2 4" xfId="15651"/>
    <cellStyle name="Total2 - Style2 2 3" xfId="15652"/>
    <cellStyle name="Total2 - Style2 2 3 2" xfId="15653"/>
    <cellStyle name="Total2 - Style2 2 3 2 2" xfId="15654"/>
    <cellStyle name="Total2 - Style2 2 3 3" xfId="15655"/>
    <cellStyle name="Total2 - Style2 2 3 3 2" xfId="15656"/>
    <cellStyle name="Total2 - Style2 2 3 4" xfId="15657"/>
    <cellStyle name="Total2 - Style2 2 4" xfId="15658"/>
    <cellStyle name="Total2 - Style2 2 4 2" xfId="15659"/>
    <cellStyle name="Total2 - Style2 2 4 2 2" xfId="15660"/>
    <cellStyle name="Total2 - Style2 2 4 3" xfId="15661"/>
    <cellStyle name="Total2 - Style2 2 4 3 2" xfId="15662"/>
    <cellStyle name="Total2 - Style2 2 4 4" xfId="15663"/>
    <cellStyle name="Total2 - Style2 2 5" xfId="15664"/>
    <cellStyle name="Total2 - Style2 2 5 2" xfId="15665"/>
    <cellStyle name="Total2 - Style2 2 5 2 2" xfId="15666"/>
    <cellStyle name="Total2 - Style2 2 5 3" xfId="15667"/>
    <cellStyle name="Total2 - Style2 2 5 3 2" xfId="15668"/>
    <cellStyle name="Total2 - Style2 2 5 4" xfId="15669"/>
    <cellStyle name="Total2 - Style2 2 6" xfId="15670"/>
    <cellStyle name="Total2 - Style2 2 6 2" xfId="15671"/>
    <cellStyle name="Total2 - Style2 2 6 2 2" xfId="15672"/>
    <cellStyle name="Total2 - Style2 2 6 3" xfId="15673"/>
    <cellStyle name="Total2 - Style2 2 6 3 2" xfId="15674"/>
    <cellStyle name="Total2 - Style2 2 6 4" xfId="15675"/>
    <cellStyle name="Total2 - Style2 2 7" xfId="15676"/>
    <cellStyle name="Total2 - Style2 2 7 2" xfId="15677"/>
    <cellStyle name="Total2 - Style2 2 8" xfId="15678"/>
    <cellStyle name="Total2 - Style2 2 8 2" xfId="15679"/>
    <cellStyle name="Total2 - Style2 2 9" xfId="15680"/>
    <cellStyle name="Total2 - Style2 3" xfId="15681"/>
    <cellStyle name="Total2 - Style2 3 2" xfId="15682"/>
    <cellStyle name="Total2 - Style2 3 2 2" xfId="15683"/>
    <cellStyle name="Total2 - Style2 3 2 2 2" xfId="15684"/>
    <cellStyle name="Total2 - Style2 3 2 3" xfId="15685"/>
    <cellStyle name="Total2 - Style2 3 2 3 2" xfId="15686"/>
    <cellStyle name="Total2 - Style2 3 2 4" xfId="15687"/>
    <cellStyle name="Total2 - Style2 3 3" xfId="15688"/>
    <cellStyle name="Total2 - Style2 3 3 2" xfId="15689"/>
    <cellStyle name="Total2 - Style2 3 3 2 2" xfId="15690"/>
    <cellStyle name="Total2 - Style2 3 3 3" xfId="15691"/>
    <cellStyle name="Total2 - Style2 3 3 3 2" xfId="15692"/>
    <cellStyle name="Total2 - Style2 3 3 4" xfId="15693"/>
    <cellStyle name="Total2 - Style2 3 4" xfId="15694"/>
    <cellStyle name="Total2 - Style2 3 4 2" xfId="15695"/>
    <cellStyle name="Total2 - Style2 3 4 2 2" xfId="15696"/>
    <cellStyle name="Total2 - Style2 3 4 3" xfId="15697"/>
    <cellStyle name="Total2 - Style2 3 4 3 2" xfId="15698"/>
    <cellStyle name="Total2 - Style2 3 4 4" xfId="15699"/>
    <cellStyle name="Total2 - Style2 3 5" xfId="15700"/>
    <cellStyle name="Total2 - Style2 3 5 2" xfId="15701"/>
    <cellStyle name="Total2 - Style2 3 5 2 2" xfId="15702"/>
    <cellStyle name="Total2 - Style2 3 5 3" xfId="15703"/>
    <cellStyle name="Total2 - Style2 3 5 3 2" xfId="15704"/>
    <cellStyle name="Total2 - Style2 3 5 4" xfId="15705"/>
    <cellStyle name="Total2 - Style2 3 6" xfId="15706"/>
    <cellStyle name="Total2 - Style2 3 6 2" xfId="15707"/>
    <cellStyle name="Total2 - Style2 3 6 2 2" xfId="15708"/>
    <cellStyle name="Total2 - Style2 3 6 3" xfId="15709"/>
    <cellStyle name="Total2 - Style2 3 6 3 2" xfId="15710"/>
    <cellStyle name="Total2 - Style2 3 6 4" xfId="15711"/>
    <cellStyle name="Total2 - Style2 3 7" xfId="15712"/>
    <cellStyle name="Total2 - Style2 3 7 2" xfId="15713"/>
    <cellStyle name="Total2 - Style2 3 8" xfId="15714"/>
    <cellStyle name="Total2 - Style2 3 8 2" xfId="15715"/>
    <cellStyle name="Total2 - Style2 3 9" xfId="15716"/>
    <cellStyle name="Total2 - Style2 4" xfId="15717"/>
    <cellStyle name="Total2 - Style2 4 2" xfId="15718"/>
    <cellStyle name="Total2 - Style2 4 2 2" xfId="15719"/>
    <cellStyle name="Total2 - Style2 4 3" xfId="15720"/>
    <cellStyle name="Total2 - Style2 4 3 2" xfId="15721"/>
    <cellStyle name="Total2 - Style2 4 4" xfId="15722"/>
    <cellStyle name="Total2 - Style2 5" xfId="15723"/>
    <cellStyle name="Total2 - Style2 5 2" xfId="15724"/>
    <cellStyle name="Total2 - Style2 5 2 2" xfId="15725"/>
    <cellStyle name="Total2 - Style2 5 3" xfId="15726"/>
    <cellStyle name="Total2 - Style2 5 3 2" xfId="15727"/>
    <cellStyle name="Total2 - Style2 5 4" xfId="15728"/>
    <cellStyle name="Total2 - Style2 6" xfId="15729"/>
    <cellStyle name="Total2 - Style2 6 2" xfId="15730"/>
    <cellStyle name="Total2 - Style2 6 2 2" xfId="15731"/>
    <cellStyle name="Total2 - Style2 6 3" xfId="15732"/>
    <cellStyle name="Total2 - Style2 6 3 2" xfId="15733"/>
    <cellStyle name="Total2 - Style2 6 4" xfId="15734"/>
    <cellStyle name="Total2 - Style2 7" xfId="15735"/>
    <cellStyle name="Total2 - Style2 7 2" xfId="15736"/>
    <cellStyle name="Total2 - Style2 7 2 2" xfId="15737"/>
    <cellStyle name="Total2 - Style2 7 3" xfId="15738"/>
    <cellStyle name="Total2 - Style2 7 3 2" xfId="15739"/>
    <cellStyle name="Total2 - Style2 7 4" xfId="15740"/>
    <cellStyle name="Total2 - Style2 8" xfId="15741"/>
    <cellStyle name="Total2 - Style2 8 2" xfId="15742"/>
    <cellStyle name="Total2 - Style2 8 2 2" xfId="15743"/>
    <cellStyle name="Total2 - Style2 8 3" xfId="15744"/>
    <cellStyle name="Total2 - Style2 8 3 2" xfId="15745"/>
    <cellStyle name="Total2 - Style2 8 4" xfId="15746"/>
    <cellStyle name="Total2 - Style2 9" xfId="15747"/>
    <cellStyle name="Total2 - Style2 9 2" xfId="15748"/>
    <cellStyle name="Überschrift" xfId="15749"/>
    <cellStyle name="Überschrift 1" xfId="15750"/>
    <cellStyle name="Überschrift 2" xfId="15751"/>
    <cellStyle name="Überschrift 3" xfId="15752"/>
    <cellStyle name="Überschrift 4" xfId="15753"/>
    <cellStyle name="UnderL - Style2" xfId="15754"/>
    <cellStyle name="UnderL - Style2 2" xfId="15755"/>
    <cellStyle name="UnderL - Style2 2 2" xfId="15756"/>
    <cellStyle name="UnderL - Style2 2 2 2" xfId="15757"/>
    <cellStyle name="UnderL - Style2 2 2 2 2" xfId="15758"/>
    <cellStyle name="UnderL - Style2 2 2 3" xfId="15759"/>
    <cellStyle name="UnderL - Style2 2 2 3 2" xfId="15760"/>
    <cellStyle name="UnderL - Style2 2 2 4" xfId="15761"/>
    <cellStyle name="UnderL - Style2 2 2 4 2" xfId="15762"/>
    <cellStyle name="UnderL - Style2 2 2 5" xfId="15763"/>
    <cellStyle name="UnderL - Style2 2 3" xfId="15764"/>
    <cellStyle name="UnderL - Style2 2 3 2" xfId="15765"/>
    <cellStyle name="UnderL - Style2 2 3 2 2" xfId="15766"/>
    <cellStyle name="UnderL - Style2 2 3 3" xfId="15767"/>
    <cellStyle name="UnderL - Style2 2 3 3 2" xfId="15768"/>
    <cellStyle name="UnderL - Style2 2 3 4" xfId="15769"/>
    <cellStyle name="UnderL - Style2 2 3 4 2" xfId="15770"/>
    <cellStyle name="UnderL - Style2 2 3 5" xfId="15771"/>
    <cellStyle name="UnderL - Style2 2 4" xfId="15772"/>
    <cellStyle name="UnderL - Style2 2 4 2" xfId="15773"/>
    <cellStyle name="UnderL - Style2 2 5" xfId="15774"/>
    <cellStyle name="UnderL - Style2 2 5 2" xfId="15775"/>
    <cellStyle name="UnderL - Style2 2 6" xfId="15776"/>
    <cellStyle name="UnderL - Style2 2 6 2" xfId="15777"/>
    <cellStyle name="UnderL - Style2 2 7" xfId="15778"/>
    <cellStyle name="UnderL - Style2 3" xfId="15779"/>
    <cellStyle name="UnderL - Style2 3 2" xfId="15780"/>
    <cellStyle name="UnderL - Style2 4" xfId="15781"/>
    <cellStyle name="UnderL - Style2 4 2" xfId="15782"/>
    <cellStyle name="UnderL - Style2 5" xfId="15783"/>
    <cellStyle name="UnderL - Style2 5 2" xfId="15784"/>
    <cellStyle name="UnderL - Style2 6" xfId="15785"/>
    <cellStyle name="UnderL - Style4" xfId="15786"/>
    <cellStyle name="UnderL - Style4 2" xfId="15787"/>
    <cellStyle name="UnderL - Style4 2 2" xfId="15788"/>
    <cellStyle name="UnderL - Style4 2 2 2" xfId="15789"/>
    <cellStyle name="UnderL - Style4 2 2 2 2" xfId="15790"/>
    <cellStyle name="UnderL - Style4 2 2 3" xfId="15791"/>
    <cellStyle name="UnderL - Style4 2 2 3 2" xfId="15792"/>
    <cellStyle name="UnderL - Style4 2 2 4" xfId="15793"/>
    <cellStyle name="UnderL - Style4 2 2 4 2" xfId="15794"/>
    <cellStyle name="UnderL - Style4 2 2 5" xfId="15795"/>
    <cellStyle name="UnderL - Style4 2 3" xfId="15796"/>
    <cellStyle name="UnderL - Style4 2 3 2" xfId="15797"/>
    <cellStyle name="UnderL - Style4 2 3 2 2" xfId="15798"/>
    <cellStyle name="UnderL - Style4 2 3 3" xfId="15799"/>
    <cellStyle name="UnderL - Style4 2 3 3 2" xfId="15800"/>
    <cellStyle name="UnderL - Style4 2 3 4" xfId="15801"/>
    <cellStyle name="UnderL - Style4 2 3 4 2" xfId="15802"/>
    <cellStyle name="UnderL - Style4 2 3 5" xfId="15803"/>
    <cellStyle name="UnderL - Style4 2 4" xfId="15804"/>
    <cellStyle name="UnderL - Style4 2 4 2" xfId="15805"/>
    <cellStyle name="UnderL - Style4 2 5" xfId="15806"/>
    <cellStyle name="UnderL - Style4 2 5 2" xfId="15807"/>
    <cellStyle name="UnderL - Style4 2 6" xfId="15808"/>
    <cellStyle name="UnderL - Style4 2 6 2" xfId="15809"/>
    <cellStyle name="UnderL - Style4 2 7" xfId="15810"/>
    <cellStyle name="UnderL - Style4 3" xfId="15811"/>
    <cellStyle name="UnderL - Style4 3 2" xfId="15812"/>
    <cellStyle name="UnderL - Style4 4" xfId="15813"/>
    <cellStyle name="UnderL - Style4 4 2" xfId="15814"/>
    <cellStyle name="UnderL - Style4 5" xfId="15815"/>
    <cellStyle name="UnderL - Style4 5 2" xfId="15816"/>
    <cellStyle name="UnderL - Style4 6" xfId="15817"/>
    <cellStyle name="UnderL - Style7" xfId="15818"/>
    <cellStyle name="UnderLine" xfId="15819"/>
    <cellStyle name="UnderLine 10" xfId="15820"/>
    <cellStyle name="UnderLine 10 2" xfId="15821"/>
    <cellStyle name="UnderLine 11" xfId="15822"/>
    <cellStyle name="UnderLine 2" xfId="15823"/>
    <cellStyle name="UnderLine 2 2" xfId="15824"/>
    <cellStyle name="UnderLine 2 2 2" xfId="15825"/>
    <cellStyle name="UnderLine 2 2 2 2" xfId="15826"/>
    <cellStyle name="UnderLine 2 2 3" xfId="15827"/>
    <cellStyle name="UnderLine 2 2 3 2" xfId="15828"/>
    <cellStyle name="UnderLine 2 2 4" xfId="15829"/>
    <cellStyle name="UnderLine 2 2 4 2" xfId="15830"/>
    <cellStyle name="UnderLine 2 2 5" xfId="15831"/>
    <cellStyle name="UnderLine 2 3" xfId="15832"/>
    <cellStyle name="UnderLine 2 3 2" xfId="15833"/>
    <cellStyle name="UnderLine 2 3 2 2" xfId="15834"/>
    <cellStyle name="UnderLine 2 3 3" xfId="15835"/>
    <cellStyle name="UnderLine 2 3 3 2" xfId="15836"/>
    <cellStyle name="UnderLine 2 3 4" xfId="15837"/>
    <cellStyle name="UnderLine 2 3 4 2" xfId="15838"/>
    <cellStyle name="UnderLine 2 3 5" xfId="15839"/>
    <cellStyle name="UnderLine 2 4" xfId="15840"/>
    <cellStyle name="UnderLine 2 4 2" xfId="15841"/>
    <cellStyle name="UnderLine 2 5" xfId="15842"/>
    <cellStyle name="UnderLine 2 5 2" xfId="15843"/>
    <cellStyle name="UnderLine 2 6" xfId="15844"/>
    <cellStyle name="UnderLine 2 6 2" xfId="15845"/>
    <cellStyle name="UnderLine 2 7" xfId="15846"/>
    <cellStyle name="UnderLine 3" xfId="15847"/>
    <cellStyle name="UnderLine 3 2" xfId="15848"/>
    <cellStyle name="UnderLine 3 2 2" xfId="15849"/>
    <cellStyle name="UnderLine 3 3" xfId="15850"/>
    <cellStyle name="UnderLine 3 3 2" xfId="15851"/>
    <cellStyle name="UnderLine 3 4" xfId="15852"/>
    <cellStyle name="UnderLine 3 4 2" xfId="15853"/>
    <cellStyle name="UnderLine 3 5" xfId="15854"/>
    <cellStyle name="UnderLine 4" xfId="15855"/>
    <cellStyle name="UnderLine 4 2" xfId="15856"/>
    <cellStyle name="UnderLine 4 2 2" xfId="15857"/>
    <cellStyle name="UnderLine 4 3" xfId="15858"/>
    <cellStyle name="UnderLine 4 3 2" xfId="15859"/>
    <cellStyle name="UnderLine 4 4" xfId="15860"/>
    <cellStyle name="UnderLine 4 4 2" xfId="15861"/>
    <cellStyle name="UnderLine 4 5" xfId="15862"/>
    <cellStyle name="UnderLine 5" xfId="15863"/>
    <cellStyle name="UnderLine 5 2" xfId="15864"/>
    <cellStyle name="UnderLine 5 2 2" xfId="15865"/>
    <cellStyle name="UnderLine 5 3" xfId="15866"/>
    <cellStyle name="UnderLine 5 3 2" xfId="15867"/>
    <cellStyle name="UnderLine 5 4" xfId="15868"/>
    <cellStyle name="UnderLine 5 4 2" xfId="15869"/>
    <cellStyle name="UnderLine 5 5" xfId="15870"/>
    <cellStyle name="UnderLine 6" xfId="15871"/>
    <cellStyle name="UnderLine 6 2" xfId="15872"/>
    <cellStyle name="UnderLine 6 2 2" xfId="15873"/>
    <cellStyle name="UnderLine 6 3" xfId="15874"/>
    <cellStyle name="UnderLine 6 3 2" xfId="15875"/>
    <cellStyle name="UnderLine 6 4" xfId="15876"/>
    <cellStyle name="UnderLine 6 4 2" xfId="15877"/>
    <cellStyle name="UnderLine 6 5" xfId="15878"/>
    <cellStyle name="UnderLine 7" xfId="15879"/>
    <cellStyle name="UnderLine 7 2" xfId="15880"/>
    <cellStyle name="UnderLine 7 2 2" xfId="15881"/>
    <cellStyle name="UnderLine 7 3" xfId="15882"/>
    <cellStyle name="UnderLine 7 3 2" xfId="15883"/>
    <cellStyle name="UnderLine 7 4" xfId="15884"/>
    <cellStyle name="UnderLine 7 4 2" xfId="15885"/>
    <cellStyle name="UnderLine 7 5" xfId="15886"/>
    <cellStyle name="UnderLine 8" xfId="15887"/>
    <cellStyle name="UnderLine 8 2" xfId="15888"/>
    <cellStyle name="UnderLine 9" xfId="15889"/>
    <cellStyle name="UnderLine 9 2" xfId="15890"/>
    <cellStyle name="Unprot" xfId="15891"/>
    <cellStyle name="Unprot$" xfId="15892"/>
    <cellStyle name="Unprot_5 Emission Calcs" xfId="15893"/>
    <cellStyle name="Unprotect" xfId="15894"/>
    <cellStyle name="Verknüpfte Zelle" xfId="15895"/>
    <cellStyle name="Warnender Text" xfId="15896"/>
    <cellStyle name="Warning Text 2" xfId="15897"/>
    <cellStyle name="Zelle überprüfen" xfId="15898"/>
    <cellStyle name="Zelle überprüfen 2" xfId="15899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8.xml"/><Relationship Id="rId68" Type="http://schemas.openxmlformats.org/officeDocument/2006/relationships/externalLink" Target="externalLinks/externalLink13.xml"/><Relationship Id="rId84" Type="http://schemas.openxmlformats.org/officeDocument/2006/relationships/externalLink" Target="externalLinks/externalLink29.xml"/><Relationship Id="rId89" Type="http://schemas.openxmlformats.org/officeDocument/2006/relationships/externalLink" Target="externalLinks/externalLink34.xml"/><Relationship Id="rId112" Type="http://schemas.openxmlformats.org/officeDocument/2006/relationships/externalLink" Target="externalLinks/externalLink57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74" Type="http://schemas.openxmlformats.org/officeDocument/2006/relationships/externalLink" Target="externalLinks/externalLink19.xml"/><Relationship Id="rId79" Type="http://schemas.openxmlformats.org/officeDocument/2006/relationships/externalLink" Target="externalLinks/externalLink24.xml"/><Relationship Id="rId102" Type="http://schemas.openxmlformats.org/officeDocument/2006/relationships/externalLink" Target="externalLinks/externalLink47.xml"/><Relationship Id="rId123" Type="http://schemas.openxmlformats.org/officeDocument/2006/relationships/externalLink" Target="externalLinks/externalLink68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5.xml"/><Relationship Id="rId95" Type="http://schemas.openxmlformats.org/officeDocument/2006/relationships/externalLink" Target="externalLinks/externalLink4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externalLink" Target="externalLinks/externalLink9.xml"/><Relationship Id="rId69" Type="http://schemas.openxmlformats.org/officeDocument/2006/relationships/externalLink" Target="externalLinks/externalLink14.xml"/><Relationship Id="rId77" Type="http://schemas.openxmlformats.org/officeDocument/2006/relationships/externalLink" Target="externalLinks/externalLink22.xml"/><Relationship Id="rId100" Type="http://schemas.openxmlformats.org/officeDocument/2006/relationships/externalLink" Target="externalLinks/externalLink45.xml"/><Relationship Id="rId105" Type="http://schemas.openxmlformats.org/officeDocument/2006/relationships/externalLink" Target="externalLinks/externalLink50.xml"/><Relationship Id="rId113" Type="http://schemas.openxmlformats.org/officeDocument/2006/relationships/externalLink" Target="externalLinks/externalLink58.xml"/><Relationship Id="rId118" Type="http://schemas.openxmlformats.org/officeDocument/2006/relationships/externalLink" Target="externalLinks/externalLink63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7.xml"/><Relationship Id="rId80" Type="http://schemas.openxmlformats.org/officeDocument/2006/relationships/externalLink" Target="externalLinks/externalLink25.xml"/><Relationship Id="rId85" Type="http://schemas.openxmlformats.org/officeDocument/2006/relationships/externalLink" Target="externalLinks/externalLink30.xml"/><Relationship Id="rId93" Type="http://schemas.openxmlformats.org/officeDocument/2006/relationships/externalLink" Target="externalLinks/externalLink38.xml"/><Relationship Id="rId98" Type="http://schemas.openxmlformats.org/officeDocument/2006/relationships/externalLink" Target="externalLinks/externalLink43.xml"/><Relationship Id="rId121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67" Type="http://schemas.openxmlformats.org/officeDocument/2006/relationships/externalLink" Target="externalLinks/externalLink12.xml"/><Relationship Id="rId103" Type="http://schemas.openxmlformats.org/officeDocument/2006/relationships/externalLink" Target="externalLinks/externalLink48.xml"/><Relationship Id="rId108" Type="http://schemas.openxmlformats.org/officeDocument/2006/relationships/externalLink" Target="externalLinks/externalLink53.xml"/><Relationship Id="rId116" Type="http://schemas.openxmlformats.org/officeDocument/2006/relationships/externalLink" Target="externalLinks/externalLink61.xml"/><Relationship Id="rId124" Type="http://schemas.openxmlformats.org/officeDocument/2006/relationships/externalLink" Target="externalLinks/externalLink69.xml"/><Relationship Id="rId12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7.xml"/><Relationship Id="rId70" Type="http://schemas.openxmlformats.org/officeDocument/2006/relationships/externalLink" Target="externalLinks/externalLink15.xml"/><Relationship Id="rId75" Type="http://schemas.openxmlformats.org/officeDocument/2006/relationships/externalLink" Target="externalLinks/externalLink20.xml"/><Relationship Id="rId83" Type="http://schemas.openxmlformats.org/officeDocument/2006/relationships/externalLink" Target="externalLinks/externalLink28.xml"/><Relationship Id="rId88" Type="http://schemas.openxmlformats.org/officeDocument/2006/relationships/externalLink" Target="externalLinks/externalLink33.xml"/><Relationship Id="rId91" Type="http://schemas.openxmlformats.org/officeDocument/2006/relationships/externalLink" Target="externalLinks/externalLink36.xml"/><Relationship Id="rId96" Type="http://schemas.openxmlformats.org/officeDocument/2006/relationships/externalLink" Target="externalLinks/externalLink41.xml"/><Relationship Id="rId111" Type="http://schemas.openxmlformats.org/officeDocument/2006/relationships/externalLink" Target="externalLinks/externalLink5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6" Type="http://schemas.openxmlformats.org/officeDocument/2006/relationships/externalLink" Target="externalLinks/externalLink51.xml"/><Relationship Id="rId114" Type="http://schemas.openxmlformats.org/officeDocument/2006/relationships/externalLink" Target="externalLinks/externalLink59.xml"/><Relationship Id="rId119" Type="http://schemas.openxmlformats.org/officeDocument/2006/relationships/externalLink" Target="externalLinks/externalLink64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externalLink" Target="externalLinks/externalLink10.xml"/><Relationship Id="rId73" Type="http://schemas.openxmlformats.org/officeDocument/2006/relationships/externalLink" Target="externalLinks/externalLink18.xml"/><Relationship Id="rId78" Type="http://schemas.openxmlformats.org/officeDocument/2006/relationships/externalLink" Target="externalLinks/externalLink23.xml"/><Relationship Id="rId81" Type="http://schemas.openxmlformats.org/officeDocument/2006/relationships/externalLink" Target="externalLinks/externalLink26.xml"/><Relationship Id="rId86" Type="http://schemas.openxmlformats.org/officeDocument/2006/relationships/externalLink" Target="externalLinks/externalLink31.xml"/><Relationship Id="rId94" Type="http://schemas.openxmlformats.org/officeDocument/2006/relationships/externalLink" Target="externalLinks/externalLink39.xml"/><Relationship Id="rId99" Type="http://schemas.openxmlformats.org/officeDocument/2006/relationships/externalLink" Target="externalLinks/externalLink44.xml"/><Relationship Id="rId101" Type="http://schemas.openxmlformats.org/officeDocument/2006/relationships/externalLink" Target="externalLinks/externalLink46.xml"/><Relationship Id="rId122" Type="http://schemas.openxmlformats.org/officeDocument/2006/relationships/externalLink" Target="externalLinks/externalLink6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21.xml"/><Relationship Id="rId97" Type="http://schemas.openxmlformats.org/officeDocument/2006/relationships/externalLink" Target="externalLinks/externalLink42.xml"/><Relationship Id="rId104" Type="http://schemas.openxmlformats.org/officeDocument/2006/relationships/externalLink" Target="externalLinks/externalLink49.xml"/><Relationship Id="rId120" Type="http://schemas.openxmlformats.org/officeDocument/2006/relationships/externalLink" Target="externalLinks/externalLink65.xml"/><Relationship Id="rId125" Type="http://schemas.openxmlformats.org/officeDocument/2006/relationships/externalLink" Target="externalLinks/externalLink7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6.xml"/><Relationship Id="rId92" Type="http://schemas.openxmlformats.org/officeDocument/2006/relationships/externalLink" Target="externalLinks/externalLink3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1.xml"/><Relationship Id="rId87" Type="http://schemas.openxmlformats.org/officeDocument/2006/relationships/externalLink" Target="externalLinks/externalLink32.xml"/><Relationship Id="rId110" Type="http://schemas.openxmlformats.org/officeDocument/2006/relationships/externalLink" Target="externalLinks/externalLink55.xml"/><Relationship Id="rId115" Type="http://schemas.openxmlformats.org/officeDocument/2006/relationships/externalLink" Target="externalLinks/externalLink60.xml"/><Relationship Id="rId61" Type="http://schemas.openxmlformats.org/officeDocument/2006/relationships/externalLink" Target="externalLinks/externalLink6.xml"/><Relationship Id="rId82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houss01\hou2\Sterling%20Chem\Loading\1998%20Loading%20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6-023\VERP\Flare\Flare%20Data%20-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MFUG-98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tesys%20Technologies\draft\00060\Fort%20Worth%20NSR%20Permit\T010110_(ALLIANCE)%20%20SPECIATED%20EMISSION%20RATES-SPECIATED%20IMPAC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Documents%20and%20Settings\DEQ087\My%20Documents\Ethanol%20Plants%20-%20reviewed\ADM%20-%20Columbus\After%20Initial%20Review\39285f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8EI\2BPU5-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Documents%20and%20Settings\deq226\My%20Documents\Current%20Projects\Wheatland\84220mf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SPRES\APP\Op%20Data%20&amp;%20Tail%20G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Western%20Refining%20Air%20Permit\Flexible%20Permit\Flexible%20%20Permit%20Calcs%20Rev%208-6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Flare%20Data%20-%2019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ps01\!PlantProcesses\EC\004401\0148\2002%20EIQ\Excel\2002%20EI%20(07150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ISADM\Desktop\grant\My%20Documents\Trinity%20Projects\064401\0009%20-%20Western%202006\Permitting%20Actions\Flexible%20Permit\Emission%20Calcs\ERM%20Calcs\A2572%20Calculations%20Rev%201-17-05%20cli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ps01\!PlantProcesses\EC\004401\0148\Excel\CEM\OneMonth_Hourlys_plus_O2&amp;Clink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\P064402\0038\New%20Permit%202007\Calculations\Amendment%20Calcula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\P064402\0038\New%20Permit%202007\Calculations\Nitric%20Calc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8EI\1SUM1-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34401/0034%20-%20Corsicana/GF%20Permitting/Excel/Chem%20datab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Work_Files\ADM%20Clinton\Alcohol%20Project%202004\Alcohol%20Plant%20Calcs%2010-06-04%20R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04401/0148/Excel/CEM/OneMonth_Hourlys_plus_O2&amp;Clink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ever.bradley\Local%20Settings\Temporary%20Internet%20Files\OLK68\Copy%20of%20Mass%20Balance%20-%20October%202007%20v2%20for%20Cynthia%20L%20E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D\ELFCROSB\EI98\98E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2\users\DOCUME~1\Bradley\LOCALS~1\Temp\ChemicalKey-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\RESTORE\9570052\LAFRGR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\9670024\1995CAL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asters\black_oil\dv_rev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04401/0148/2002%20EIQ/Excel/2002%20EI%20(0715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\00-3402\0004\EI\etchin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phy.CORELAB-US\Local%20Settings\Temporary%20Internet%20Files\OLK5D1\01\30601%20S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houss01\hou2\FPLE\Global\Data\Calcs\Emmissions%20for%203X1%20Red%20River%20Shreveport%20sjg%200924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2\users\Ermsw\AIRHEADS\PROJECTS\Valero\VERP%20Application\EI%20data\132-52%20Valero%20EI%20Master%20Summar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PCRA%20REVIEW%20WITH%20J%20VIEROW\TankCalc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programs\CompressorCorr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6-023\VERP\Flare\historic%20flare%20calc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RMANT\TPC%20EIQ99%20426-12\EIQ%20Operating%20Hours%20Revision\bx792%20tb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vt\excel\reports\black%20oil%20report%20(new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Corsicana%20Technologies/Projects/074401.0171%20-%20R-11%20Permit/Excel/Chem%20databas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asters\black_oil\sep_test_abzonly_rev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Corsicana%20Technologies/Projects/074401.0068%20-%20Blender%20PBR/034401_0034/GF%20Permitting/Excel/ESL_Screen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IRHEADS\PROJECTS\Devon\TX\Applicability%20-%20Vaquillas%20SWD\Working%20Documents\0116824-011%20PTE%20Calc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156\Backups\Documents%20and%20Settings\DEQ087\My%20Documents\ETHANOL%20Templates\Point%20by%20point%20template\Grain%20Handl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masters\black_oil\fsvisco_rev0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HEADS\PROJECTS\Talisman%20Energy\0143299%20Eagleford%20Permitting\032%20McClaugherty%20121A&amp;122A%20Permitting\Working%20Documents\2.0%20McClaugherty%20121A%20&amp;%20122A%20%20Emission%20Calcs%20C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FS1\cdrive\INFOP\28428\02\Pencor_PetroQuest_Siev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chris\My%20Documents\Invista\INV05026\Shutdown%20Calcs%20(rev%203.2)%20to%20Cantu\10TFX015A%20-%202005%20PN%20Wash%20Tank-Hot%20Wash%20Deinventor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Mandan\RY01\TriMandan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44401/0125_WesternRefining/Emission%20Calcs/ERM%20Calcs/A2572%20Calculations%20Rev%201-17-05%20cli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CINVENTORIES\2001%20Inventories\Wright%20Chemical\FormR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drive%20backup%2010.11.04\My%20Documents\Maia\Saic\EPCRA\INVISTA\Victoria\September%202004\Power%20data%20Al%20Wilkes\Gas%20speciati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drive%20backup%2010.11.04\My%20Documents\Maia\Saic\EPCRA\INVISTA\Seaford\Corrective%20Reporting\Revisions%2011.14.04\Invista%20Seaford%20EPCRA%20RY03%20Corrective%20Reporting%20(11.11.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\03-3402\0014%20CertainTeed%20Oxford\emissions\Emissions_pte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ommercial\BP\Toledo\Patty\Facility%20TRI%20Calculations\2000%20Condensed%20Files\Toledo%20Air%20and%20Treat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\034401\0056%20-%20UPRR%20CA\Commerce\Excel\Commerce%20Emission%20Calcs%20(031404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NT02\users\DOCUME~1\Bradley\LOCALS~1\Temp\2000-TK_Mod_Resul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IRHEADS\PROJECTS\Lubrizol\MSS\4%20-%20Reference%20Documents\Air%20from%20LZ%20102208\Amendments\22055%20Amendment\10-04-2005%2022055%20Amend%20Calc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EC/064401/0058%20-%20CMC%20Texas/Shredder%20Modification/Excel/Shredder%20Increase%20Calcs%20(071106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epccommo/ER&amp;P/Air%20Emission%20Calculations/1999%20system%20Emissions/CH%201999%20Actual%20Emission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Hexion/TX%20%20Diboll/Projects/084401.0025%20-%20Hexion%20MEA%20Triazine%20PBR/Excel/Hexion%20Diboll%20MEA%20Triazine%20Emission%20calculations_0214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server\company\Air%20Stuff\2000%20Air%20Emission%20Inventory%20&amp;%20Permit%20Info\spreadsheets\Fuel%20Oil%20Combustio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byrne\Desktop\Hexion%20Diboll%20MEA%20Triazine%20Emission%20calculations_tes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\Erie\1998%20DATA\98%20threshold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USAN\VPCALC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shawgrp.com/Documents%20and%20Settings/swm/Local%20Settings/Temporary%20Internet%20Files/OLK10/New%20Base%20103002%20Operate%20only%20Dispatch%20WITHOUT%20Improv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BFGChar\00TitleVRev2\tes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ium\Kenai\Emissions%20Data\Attachment%204A%20-%20Emissions%20Calculations%20ESH%200617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PSA\Report_Templat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0329820%20Agrium%20US%20NO%20Permit%20Extension.PS/Application%20Documents/Final%20Documents/Addendum%204/NH3%20Fugitiv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yfs01\Environmental\P000401\035\WCU_Update\Calcs\Mapco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ES\Projects\Enron%206792\140%20Florida%20PSD\Certosa%20Dade%20400\Revised%20Draft%20PSD\Certosa%20-%207FA%20Emissions%20Rev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 Notes"/>
      <sheetName val="Select Pivot"/>
      <sheetName val="Data"/>
      <sheetName val="All Pivot"/>
      <sheetName val="98 TC&amp;TT Ldg Emissio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re Data - 1998"/>
      <sheetName val="DATA"/>
      <sheetName val="HEAT VALUE"/>
      <sheetName val="LBS/DAY"/>
    </sheetNames>
    <sheetDataSet>
      <sheetData sheetId="0" refreshError="1"/>
      <sheetData sheetId="1" refreshError="1">
        <row r="5">
          <cell r="A5">
            <v>35796</v>
          </cell>
          <cell r="W5">
            <v>616.83321227686156</v>
          </cell>
        </row>
        <row r="6">
          <cell r="A6">
            <v>35797</v>
          </cell>
          <cell r="W6">
            <v>587</v>
          </cell>
        </row>
        <row r="7">
          <cell r="A7">
            <v>35798</v>
          </cell>
          <cell r="W7">
            <v>966.41581711017898</v>
          </cell>
        </row>
        <row r="8">
          <cell r="A8">
            <v>35799</v>
          </cell>
          <cell r="W8">
            <v>1063.906706713529</v>
          </cell>
        </row>
        <row r="9">
          <cell r="A9">
            <v>35800</v>
          </cell>
          <cell r="W9">
            <v>633.79562137183052</v>
          </cell>
        </row>
        <row r="10">
          <cell r="A10">
            <v>35801</v>
          </cell>
          <cell r="W10">
            <v>316.93749317525936</v>
          </cell>
        </row>
        <row r="11">
          <cell r="A11">
            <v>35802</v>
          </cell>
          <cell r="W11">
            <v>734</v>
          </cell>
        </row>
        <row r="12">
          <cell r="A12">
            <v>35803</v>
          </cell>
          <cell r="W12">
            <v>1303</v>
          </cell>
        </row>
        <row r="13">
          <cell r="A13">
            <v>35804</v>
          </cell>
          <cell r="W13">
            <v>1033.3571278140485</v>
          </cell>
        </row>
        <row r="14">
          <cell r="A14">
            <v>35805</v>
          </cell>
          <cell r="W14">
            <v>1469.6773868491719</v>
          </cell>
        </row>
        <row r="15">
          <cell r="A15">
            <v>35806</v>
          </cell>
          <cell r="W15">
            <v>895.78336514532532</v>
          </cell>
        </row>
        <row r="16">
          <cell r="A16">
            <v>35807</v>
          </cell>
          <cell r="W16">
            <v>858.86528821599279</v>
          </cell>
        </row>
        <row r="17">
          <cell r="A17">
            <v>35808</v>
          </cell>
          <cell r="W17">
            <v>830.26411880830403</v>
          </cell>
        </row>
        <row r="18">
          <cell r="A18">
            <v>35809</v>
          </cell>
          <cell r="W18">
            <v>74.127234183246784</v>
          </cell>
        </row>
        <row r="19">
          <cell r="A19">
            <v>35810</v>
          </cell>
          <cell r="W19">
            <v>45.436563103248304</v>
          </cell>
        </row>
        <row r="20">
          <cell r="A20">
            <v>35811</v>
          </cell>
          <cell r="W20">
            <v>26.985731004681316</v>
          </cell>
        </row>
        <row r="21">
          <cell r="A21">
            <v>35812</v>
          </cell>
          <cell r="W21">
            <v>899.71238273528047</v>
          </cell>
        </row>
        <row r="22">
          <cell r="A22">
            <v>35813</v>
          </cell>
          <cell r="W22">
            <v>16.788906535998919</v>
          </cell>
        </row>
        <row r="23">
          <cell r="A23">
            <v>35814</v>
          </cell>
          <cell r="W23">
            <v>49.285455364302436</v>
          </cell>
        </row>
        <row r="24">
          <cell r="A24">
            <v>35815</v>
          </cell>
          <cell r="W24">
            <v>1058.4942124753634</v>
          </cell>
        </row>
        <row r="25">
          <cell r="A25">
            <v>35816</v>
          </cell>
          <cell r="W25">
            <v>732.55368035380013</v>
          </cell>
        </row>
        <row r="26">
          <cell r="A26">
            <v>35817</v>
          </cell>
          <cell r="W26">
            <v>1471.775458604249</v>
          </cell>
        </row>
        <row r="27">
          <cell r="A27">
            <v>35818</v>
          </cell>
          <cell r="W27">
            <v>1122.2752862844893</v>
          </cell>
        </row>
        <row r="28">
          <cell r="A28">
            <v>35819</v>
          </cell>
          <cell r="W28">
            <v>708.83101075770378</v>
          </cell>
        </row>
        <row r="29">
          <cell r="A29">
            <v>35820</v>
          </cell>
          <cell r="W29">
            <v>935.53232900907994</v>
          </cell>
        </row>
        <row r="30">
          <cell r="A30">
            <v>35821</v>
          </cell>
          <cell r="W30">
            <v>1422.7455892491284</v>
          </cell>
        </row>
        <row r="31">
          <cell r="A31">
            <v>35822</v>
          </cell>
          <cell r="W31">
            <v>2089.4373782379153</v>
          </cell>
        </row>
        <row r="32">
          <cell r="A32">
            <v>35823</v>
          </cell>
          <cell r="W32">
            <v>901.0817101447999</v>
          </cell>
        </row>
        <row r="33">
          <cell r="A33">
            <v>35824</v>
          </cell>
          <cell r="W33">
            <v>1044.0626507829143</v>
          </cell>
        </row>
        <row r="34">
          <cell r="A34">
            <v>35825</v>
          </cell>
          <cell r="W34">
            <v>1262.9250955065547</v>
          </cell>
        </row>
        <row r="35">
          <cell r="A35">
            <v>35826</v>
          </cell>
          <cell r="W35">
            <v>928.80298997215618</v>
          </cell>
        </row>
        <row r="36">
          <cell r="A36">
            <v>35827</v>
          </cell>
        </row>
        <row r="37">
          <cell r="A37">
            <v>35828</v>
          </cell>
          <cell r="W37">
            <v>713.27605820105828</v>
          </cell>
        </row>
        <row r="38">
          <cell r="A38">
            <v>35829</v>
          </cell>
          <cell r="W38">
            <v>771.19859788359804</v>
          </cell>
        </row>
        <row r="39">
          <cell r="A39">
            <v>35830</v>
          </cell>
          <cell r="W39">
            <v>941.40582010582023</v>
          </cell>
        </row>
        <row r="40">
          <cell r="A40">
            <v>35831</v>
          </cell>
          <cell r="W40">
            <v>687.14629629629621</v>
          </cell>
        </row>
        <row r="41">
          <cell r="A41">
            <v>35832</v>
          </cell>
          <cell r="W41">
            <v>1885.4538624338627</v>
          </cell>
        </row>
        <row r="42">
          <cell r="A42">
            <v>35833</v>
          </cell>
          <cell r="W42">
            <v>1283.8914814814818</v>
          </cell>
        </row>
        <row r="43">
          <cell r="A43">
            <v>35834</v>
          </cell>
          <cell r="W43">
            <v>1178.3952116402111</v>
          </cell>
        </row>
        <row r="44">
          <cell r="A44">
            <v>35835</v>
          </cell>
          <cell r="W44">
            <v>1129.7493386243389</v>
          </cell>
        </row>
        <row r="45">
          <cell r="A45">
            <v>35836</v>
          </cell>
          <cell r="W45">
            <v>1849.0957671957674</v>
          </cell>
        </row>
        <row r="46">
          <cell r="A46">
            <v>35837</v>
          </cell>
          <cell r="W46">
            <v>1232.1758201058201</v>
          </cell>
        </row>
        <row r="47">
          <cell r="A47">
            <v>35838</v>
          </cell>
          <cell r="W47">
            <v>1101.4412433862433</v>
          </cell>
        </row>
        <row r="48">
          <cell r="A48">
            <v>35839</v>
          </cell>
          <cell r="W48">
            <v>1454.3804761904764</v>
          </cell>
        </row>
        <row r="49">
          <cell r="A49">
            <v>35840</v>
          </cell>
          <cell r="W49">
            <v>1442.559232804233</v>
          </cell>
        </row>
        <row r="50">
          <cell r="A50">
            <v>35841</v>
          </cell>
          <cell r="W50">
            <v>1818.5093121693119</v>
          </cell>
        </row>
        <row r="51">
          <cell r="A51">
            <v>35842</v>
          </cell>
          <cell r="W51">
            <v>2148.0387830687828</v>
          </cell>
        </row>
        <row r="52">
          <cell r="A52">
            <v>35843</v>
          </cell>
          <cell r="W52">
            <v>1646.824470899471</v>
          </cell>
        </row>
        <row r="53">
          <cell r="A53">
            <v>35844</v>
          </cell>
          <cell r="W53">
            <v>1610.7443386243388</v>
          </cell>
        </row>
        <row r="54">
          <cell r="A54">
            <v>35845</v>
          </cell>
          <cell r="W54">
            <v>1428.0114021164022</v>
          </cell>
        </row>
        <row r="55">
          <cell r="A55">
            <v>35846</v>
          </cell>
          <cell r="W55">
            <v>1253.9730952380953</v>
          </cell>
        </row>
        <row r="56">
          <cell r="A56">
            <v>35847</v>
          </cell>
          <cell r="W56">
            <v>1135.1871957671954</v>
          </cell>
        </row>
        <row r="57">
          <cell r="A57">
            <v>35848</v>
          </cell>
          <cell r="W57">
            <v>980.69603174603208</v>
          </cell>
        </row>
        <row r="58">
          <cell r="A58">
            <v>35849</v>
          </cell>
          <cell r="W58">
            <v>1173.6695502645503</v>
          </cell>
        </row>
        <row r="59">
          <cell r="A59">
            <v>35850</v>
          </cell>
          <cell r="W59">
            <v>1336.5226190476187</v>
          </cell>
        </row>
        <row r="60">
          <cell r="A60">
            <v>35851</v>
          </cell>
          <cell r="W60">
            <v>1350.312857142857</v>
          </cell>
        </row>
        <row r="61">
          <cell r="A61">
            <v>35852</v>
          </cell>
          <cell r="W61">
            <v>2196.5697883597886</v>
          </cell>
        </row>
        <row r="62">
          <cell r="A62">
            <v>35853</v>
          </cell>
          <cell r="W62">
            <v>1992.8256349206354</v>
          </cell>
        </row>
        <row r="63">
          <cell r="A63">
            <v>35854</v>
          </cell>
          <cell r="W63">
            <v>1258.6255555555551</v>
          </cell>
        </row>
        <row r="64">
          <cell r="A64">
            <v>35855</v>
          </cell>
          <cell r="W64">
            <v>613.89603174603167</v>
          </cell>
        </row>
        <row r="65">
          <cell r="A65">
            <v>35856</v>
          </cell>
          <cell r="W65">
            <v>1441.1338624338625</v>
          </cell>
        </row>
        <row r="66">
          <cell r="A66">
            <v>35857</v>
          </cell>
          <cell r="W66">
            <v>961.93066137566132</v>
          </cell>
        </row>
        <row r="67">
          <cell r="A67">
            <v>35858</v>
          </cell>
          <cell r="W67">
            <v>1393.6158730158734</v>
          </cell>
        </row>
        <row r="68">
          <cell r="A68">
            <v>35859</v>
          </cell>
          <cell r="W68">
            <v>765.82640211640228</v>
          </cell>
        </row>
        <row r="69">
          <cell r="A69">
            <v>35860</v>
          </cell>
          <cell r="W69">
            <v>850.56674603174577</v>
          </cell>
        </row>
        <row r="70">
          <cell r="A70">
            <v>35861</v>
          </cell>
          <cell r="W70">
            <v>1136.3153439153439</v>
          </cell>
        </row>
        <row r="71">
          <cell r="A71">
            <v>35862</v>
          </cell>
          <cell r="W71">
            <v>645.41645502645531</v>
          </cell>
        </row>
        <row r="72">
          <cell r="A72">
            <v>35863</v>
          </cell>
          <cell r="W72">
            <v>547.02074074074051</v>
          </cell>
        </row>
        <row r="73">
          <cell r="A73">
            <v>35864</v>
          </cell>
          <cell r="W73">
            <v>411.93682539682533</v>
          </cell>
        </row>
        <row r="74">
          <cell r="A74">
            <v>35865</v>
          </cell>
          <cell r="W74">
            <v>1496.7728571428574</v>
          </cell>
        </row>
        <row r="75">
          <cell r="A75">
            <v>35866</v>
          </cell>
          <cell r="W75">
            <v>1097.771851851852</v>
          </cell>
        </row>
        <row r="76">
          <cell r="A76">
            <v>35867</v>
          </cell>
          <cell r="W76">
            <v>1029.605158730159</v>
          </cell>
        </row>
        <row r="77">
          <cell r="A77">
            <v>35868</v>
          </cell>
          <cell r="W77">
            <v>2214.5401058201051</v>
          </cell>
        </row>
        <row r="78">
          <cell r="A78">
            <v>35869</v>
          </cell>
          <cell r="W78">
            <v>1741.9805026455026</v>
          </cell>
        </row>
        <row r="79">
          <cell r="A79">
            <v>35870</v>
          </cell>
          <cell r="W79">
            <v>1121.6025396825401</v>
          </cell>
        </row>
        <row r="80">
          <cell r="A80">
            <v>35871</v>
          </cell>
          <cell r="W80">
            <v>1159.9337301587304</v>
          </cell>
        </row>
        <row r="81">
          <cell r="A81">
            <v>35872</v>
          </cell>
          <cell r="W81">
            <v>1222.774285714286</v>
          </cell>
        </row>
        <row r="82">
          <cell r="A82">
            <v>35873</v>
          </cell>
          <cell r="W82">
            <v>1489.9119047619051</v>
          </cell>
        </row>
        <row r="83">
          <cell r="A83">
            <v>35874</v>
          </cell>
          <cell r="W83">
            <v>1204.1474074074076</v>
          </cell>
        </row>
        <row r="84">
          <cell r="A84">
            <v>35875</v>
          </cell>
          <cell r="W84">
            <v>1056.1343386243389</v>
          </cell>
        </row>
        <row r="85">
          <cell r="A85">
            <v>35876</v>
          </cell>
          <cell r="W85">
            <v>1704.6434656084655</v>
          </cell>
        </row>
        <row r="86">
          <cell r="A86">
            <v>35877</v>
          </cell>
          <cell r="W86">
            <v>849.10452380952347</v>
          </cell>
        </row>
        <row r="87">
          <cell r="A87">
            <v>35878</v>
          </cell>
          <cell r="W87">
            <v>1451.6647354497363</v>
          </cell>
        </row>
        <row r="88">
          <cell r="A88">
            <v>35879</v>
          </cell>
          <cell r="W88">
            <v>1417.6945502645506</v>
          </cell>
        </row>
        <row r="89">
          <cell r="A89">
            <v>35880</v>
          </cell>
          <cell r="W89">
            <v>1570.9119576719584</v>
          </cell>
        </row>
        <row r="90">
          <cell r="A90">
            <v>35881</v>
          </cell>
          <cell r="W90">
            <v>1759.2715079365082</v>
          </cell>
        </row>
        <row r="91">
          <cell r="A91">
            <v>35882</v>
          </cell>
          <cell r="W91">
            <v>1677.1962169312169</v>
          </cell>
        </row>
        <row r="92">
          <cell r="A92">
            <v>35883</v>
          </cell>
          <cell r="W92">
            <v>1654.2037566137572</v>
          </cell>
        </row>
        <row r="93">
          <cell r="A93">
            <v>35884</v>
          </cell>
          <cell r="W93">
            <v>1773.8349206349203</v>
          </cell>
        </row>
        <row r="94">
          <cell r="A94">
            <v>35885</v>
          </cell>
          <cell r="W94">
            <v>2320.2867989417987</v>
          </cell>
        </row>
        <row r="95">
          <cell r="A95">
            <v>35886</v>
          </cell>
          <cell r="W95">
            <v>1236.587169312169</v>
          </cell>
        </row>
        <row r="96">
          <cell r="A96">
            <v>35887</v>
          </cell>
          <cell r="W96">
            <v>1773.7849470899478</v>
          </cell>
        </row>
        <row r="97">
          <cell r="A97">
            <v>35888</v>
          </cell>
          <cell r="W97">
            <v>1774.4978571428571</v>
          </cell>
        </row>
        <row r="98">
          <cell r="A98">
            <v>35889</v>
          </cell>
          <cell r="W98">
            <v>815.08298941798944</v>
          </cell>
        </row>
        <row r="99">
          <cell r="A99">
            <v>35890</v>
          </cell>
          <cell r="W99">
            <v>2375.3138624338621</v>
          </cell>
        </row>
        <row r="100">
          <cell r="A100">
            <v>35891</v>
          </cell>
          <cell r="W100">
            <v>2065.0961375661373</v>
          </cell>
        </row>
        <row r="101">
          <cell r="A101">
            <v>35892</v>
          </cell>
          <cell r="W101">
            <v>1432.3620634920633</v>
          </cell>
        </row>
        <row r="102">
          <cell r="A102">
            <v>35893</v>
          </cell>
          <cell r="W102">
            <v>1504.849206349206</v>
          </cell>
        </row>
        <row r="103">
          <cell r="A103">
            <v>35894</v>
          </cell>
          <cell r="W103">
            <v>1791.5971957671954</v>
          </cell>
        </row>
        <row r="104">
          <cell r="A104">
            <v>35895</v>
          </cell>
          <cell r="W104">
            <v>2086.901957671957</v>
          </cell>
        </row>
        <row r="105">
          <cell r="A105">
            <v>35896</v>
          </cell>
          <cell r="W105">
            <v>2103.1854497354507</v>
          </cell>
        </row>
        <row r="106">
          <cell r="A106">
            <v>35897</v>
          </cell>
          <cell r="W106">
            <v>2267.5616137566135</v>
          </cell>
        </row>
        <row r="107">
          <cell r="A107">
            <v>35898</v>
          </cell>
          <cell r="W107">
            <v>1277.1550264550265</v>
          </cell>
        </row>
        <row r="108">
          <cell r="A108">
            <v>35899</v>
          </cell>
          <cell r="W108">
            <v>1853.9284126984126</v>
          </cell>
        </row>
        <row r="109">
          <cell r="A109">
            <v>35900</v>
          </cell>
          <cell r="W109">
            <v>1994.9709523809524</v>
          </cell>
        </row>
        <row r="110">
          <cell r="A110">
            <v>35901</v>
          </cell>
          <cell r="W110">
            <v>1350.5547089947092</v>
          </cell>
        </row>
        <row r="111">
          <cell r="A111">
            <v>35902</v>
          </cell>
          <cell r="W111">
            <v>1481.445634920635</v>
          </cell>
        </row>
        <row r="112">
          <cell r="A112">
            <v>35903</v>
          </cell>
          <cell r="W112">
            <v>1508.5355026455031</v>
          </cell>
        </row>
        <row r="113">
          <cell r="A113">
            <v>35904</v>
          </cell>
          <cell r="W113">
            <v>1724.5556878306882</v>
          </cell>
        </row>
        <row r="114">
          <cell r="A114">
            <v>35905</v>
          </cell>
          <cell r="W114">
            <v>2598.6551058201062</v>
          </cell>
        </row>
        <row r="115">
          <cell r="A115">
            <v>35906</v>
          </cell>
          <cell r="W115">
            <v>1471.8455291005289</v>
          </cell>
        </row>
        <row r="116">
          <cell r="A116">
            <v>35907</v>
          </cell>
          <cell r="W116">
            <v>2137.4109259259258</v>
          </cell>
        </row>
        <row r="117">
          <cell r="A117">
            <v>35908</v>
          </cell>
          <cell r="W117">
            <v>1907.9563756613766</v>
          </cell>
        </row>
        <row r="118">
          <cell r="A118">
            <v>35909</v>
          </cell>
          <cell r="W118">
            <v>1823.8117724867723</v>
          </cell>
        </row>
        <row r="119">
          <cell r="A119">
            <v>35910</v>
          </cell>
          <cell r="W119">
            <v>2318.0349470899469</v>
          </cell>
        </row>
        <row r="120">
          <cell r="A120">
            <v>35911</v>
          </cell>
          <cell r="W120">
            <v>1838.2831481481485</v>
          </cell>
        </row>
        <row r="121">
          <cell r="A121">
            <v>35912</v>
          </cell>
          <cell r="W121">
            <v>2423.0021428571426</v>
          </cell>
        </row>
        <row r="122">
          <cell r="A122">
            <v>35913</v>
          </cell>
          <cell r="W122">
            <v>2322.2442857142869</v>
          </cell>
        </row>
        <row r="123">
          <cell r="A123">
            <v>35914</v>
          </cell>
          <cell r="W123">
            <v>2247.3545502645502</v>
          </cell>
        </row>
        <row r="124">
          <cell r="A124">
            <v>35915</v>
          </cell>
          <cell r="W124">
            <v>2288.6472751322744</v>
          </cell>
        </row>
        <row r="125">
          <cell r="A125">
            <v>35916</v>
          </cell>
          <cell r="W125">
            <v>2442.1851322751322</v>
          </cell>
        </row>
        <row r="126">
          <cell r="A126">
            <v>35917</v>
          </cell>
          <cell r="W126">
            <v>2234.4429894179893</v>
          </cell>
        </row>
        <row r="127">
          <cell r="A127">
            <v>35918</v>
          </cell>
          <cell r="W127">
            <v>1801.6505026455029</v>
          </cell>
        </row>
        <row r="128">
          <cell r="A128">
            <v>35919</v>
          </cell>
          <cell r="W128">
            <v>1268.6252910052906</v>
          </cell>
        </row>
        <row r="129">
          <cell r="A129">
            <v>35920</v>
          </cell>
          <cell r="W129">
            <v>1194.423703703703</v>
          </cell>
        </row>
        <row r="130">
          <cell r="A130">
            <v>35921</v>
          </cell>
          <cell r="W130">
            <v>1641.2002380952381</v>
          </cell>
        </row>
        <row r="131">
          <cell r="A131">
            <v>35922</v>
          </cell>
          <cell r="W131">
            <v>1444.6462169312172</v>
          </cell>
        </row>
        <row r="132">
          <cell r="A132">
            <v>35923</v>
          </cell>
          <cell r="W132">
            <v>1539.4332010582011</v>
          </cell>
        </row>
        <row r="133">
          <cell r="A133">
            <v>35924</v>
          </cell>
          <cell r="W133">
            <v>1760.9534126984124</v>
          </cell>
        </row>
        <row r="134">
          <cell r="A134">
            <v>35925</v>
          </cell>
          <cell r="W134">
            <v>1675.0776613756605</v>
          </cell>
        </row>
        <row r="135">
          <cell r="A135">
            <v>35926</v>
          </cell>
          <cell r="W135">
            <v>1671.6894708994712</v>
          </cell>
        </row>
        <row r="136">
          <cell r="A136">
            <v>35927</v>
          </cell>
          <cell r="W136">
            <v>1430.3077513227508</v>
          </cell>
        </row>
        <row r="137">
          <cell r="A137">
            <v>35928</v>
          </cell>
          <cell r="W137">
            <v>1097.0294708994704</v>
          </cell>
        </row>
        <row r="138">
          <cell r="A138">
            <v>35929</v>
          </cell>
          <cell r="W138">
            <v>1336.2886772486772</v>
          </cell>
        </row>
        <row r="139">
          <cell r="A139">
            <v>35930</v>
          </cell>
          <cell r="W139">
            <v>874.33830687830721</v>
          </cell>
        </row>
        <row r="140">
          <cell r="A140">
            <v>35931</v>
          </cell>
          <cell r="W140">
            <v>1128.1129365079366</v>
          </cell>
        </row>
        <row r="141">
          <cell r="A141">
            <v>35932</v>
          </cell>
          <cell r="W141">
            <v>1305.6892592592592</v>
          </cell>
        </row>
        <row r="142">
          <cell r="A142">
            <v>35933</v>
          </cell>
          <cell r="W142">
            <v>2095.4973544973545</v>
          </cell>
        </row>
        <row r="143">
          <cell r="A143">
            <v>35934</v>
          </cell>
          <cell r="W143">
            <v>1134.4594708994709</v>
          </cell>
        </row>
        <row r="144">
          <cell r="A144">
            <v>35935</v>
          </cell>
          <cell r="W144">
            <v>1343.0803703703707</v>
          </cell>
        </row>
        <row r="145">
          <cell r="A145">
            <v>35936</v>
          </cell>
          <cell r="W145">
            <v>1509.5121957671954</v>
          </cell>
        </row>
        <row r="146">
          <cell r="A146">
            <v>35937</v>
          </cell>
          <cell r="W146">
            <v>2061.9591269841262</v>
          </cell>
        </row>
        <row r="147">
          <cell r="A147">
            <v>35938</v>
          </cell>
          <cell r="W147">
            <v>1986.2204232804236</v>
          </cell>
        </row>
        <row r="148">
          <cell r="A148">
            <v>35939</v>
          </cell>
          <cell r="W148">
            <v>1435.1634920634915</v>
          </cell>
        </row>
        <row r="149">
          <cell r="A149">
            <v>35940</v>
          </cell>
          <cell r="W149">
            <v>2263.4457671957675</v>
          </cell>
        </row>
        <row r="150">
          <cell r="A150">
            <v>35941</v>
          </cell>
          <cell r="W150">
            <v>1190.4783597883597</v>
          </cell>
        </row>
        <row r="151">
          <cell r="A151">
            <v>35942</v>
          </cell>
          <cell r="W151">
            <v>1453.7707407407411</v>
          </cell>
        </row>
        <row r="152">
          <cell r="A152">
            <v>35943</v>
          </cell>
          <cell r="W152">
            <v>1615.0094708994711</v>
          </cell>
        </row>
        <row r="153">
          <cell r="A153">
            <v>35944</v>
          </cell>
          <cell r="W153">
            <v>1371.9429629629631</v>
          </cell>
        </row>
        <row r="154">
          <cell r="A154">
            <v>35945</v>
          </cell>
          <cell r="W154">
            <v>856.00690476190459</v>
          </cell>
        </row>
        <row r="155">
          <cell r="A155">
            <v>35946</v>
          </cell>
          <cell r="W155">
            <v>2064.8633597883595</v>
          </cell>
        </row>
        <row r="156">
          <cell r="A156">
            <v>35947</v>
          </cell>
          <cell r="W156">
            <v>982.63293650793662</v>
          </cell>
        </row>
        <row r="157">
          <cell r="A157">
            <v>35948</v>
          </cell>
          <cell r="W157">
            <v>1018.5766137566138</v>
          </cell>
        </row>
        <row r="158">
          <cell r="A158">
            <v>35949</v>
          </cell>
          <cell r="W158">
            <v>1199.7090476190479</v>
          </cell>
        </row>
        <row r="159">
          <cell r="A159">
            <v>35950</v>
          </cell>
          <cell r="W159">
            <v>1421.0623280423281</v>
          </cell>
        </row>
        <row r="160">
          <cell r="A160">
            <v>35951</v>
          </cell>
          <cell r="W160">
            <v>1126.4211640211643</v>
          </cell>
        </row>
        <row r="161">
          <cell r="A161">
            <v>35952</v>
          </cell>
          <cell r="W161">
            <v>2216.558703703703</v>
          </cell>
        </row>
        <row r="162">
          <cell r="A162">
            <v>35953</v>
          </cell>
          <cell r="W162">
            <v>1197.6560317460314</v>
          </cell>
        </row>
        <row r="163">
          <cell r="A163">
            <v>35954</v>
          </cell>
          <cell r="W163">
            <v>1070.9390476190479</v>
          </cell>
        </row>
        <row r="164">
          <cell r="A164">
            <v>35955</v>
          </cell>
          <cell r="W164">
            <v>1279.3350793650795</v>
          </cell>
        </row>
        <row r="165">
          <cell r="A165">
            <v>35956</v>
          </cell>
          <cell r="W165">
            <v>1042.8651322751323</v>
          </cell>
        </row>
        <row r="166">
          <cell r="A166">
            <v>35957</v>
          </cell>
          <cell r="W166">
            <v>1637.2055820105825</v>
          </cell>
        </row>
        <row r="167">
          <cell r="A167">
            <v>35958</v>
          </cell>
          <cell r="W167">
            <v>1984.8014285714285</v>
          </cell>
        </row>
        <row r="168">
          <cell r="A168">
            <v>35959</v>
          </cell>
          <cell r="W168">
            <v>2397.8630423280424</v>
          </cell>
        </row>
        <row r="169">
          <cell r="A169">
            <v>35960</v>
          </cell>
          <cell r="W169">
            <v>1720.264232804233</v>
          </cell>
        </row>
        <row r="170">
          <cell r="A170">
            <v>35961</v>
          </cell>
          <cell r="W170">
            <v>1088.1377777777777</v>
          </cell>
        </row>
        <row r="171">
          <cell r="A171">
            <v>35962</v>
          </cell>
          <cell r="W171">
            <v>2533.0210052910052</v>
          </cell>
        </row>
        <row r="172">
          <cell r="A172">
            <v>35963</v>
          </cell>
          <cell r="W172">
            <v>1930.2029100529107</v>
          </cell>
        </row>
        <row r="173">
          <cell r="A173">
            <v>35964</v>
          </cell>
          <cell r="W173">
            <v>2018.1948148148147</v>
          </cell>
        </row>
        <row r="174">
          <cell r="A174">
            <v>35965</v>
          </cell>
          <cell r="W174">
            <v>1847.7651851851854</v>
          </cell>
        </row>
        <row r="175">
          <cell r="A175">
            <v>35966</v>
          </cell>
          <cell r="W175">
            <v>1787.9465608465605</v>
          </cell>
        </row>
        <row r="176">
          <cell r="A176">
            <v>35967</v>
          </cell>
          <cell r="W176">
            <v>2054.7327248677248</v>
          </cell>
        </row>
        <row r="177">
          <cell r="A177">
            <v>35968</v>
          </cell>
          <cell r="W177">
            <v>1735.3418518518513</v>
          </cell>
        </row>
        <row r="178">
          <cell r="A178">
            <v>35969</v>
          </cell>
          <cell r="W178">
            <v>1547.6949735449739</v>
          </cell>
        </row>
        <row r="179">
          <cell r="A179">
            <v>35970</v>
          </cell>
          <cell r="W179">
            <v>2049.473756613756</v>
          </cell>
        </row>
        <row r="180">
          <cell r="A180">
            <v>35971</v>
          </cell>
          <cell r="W180">
            <v>1649.4212962962961</v>
          </cell>
        </row>
        <row r="181">
          <cell r="A181">
            <v>35972</v>
          </cell>
          <cell r="W181">
            <v>1835.0285185185187</v>
          </cell>
        </row>
        <row r="182">
          <cell r="A182">
            <v>35973</v>
          </cell>
          <cell r="W182">
            <v>1896.8698941798943</v>
          </cell>
        </row>
        <row r="183">
          <cell r="A183">
            <v>35974</v>
          </cell>
          <cell r="W183">
            <v>1948.0157936507937</v>
          </cell>
        </row>
        <row r="184">
          <cell r="A184">
            <v>35975</v>
          </cell>
          <cell r="W184">
            <v>1691.518386243386</v>
          </cell>
        </row>
        <row r="185">
          <cell r="A185">
            <v>35976</v>
          </cell>
          <cell r="W185">
            <v>1541.9644444444446</v>
          </cell>
        </row>
        <row r="186">
          <cell r="A186">
            <v>35977</v>
          </cell>
          <cell r="W186">
            <v>1986.5943915343919</v>
          </cell>
        </row>
        <row r="187">
          <cell r="A187">
            <v>35978</v>
          </cell>
          <cell r="W187">
            <v>1236.5502380952382</v>
          </cell>
        </row>
        <row r="188">
          <cell r="A188">
            <v>35979</v>
          </cell>
          <cell r="W188">
            <v>1914.3705291005285</v>
          </cell>
        </row>
        <row r="189">
          <cell r="A189">
            <v>35980</v>
          </cell>
          <cell r="W189">
            <v>1710.0608465608464</v>
          </cell>
        </row>
        <row r="190">
          <cell r="A190">
            <v>35981</v>
          </cell>
          <cell r="W190">
            <v>1332.3803174603177</v>
          </cell>
        </row>
        <row r="191">
          <cell r="A191">
            <v>35982</v>
          </cell>
          <cell r="W191">
            <v>1740.0295238095239</v>
          </cell>
        </row>
        <row r="192">
          <cell r="A192">
            <v>35983</v>
          </cell>
          <cell r="W192">
            <v>2554.2842857142855</v>
          </cell>
        </row>
        <row r="193">
          <cell r="A193">
            <v>35984</v>
          </cell>
          <cell r="W193">
            <v>1402.1325661375658</v>
          </cell>
        </row>
        <row r="194">
          <cell r="A194">
            <v>35985</v>
          </cell>
          <cell r="W194">
            <v>2281.2844973544975</v>
          </cell>
        </row>
        <row r="195">
          <cell r="A195">
            <v>35986</v>
          </cell>
          <cell r="W195">
            <v>1944.8253968253966</v>
          </cell>
        </row>
        <row r="196">
          <cell r="A196">
            <v>35987</v>
          </cell>
          <cell r="W196">
            <v>1926.5865079365074</v>
          </cell>
        </row>
        <row r="197">
          <cell r="A197">
            <v>35988</v>
          </cell>
          <cell r="W197">
            <v>2520.6824074074079</v>
          </cell>
        </row>
        <row r="198">
          <cell r="A198">
            <v>35989</v>
          </cell>
          <cell r="W198">
            <v>2127.7102380952379</v>
          </cell>
        </row>
        <row r="199">
          <cell r="A199">
            <v>35990</v>
          </cell>
          <cell r="W199">
            <v>1951.8249206349203</v>
          </cell>
        </row>
        <row r="200">
          <cell r="A200">
            <v>35991</v>
          </cell>
          <cell r="W200">
            <v>2132.3520105820112</v>
          </cell>
        </row>
        <row r="201">
          <cell r="A201">
            <v>35992</v>
          </cell>
          <cell r="W201">
            <v>2034.609497354498</v>
          </cell>
        </row>
        <row r="202">
          <cell r="A202">
            <v>35993</v>
          </cell>
          <cell r="W202">
            <v>2325.0970634920627</v>
          </cell>
        </row>
        <row r="203">
          <cell r="A203">
            <v>35994</v>
          </cell>
          <cell r="W203">
            <v>2175.7521957671956</v>
          </cell>
        </row>
        <row r="204">
          <cell r="A204">
            <v>35995</v>
          </cell>
          <cell r="W204">
            <v>2194.4652380952384</v>
          </cell>
        </row>
        <row r="205">
          <cell r="A205">
            <v>35996</v>
          </cell>
          <cell r="W205">
            <v>1958.6187301587302</v>
          </cell>
        </row>
        <row r="206">
          <cell r="A206">
            <v>35997</v>
          </cell>
          <cell r="W206">
            <v>1947.2499206349212</v>
          </cell>
        </row>
        <row r="207">
          <cell r="A207">
            <v>35998</v>
          </cell>
          <cell r="W207">
            <v>2591.776190476191</v>
          </cell>
        </row>
        <row r="208">
          <cell r="A208">
            <v>35999</v>
          </cell>
          <cell r="W208">
            <v>2026.9644973544973</v>
          </cell>
        </row>
        <row r="209">
          <cell r="A209">
            <v>36000</v>
          </cell>
          <cell r="W209">
            <v>1848.3470899470899</v>
          </cell>
        </row>
        <row r="210">
          <cell r="A210">
            <v>36001</v>
          </cell>
          <cell r="W210">
            <v>2169.1034656084662</v>
          </cell>
        </row>
        <row r="211">
          <cell r="A211">
            <v>36002</v>
          </cell>
          <cell r="W211">
            <v>2366.8848412698412</v>
          </cell>
        </row>
        <row r="212">
          <cell r="A212">
            <v>36003</v>
          </cell>
          <cell r="W212">
            <v>1897.9780158730157</v>
          </cell>
        </row>
        <row r="213">
          <cell r="A213">
            <v>36004</v>
          </cell>
          <cell r="W213">
            <v>1740.4274338624341</v>
          </cell>
        </row>
        <row r="214">
          <cell r="A214">
            <v>36005</v>
          </cell>
          <cell r="W214">
            <v>2156.6468253968255</v>
          </cell>
        </row>
        <row r="215">
          <cell r="A215">
            <v>36006</v>
          </cell>
          <cell r="W215">
            <v>2251.7475132275135</v>
          </cell>
        </row>
        <row r="216">
          <cell r="A216">
            <v>36007</v>
          </cell>
          <cell r="W216">
            <v>1754.8439947089946</v>
          </cell>
        </row>
        <row r="217">
          <cell r="A217">
            <v>36008</v>
          </cell>
          <cell r="W217">
            <v>1418.1129365079371</v>
          </cell>
        </row>
        <row r="218">
          <cell r="A218">
            <v>36009</v>
          </cell>
          <cell r="W218">
            <v>1250.4298677248682</v>
          </cell>
        </row>
        <row r="219">
          <cell r="A219">
            <v>36010</v>
          </cell>
          <cell r="W219">
            <v>1830.9447089947082</v>
          </cell>
        </row>
        <row r="220">
          <cell r="A220">
            <v>36011</v>
          </cell>
          <cell r="W220">
            <v>973.59650793650769</v>
          </cell>
        </row>
        <row r="221">
          <cell r="A221">
            <v>36012</v>
          </cell>
          <cell r="W221">
            <v>2058.5084656084659</v>
          </cell>
        </row>
        <row r="222">
          <cell r="A222">
            <v>36013</v>
          </cell>
          <cell r="W222">
            <v>1507.7612962962965</v>
          </cell>
        </row>
        <row r="223">
          <cell r="A223">
            <v>36014</v>
          </cell>
          <cell r="W223">
            <v>1676.9551322751322</v>
          </cell>
        </row>
        <row r="224">
          <cell r="A224">
            <v>36015</v>
          </cell>
          <cell r="W224">
            <v>1728.4688888888884</v>
          </cell>
        </row>
        <row r="225">
          <cell r="A225">
            <v>36016</v>
          </cell>
          <cell r="W225">
            <v>1233.5947619047622</v>
          </cell>
        </row>
        <row r="226">
          <cell r="A226">
            <v>36017</v>
          </cell>
          <cell r="W226">
            <v>1218.5102645502645</v>
          </cell>
        </row>
        <row r="227">
          <cell r="A227">
            <v>36018</v>
          </cell>
          <cell r="W227">
            <v>1225.6500264550264</v>
          </cell>
        </row>
        <row r="228">
          <cell r="A228">
            <v>36019</v>
          </cell>
          <cell r="W228">
            <v>1267.8685449735449</v>
          </cell>
        </row>
        <row r="229">
          <cell r="A229">
            <v>36020</v>
          </cell>
          <cell r="W229">
            <v>1672.4971428571425</v>
          </cell>
        </row>
        <row r="230">
          <cell r="A230">
            <v>36021</v>
          </cell>
          <cell r="W230">
            <v>1239.6842063492063</v>
          </cell>
        </row>
        <row r="231">
          <cell r="A231">
            <v>36022</v>
          </cell>
          <cell r="W231">
            <v>920.80343915343894</v>
          </cell>
        </row>
        <row r="232">
          <cell r="A232">
            <v>36023</v>
          </cell>
          <cell r="W232">
            <v>996.00481481481495</v>
          </cell>
        </row>
        <row r="233">
          <cell r="A233">
            <v>36024</v>
          </cell>
          <cell r="W233">
            <v>1112.6793386243387</v>
          </cell>
        </row>
        <row r="234">
          <cell r="A234">
            <v>36025</v>
          </cell>
          <cell r="W234">
            <v>1277.6236507936508</v>
          </cell>
        </row>
        <row r="235">
          <cell r="A235">
            <v>36026</v>
          </cell>
          <cell r="W235">
            <v>788.20489417989404</v>
          </cell>
        </row>
        <row r="236">
          <cell r="A236">
            <v>36027</v>
          </cell>
          <cell r="W236">
            <v>1381.2203703703706</v>
          </cell>
        </row>
        <row r="237">
          <cell r="A237">
            <v>36028</v>
          </cell>
          <cell r="W237">
            <v>2172.4153968253959</v>
          </cell>
        </row>
        <row r="238">
          <cell r="A238">
            <v>36029</v>
          </cell>
          <cell r="W238">
            <v>989.99677248677256</v>
          </cell>
        </row>
        <row r="239">
          <cell r="A239">
            <v>36030</v>
          </cell>
          <cell r="W239">
            <v>1349.1458465608464</v>
          </cell>
        </row>
        <row r="240">
          <cell r="A240">
            <v>36031</v>
          </cell>
          <cell r="W240">
            <v>1170.8352380952381</v>
          </cell>
        </row>
        <row r="241">
          <cell r="A241">
            <v>36032</v>
          </cell>
          <cell r="W241">
            <v>1132.4703174603176</v>
          </cell>
        </row>
        <row r="242">
          <cell r="A242">
            <v>36033</v>
          </cell>
          <cell r="W242">
            <v>1411.2054497354493</v>
          </cell>
        </row>
        <row r="243">
          <cell r="A243">
            <v>36034</v>
          </cell>
          <cell r="W243">
            <v>1253.0742328042325</v>
          </cell>
        </row>
        <row r="244">
          <cell r="A244">
            <v>36035</v>
          </cell>
          <cell r="W244">
            <v>1062.0119047619048</v>
          </cell>
        </row>
        <row r="245">
          <cell r="A245">
            <v>36036</v>
          </cell>
          <cell r="W245">
            <v>1642.8665079365076</v>
          </cell>
        </row>
        <row r="246">
          <cell r="A246">
            <v>36037</v>
          </cell>
          <cell r="W246">
            <v>2039.3384920634919</v>
          </cell>
        </row>
        <row r="247">
          <cell r="A247">
            <v>36038</v>
          </cell>
          <cell r="W247">
            <v>1753.0126455026457</v>
          </cell>
        </row>
        <row r="248">
          <cell r="A248">
            <v>36039</v>
          </cell>
          <cell r="W248">
            <v>2137.2465079365079</v>
          </cell>
        </row>
        <row r="249">
          <cell r="A249">
            <v>36040</v>
          </cell>
          <cell r="W249">
            <v>1530.3715343915344</v>
          </cell>
        </row>
        <row r="250">
          <cell r="A250">
            <v>36041</v>
          </cell>
          <cell r="W250">
            <v>2491.1507671957679</v>
          </cell>
        </row>
        <row r="251">
          <cell r="A251">
            <v>36042</v>
          </cell>
          <cell r="W251">
            <v>2060.6810846560843</v>
          </cell>
        </row>
        <row r="252">
          <cell r="A252">
            <v>36043</v>
          </cell>
          <cell r="W252">
            <v>2166.3689947089947</v>
          </cell>
        </row>
        <row r="253">
          <cell r="A253">
            <v>36044</v>
          </cell>
          <cell r="W253">
            <v>2225.6227513227509</v>
          </cell>
        </row>
        <row r="254">
          <cell r="A254">
            <v>36045</v>
          </cell>
          <cell r="W254">
            <v>1411.6175396825395</v>
          </cell>
        </row>
        <row r="255">
          <cell r="A255">
            <v>36046</v>
          </cell>
          <cell r="W255">
            <v>1191.8946296296292</v>
          </cell>
        </row>
        <row r="256">
          <cell r="A256">
            <v>36047</v>
          </cell>
          <cell r="W256">
            <v>851.11280423280436</v>
          </cell>
        </row>
        <row r="257">
          <cell r="A257">
            <v>36048</v>
          </cell>
          <cell r="W257">
            <v>1795.885079365079</v>
          </cell>
        </row>
        <row r="258">
          <cell r="A258">
            <v>36049</v>
          </cell>
          <cell r="W258">
            <v>1524.8266402116403</v>
          </cell>
        </row>
        <row r="259">
          <cell r="A259">
            <v>36050</v>
          </cell>
          <cell r="W259">
            <v>1986.118968253968</v>
          </cell>
        </row>
        <row r="260">
          <cell r="A260">
            <v>36051</v>
          </cell>
          <cell r="W260">
            <v>960.96113756613784</v>
          </cell>
        </row>
        <row r="261">
          <cell r="A261">
            <v>36052</v>
          </cell>
          <cell r="W261">
            <v>1028.7695502645506</v>
          </cell>
        </row>
        <row r="262">
          <cell r="A262">
            <v>36053</v>
          </cell>
          <cell r="W262">
            <v>1070.4496031746032</v>
          </cell>
        </row>
        <row r="263">
          <cell r="A263">
            <v>36054</v>
          </cell>
          <cell r="W263">
            <v>1693.0109259259261</v>
          </cell>
        </row>
        <row r="264">
          <cell r="A264">
            <v>36055</v>
          </cell>
          <cell r="W264">
            <v>1558.6619047619047</v>
          </cell>
        </row>
        <row r="265">
          <cell r="A265">
            <v>36056</v>
          </cell>
          <cell r="W265">
            <v>1204.6224603174608</v>
          </cell>
        </row>
        <row r="266">
          <cell r="A266">
            <v>36057</v>
          </cell>
          <cell r="W266">
            <v>1911.5643386243391</v>
          </cell>
        </row>
        <row r="267">
          <cell r="A267">
            <v>36058</v>
          </cell>
          <cell r="W267">
            <v>1908.0910582010579</v>
          </cell>
        </row>
        <row r="268">
          <cell r="A268">
            <v>36059</v>
          </cell>
          <cell r="W268">
            <v>1877.0336243386248</v>
          </cell>
        </row>
        <row r="269">
          <cell r="A269">
            <v>36060</v>
          </cell>
          <cell r="W269">
            <v>1709.2301851851855</v>
          </cell>
        </row>
        <row r="270">
          <cell r="A270">
            <v>36061</v>
          </cell>
          <cell r="W270">
            <v>1856.2650264550261</v>
          </cell>
        </row>
        <row r="271">
          <cell r="A271">
            <v>36062</v>
          </cell>
          <cell r="W271">
            <v>1610.7524867724869</v>
          </cell>
        </row>
        <row r="272">
          <cell r="A272">
            <v>36063</v>
          </cell>
          <cell r="W272">
            <v>1766.7562433862436</v>
          </cell>
        </row>
        <row r="273">
          <cell r="A273">
            <v>36064</v>
          </cell>
          <cell r="W273">
            <v>1991.9065608465605</v>
          </cell>
        </row>
        <row r="274">
          <cell r="A274">
            <v>36065</v>
          </cell>
          <cell r="W274">
            <v>1670.334497354497</v>
          </cell>
        </row>
        <row r="275">
          <cell r="A275">
            <v>36066</v>
          </cell>
          <cell r="W275">
            <v>1381.6821693121697</v>
          </cell>
        </row>
        <row r="276">
          <cell r="A276">
            <v>36067</v>
          </cell>
          <cell r="W276">
            <v>1225.3697354497353</v>
          </cell>
        </row>
        <row r="277">
          <cell r="A277">
            <v>36068</v>
          </cell>
          <cell r="W277">
            <v>1573.6080952380958</v>
          </cell>
        </row>
        <row r="278">
          <cell r="A278">
            <v>36069</v>
          </cell>
          <cell r="W278">
            <v>1433.9347619047619</v>
          </cell>
        </row>
        <row r="279">
          <cell r="A279">
            <v>36070</v>
          </cell>
          <cell r="W279">
            <v>1530.3715343915342</v>
          </cell>
        </row>
        <row r="280">
          <cell r="A280">
            <v>36071</v>
          </cell>
          <cell r="W280">
            <v>2141.5691005291001</v>
          </cell>
        </row>
        <row r="281">
          <cell r="A281">
            <v>36072</v>
          </cell>
          <cell r="W281">
            <v>1685.2329365079368</v>
          </cell>
        </row>
        <row r="282">
          <cell r="A282">
            <v>36073</v>
          </cell>
          <cell r="W282">
            <v>2027.7639153439147</v>
          </cell>
        </row>
        <row r="283">
          <cell r="A283">
            <v>36074</v>
          </cell>
          <cell r="W283">
            <v>1795.9972222222214</v>
          </cell>
        </row>
        <row r="284">
          <cell r="A284">
            <v>36075</v>
          </cell>
          <cell r="W284">
            <v>1451.24873015873</v>
          </cell>
        </row>
        <row r="285">
          <cell r="A285">
            <v>36076</v>
          </cell>
          <cell r="W285">
            <v>925.76256613756618</v>
          </cell>
        </row>
        <row r="286">
          <cell r="A286">
            <v>36077</v>
          </cell>
          <cell r="W286">
            <v>1262.0153703703704</v>
          </cell>
        </row>
        <row r="287">
          <cell r="A287">
            <v>36078</v>
          </cell>
          <cell r="W287">
            <v>1185.1546296296292</v>
          </cell>
        </row>
        <row r="288">
          <cell r="A288">
            <v>36079</v>
          </cell>
          <cell r="W288">
            <v>1352.087433862434</v>
          </cell>
        </row>
        <row r="289">
          <cell r="A289">
            <v>36080</v>
          </cell>
          <cell r="W289">
            <v>1543.5813756613759</v>
          </cell>
        </row>
        <row r="290">
          <cell r="A290">
            <v>36081</v>
          </cell>
          <cell r="W290">
            <v>1776.3022751322751</v>
          </cell>
        </row>
        <row r="291">
          <cell r="A291">
            <v>36082</v>
          </cell>
          <cell r="W291">
            <v>2262.234417989418</v>
          </cell>
        </row>
        <row r="292">
          <cell r="A292">
            <v>36083</v>
          </cell>
          <cell r="W292">
            <v>1532.2548677248681</v>
          </cell>
        </row>
        <row r="293">
          <cell r="A293">
            <v>36084</v>
          </cell>
          <cell r="W293">
            <v>1571.5515079365077</v>
          </cell>
        </row>
        <row r="294">
          <cell r="A294">
            <v>36085</v>
          </cell>
          <cell r="W294">
            <v>1990.3913756613754</v>
          </cell>
        </row>
        <row r="295">
          <cell r="A295">
            <v>36086</v>
          </cell>
          <cell r="W295">
            <v>1617.6810582010582</v>
          </cell>
        </row>
        <row r="296">
          <cell r="A296">
            <v>36087</v>
          </cell>
          <cell r="W296">
            <v>1639.0870370370374</v>
          </cell>
        </row>
        <row r="297">
          <cell r="A297">
            <v>36088</v>
          </cell>
          <cell r="W297">
            <v>1671.2084656084653</v>
          </cell>
        </row>
        <row r="298">
          <cell r="A298">
            <v>36089</v>
          </cell>
          <cell r="W298">
            <v>1639.4675396825398</v>
          </cell>
        </row>
        <row r="299">
          <cell r="A299">
            <v>36090</v>
          </cell>
          <cell r="W299">
            <v>1529.0246031746035</v>
          </cell>
        </row>
        <row r="300">
          <cell r="A300">
            <v>36091</v>
          </cell>
          <cell r="W300">
            <v>1457.6387301587301</v>
          </cell>
        </row>
        <row r="301">
          <cell r="A301">
            <v>36092</v>
          </cell>
          <cell r="W301">
            <v>1127.5998677248676</v>
          </cell>
        </row>
        <row r="302">
          <cell r="A302">
            <v>36093</v>
          </cell>
          <cell r="W302">
            <v>1365.0381216931214</v>
          </cell>
        </row>
        <row r="303">
          <cell r="A303">
            <v>36094</v>
          </cell>
          <cell r="W303">
            <v>1618.1383333333338</v>
          </cell>
        </row>
        <row r="304">
          <cell r="A304">
            <v>36095</v>
          </cell>
          <cell r="W304">
            <v>1491.3659788359794</v>
          </cell>
        </row>
        <row r="305">
          <cell r="A305">
            <v>36096</v>
          </cell>
          <cell r="W305">
            <v>1373.2430423280425</v>
          </cell>
        </row>
        <row r="306">
          <cell r="A306">
            <v>36097</v>
          </cell>
          <cell r="W306">
            <v>1204.4674250440917</v>
          </cell>
        </row>
        <row r="307">
          <cell r="A307">
            <v>36098</v>
          </cell>
          <cell r="W307">
            <v>1384.5395238095239</v>
          </cell>
        </row>
        <row r="308">
          <cell r="A308">
            <v>36099</v>
          </cell>
          <cell r="W308">
            <v>1839.4816402116403</v>
          </cell>
        </row>
        <row r="309">
          <cell r="A309">
            <v>36100</v>
          </cell>
          <cell r="W309">
            <v>1123.6921957671957</v>
          </cell>
        </row>
        <row r="310">
          <cell r="A310">
            <v>36101</v>
          </cell>
          <cell r="W310">
            <v>1093.9788359788358</v>
          </cell>
        </row>
        <row r="311">
          <cell r="A311">
            <v>36102</v>
          </cell>
          <cell r="W311">
            <v>1185.8692328042328</v>
          </cell>
        </row>
        <row r="312">
          <cell r="A312">
            <v>36103</v>
          </cell>
          <cell r="W312">
            <v>971.35698412698446</v>
          </cell>
        </row>
        <row r="313">
          <cell r="A313">
            <v>36104</v>
          </cell>
          <cell r="W313">
            <v>1050.1558994708996</v>
          </cell>
        </row>
        <row r="314">
          <cell r="A314">
            <v>36105</v>
          </cell>
          <cell r="W314">
            <v>2864.479735449735</v>
          </cell>
        </row>
        <row r="315">
          <cell r="A315">
            <v>36106</v>
          </cell>
          <cell r="W315">
            <v>1394.7651587301591</v>
          </cell>
        </row>
        <row r="316">
          <cell r="A316">
            <v>36107</v>
          </cell>
          <cell r="W316">
            <v>1130.0090476190476</v>
          </cell>
        </row>
        <row r="317">
          <cell r="A317">
            <v>36108</v>
          </cell>
          <cell r="W317">
            <v>1353.4965079365079</v>
          </cell>
        </row>
        <row r="318">
          <cell r="A318">
            <v>36109</v>
          </cell>
          <cell r="W318">
            <v>1139.1274074074074</v>
          </cell>
        </row>
        <row r="319">
          <cell r="A319">
            <v>36110</v>
          </cell>
          <cell r="W319">
            <v>1473.9468783068785</v>
          </cell>
        </row>
        <row r="320">
          <cell r="A320">
            <v>36111</v>
          </cell>
          <cell r="W320">
            <v>1394.0225396825392</v>
          </cell>
        </row>
        <row r="321">
          <cell r="A321">
            <v>36112</v>
          </cell>
          <cell r="W321">
            <v>833.27296296296322</v>
          </cell>
        </row>
        <row r="322">
          <cell r="A322">
            <v>36113</v>
          </cell>
          <cell r="W322">
            <v>1318.5489417989418</v>
          </cell>
        </row>
        <row r="323">
          <cell r="A323">
            <v>36114</v>
          </cell>
          <cell r="W323">
            <v>1204.3617195767195</v>
          </cell>
        </row>
        <row r="324">
          <cell r="A324">
            <v>36115</v>
          </cell>
          <cell r="W324">
            <v>1244.9189682539682</v>
          </cell>
        </row>
        <row r="325">
          <cell r="A325">
            <v>36116</v>
          </cell>
          <cell r="W325">
            <v>1311.395185185185</v>
          </cell>
        </row>
        <row r="326">
          <cell r="A326">
            <v>36117</v>
          </cell>
          <cell r="W326">
            <v>1483.1279629629623</v>
          </cell>
        </row>
        <row r="327">
          <cell r="A327">
            <v>36118</v>
          </cell>
          <cell r="W327">
            <v>1379.9819576719576</v>
          </cell>
        </row>
        <row r="328">
          <cell r="A328">
            <v>36119</v>
          </cell>
          <cell r="W328">
            <v>1529.8354232804234</v>
          </cell>
        </row>
        <row r="329">
          <cell r="A329">
            <v>36120</v>
          </cell>
          <cell r="W329">
            <v>1256.8914021164019</v>
          </cell>
        </row>
        <row r="330">
          <cell r="A330">
            <v>36121</v>
          </cell>
          <cell r="W330">
            <v>1303.6082539682534</v>
          </cell>
        </row>
        <row r="331">
          <cell r="A331">
            <v>36122</v>
          </cell>
          <cell r="W331">
            <v>1140.6005820105822</v>
          </cell>
        </row>
        <row r="332">
          <cell r="A332">
            <v>36123</v>
          </cell>
          <cell r="W332">
            <v>1620.5388359788362</v>
          </cell>
        </row>
        <row r="333">
          <cell r="A333">
            <v>36124</v>
          </cell>
          <cell r="W333">
            <v>1453.2216666666668</v>
          </cell>
        </row>
        <row r="334">
          <cell r="A334">
            <v>36125</v>
          </cell>
          <cell r="W334">
            <v>1125.9959523809528</v>
          </cell>
        </row>
        <row r="335">
          <cell r="A335">
            <v>36126</v>
          </cell>
          <cell r="W335">
            <v>1129.8320105820108</v>
          </cell>
        </row>
        <row r="336">
          <cell r="A336">
            <v>36127</v>
          </cell>
          <cell r="W336">
            <v>1352.3067724867719</v>
          </cell>
        </row>
        <row r="337">
          <cell r="A337">
            <v>36128</v>
          </cell>
          <cell r="W337">
            <v>1345.9005291005294</v>
          </cell>
        </row>
        <row r="338">
          <cell r="A338">
            <v>36129</v>
          </cell>
          <cell r="W338">
            <v>1638.953888888889</v>
          </cell>
        </row>
        <row r="339">
          <cell r="A339">
            <v>36130</v>
          </cell>
          <cell r="W339">
            <v>1102.486587301587</v>
          </cell>
        </row>
        <row r="340">
          <cell r="A340">
            <v>36131</v>
          </cell>
          <cell r="W340">
            <v>1457.6699470899471</v>
          </cell>
        </row>
        <row r="341">
          <cell r="A341">
            <v>36132</v>
          </cell>
          <cell r="W341">
            <v>1268.1243121693124</v>
          </cell>
        </row>
        <row r="342">
          <cell r="A342">
            <v>36133</v>
          </cell>
          <cell r="W342">
            <v>1238.3203703703703</v>
          </cell>
        </row>
        <row r="343">
          <cell r="A343">
            <v>36134</v>
          </cell>
          <cell r="W343">
            <v>1347.36201058201</v>
          </cell>
        </row>
        <row r="344">
          <cell r="A344">
            <v>36135</v>
          </cell>
          <cell r="W344">
            <v>796.64449735449739</v>
          </cell>
        </row>
        <row r="345">
          <cell r="A345">
            <v>36136</v>
          </cell>
          <cell r="W345">
            <v>1228.0867195767196</v>
          </cell>
        </row>
        <row r="346">
          <cell r="A346">
            <v>36137</v>
          </cell>
          <cell r="W346">
            <v>1302.5205026455028</v>
          </cell>
        </row>
        <row r="347">
          <cell r="A347">
            <v>36138</v>
          </cell>
          <cell r="W347">
            <v>1186.2963227513221</v>
          </cell>
        </row>
        <row r="348">
          <cell r="A348">
            <v>36139</v>
          </cell>
          <cell r="W348">
            <v>1338.0609788359786</v>
          </cell>
        </row>
        <row r="349">
          <cell r="A349">
            <v>36140</v>
          </cell>
          <cell r="W349">
            <v>1038.6239947089946</v>
          </cell>
        </row>
        <row r="350">
          <cell r="A350">
            <v>36141</v>
          </cell>
          <cell r="W350">
            <v>1443.5101322751323</v>
          </cell>
        </row>
        <row r="351">
          <cell r="A351">
            <v>36142</v>
          </cell>
          <cell r="W351">
            <v>1282.4616402116405</v>
          </cell>
        </row>
        <row r="352">
          <cell r="A352">
            <v>36143</v>
          </cell>
          <cell r="W352">
            <v>1046.603386243386</v>
          </cell>
        </row>
        <row r="353">
          <cell r="A353">
            <v>36144</v>
          </cell>
          <cell r="W353">
            <v>883.77539682539668</v>
          </cell>
        </row>
        <row r="354">
          <cell r="A354">
            <v>36145</v>
          </cell>
          <cell r="W354">
            <v>984.35074074074043</v>
          </cell>
        </row>
        <row r="355">
          <cell r="A355">
            <v>36146</v>
          </cell>
          <cell r="W355">
            <v>1042.254365079365</v>
          </cell>
        </row>
        <row r="356">
          <cell r="A356">
            <v>36147</v>
          </cell>
          <cell r="W356">
            <v>1290.5782275132278</v>
          </cell>
        </row>
        <row r="357">
          <cell r="A357">
            <v>36148</v>
          </cell>
          <cell r="W357">
            <v>1348.8227513227514</v>
          </cell>
        </row>
        <row r="358">
          <cell r="A358">
            <v>36149</v>
          </cell>
          <cell r="W358">
            <v>1348.8227513227512</v>
          </cell>
        </row>
        <row r="359">
          <cell r="A359">
            <v>36150</v>
          </cell>
          <cell r="W359">
            <v>1572.9318253968254</v>
          </cell>
        </row>
        <row r="360">
          <cell r="A360">
            <v>36151</v>
          </cell>
          <cell r="W360">
            <v>1572.9318253968254</v>
          </cell>
        </row>
        <row r="361">
          <cell r="A361">
            <v>36152</v>
          </cell>
          <cell r="W361">
            <v>527.5642328042328</v>
          </cell>
        </row>
        <row r="362">
          <cell r="A362">
            <v>36153</v>
          </cell>
          <cell r="W362">
            <v>1714.7144179894176</v>
          </cell>
        </row>
        <row r="363">
          <cell r="A363">
            <v>36154</v>
          </cell>
          <cell r="W363">
            <v>1418.9419047619053</v>
          </cell>
        </row>
        <row r="364">
          <cell r="A364">
            <v>36155</v>
          </cell>
          <cell r="W364">
            <v>1639.6722486772483</v>
          </cell>
        </row>
        <row r="365">
          <cell r="A365">
            <v>36156</v>
          </cell>
          <cell r="W365">
            <v>1668.4033862433866</v>
          </cell>
        </row>
        <row r="366">
          <cell r="A366">
            <v>36157</v>
          </cell>
          <cell r="W366">
            <v>1960.8208201058194</v>
          </cell>
        </row>
        <row r="367">
          <cell r="A367">
            <v>36158</v>
          </cell>
          <cell r="W367">
            <v>1109.1996825396825</v>
          </cell>
        </row>
        <row r="368">
          <cell r="A368">
            <v>36159</v>
          </cell>
          <cell r="W368">
            <v>1270.713227513228</v>
          </cell>
        </row>
        <row r="369">
          <cell r="A369">
            <v>36160</v>
          </cell>
          <cell r="W369">
            <v>1550.4763492063491</v>
          </cell>
        </row>
        <row r="394">
          <cell r="F394" t="str">
            <v>H2</v>
          </cell>
          <cell r="G394" t="str">
            <v>C1</v>
          </cell>
          <cell r="H394" t="str">
            <v>C2</v>
          </cell>
          <cell r="I394" t="str">
            <v>C2=</v>
          </cell>
          <cell r="J394" t="str">
            <v>C3</v>
          </cell>
          <cell r="K394" t="str">
            <v>C3=</v>
          </cell>
          <cell r="L394" t="str">
            <v>IC4</v>
          </cell>
          <cell r="M394" t="str">
            <v>NC4</v>
          </cell>
          <cell r="N394" t="str">
            <v>B=1</v>
          </cell>
          <cell r="O394" t="str">
            <v>IC4=</v>
          </cell>
          <cell r="P394" t="str">
            <v>B2L</v>
          </cell>
          <cell r="Q394" t="str">
            <v>B2H</v>
          </cell>
          <cell r="R394" t="str">
            <v>1,3BD</v>
          </cell>
          <cell r="S394" t="str">
            <v>C5's</v>
          </cell>
        </row>
        <row r="395">
          <cell r="A395" t="str">
            <v>JAN</v>
          </cell>
          <cell r="Y395">
            <v>42019.419354838712</v>
          </cell>
          <cell r="Z395">
            <v>10975.322580645161</v>
          </cell>
          <cell r="AA395">
            <v>20282.516129032258</v>
          </cell>
        </row>
        <row r="396">
          <cell r="A396" t="str">
            <v>FEB</v>
          </cell>
          <cell r="Y396">
            <v>15786.929555261453</v>
          </cell>
          <cell r="Z396">
            <v>4643.3000848185129</v>
          </cell>
          <cell r="AA396">
            <v>27834.684422420021</v>
          </cell>
        </row>
        <row r="397">
          <cell r="A397" t="str">
            <v>MAR</v>
          </cell>
          <cell r="Y397">
            <v>13621.165894553167</v>
          </cell>
          <cell r="Z397">
            <v>3402.9026513348158</v>
          </cell>
          <cell r="AA397">
            <v>19173.899196047496</v>
          </cell>
        </row>
        <row r="398">
          <cell r="A398" t="str">
            <v>APR</v>
          </cell>
          <cell r="Y398">
            <v>9660.4486799349761</v>
          </cell>
          <cell r="Z398">
            <v>2124.8846150833642</v>
          </cell>
          <cell r="AA398">
            <v>27832.20003831499</v>
          </cell>
        </row>
        <row r="399">
          <cell r="A399" t="str">
            <v>MAY</v>
          </cell>
          <cell r="Y399">
            <v>22957.978486966844</v>
          </cell>
          <cell r="Z399">
            <v>5310.9307123696817</v>
          </cell>
          <cell r="AA399">
            <v>42934.058542598948</v>
          </cell>
        </row>
        <row r="400">
          <cell r="A400" t="str">
            <v>JUN</v>
          </cell>
          <cell r="Y400">
            <v>21528.852599819074</v>
          </cell>
          <cell r="Z400">
            <v>6271.4345466495151</v>
          </cell>
          <cell r="AA400">
            <v>58683.87952019809</v>
          </cell>
        </row>
        <row r="401">
          <cell r="A401" t="str">
            <v>JUL</v>
          </cell>
          <cell r="Y401">
            <v>16275.43998462888</v>
          </cell>
          <cell r="Z401">
            <v>2895.8063155090331</v>
          </cell>
          <cell r="AA401">
            <v>66057.979506313699</v>
          </cell>
        </row>
        <row r="402">
          <cell r="A402" t="str">
            <v>AUG</v>
          </cell>
          <cell r="Y402">
            <v>19206.478437705413</v>
          </cell>
          <cell r="Z402">
            <v>7593.8929177326982</v>
          </cell>
          <cell r="AA402">
            <v>43381.660902626412</v>
          </cell>
        </row>
        <row r="403">
          <cell r="A403" t="str">
            <v>SEP</v>
          </cell>
          <cell r="Y403">
            <v>12849.132293238035</v>
          </cell>
          <cell r="Z403">
            <v>7969.5041345913642</v>
          </cell>
          <cell r="AA403">
            <v>54634.26357217061</v>
          </cell>
        </row>
        <row r="404">
          <cell r="A404" t="str">
            <v>OCT</v>
          </cell>
          <cell r="Y404">
            <v>13049.942508877235</v>
          </cell>
          <cell r="Z404">
            <v>7079.0472074992649</v>
          </cell>
          <cell r="AA404">
            <v>46704.526412655752</v>
          </cell>
        </row>
        <row r="405">
          <cell r="A405" t="str">
            <v>NOV</v>
          </cell>
          <cell r="Y405">
            <v>13203.076535497528</v>
          </cell>
          <cell r="Z405">
            <v>6429.7384610880217</v>
          </cell>
          <cell r="AA405">
            <v>29173.985003414451</v>
          </cell>
        </row>
        <row r="406">
          <cell r="A406" t="str">
            <v>DEC</v>
          </cell>
          <cell r="Y406">
            <v>10046.818389497728</v>
          </cell>
          <cell r="Z406">
            <v>6356.8613961930059</v>
          </cell>
          <cell r="AA406">
            <v>22185.933117535074</v>
          </cell>
        </row>
        <row r="407">
          <cell r="L407">
            <v>4149.1842351887526</v>
          </cell>
          <cell r="M407">
            <v>3210.2867174109761</v>
          </cell>
          <cell r="N407">
            <v>6340.1622457234334</v>
          </cell>
          <cell r="O407">
            <v>6649.9613233457176</v>
          </cell>
          <cell r="P407">
            <v>2887.8964052573047</v>
          </cell>
          <cell r="Q407">
            <v>2941.382928087623</v>
          </cell>
          <cell r="R407">
            <v>8502.9895938941372</v>
          </cell>
          <cell r="S407">
            <v>3558.1020813693726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"/>
      <sheetName val="VP Calc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MFUG-98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ctive Paint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 Units"/>
      <sheetName val="Criteria Summary"/>
      <sheetName val="HAP Summary"/>
      <sheetName val="Title 129, Chapters 20 &amp; 24"/>
      <sheetName val="PM Process Emissions"/>
      <sheetName val="Steeping&amp;Milling"/>
      <sheetName val="Germ Dryers, cooling"/>
      <sheetName val="Gluten Flash Dryers"/>
      <sheetName val="Fluid Bed Germ Dryer"/>
      <sheetName val="Fermentation, Distillation"/>
      <sheetName val="Storage Tanks"/>
      <sheetName val="Product Loadout"/>
      <sheetName val="Product Loadout HAPs"/>
      <sheetName val="EtOH LO Flare"/>
      <sheetName val="Carbon Furnaces"/>
      <sheetName val="NG Boilers #1-4"/>
      <sheetName val="NG Boiler #5"/>
      <sheetName val="Coal fired Boilers"/>
      <sheetName val="Cooling Towers"/>
      <sheetName val="Equipment Leaks"/>
      <sheetName val="Paved Road Fugitives"/>
      <sheetName val="Emergency Equipment"/>
      <sheetName val="Biogas Flare"/>
      <sheetName val="Wet Feed Pile"/>
      <sheetName val="HCl Scrubber"/>
      <sheetName val="Process Ta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"/>
      <sheetName val="Table 6"/>
      <sheetName val="Table 7"/>
      <sheetName val="Table 8.1"/>
      <sheetName val="Table 8.2"/>
      <sheetName val="Table 8.3"/>
      <sheetName val="Table 9"/>
      <sheetName val="Table 10"/>
      <sheetName val="Table 11"/>
      <sheetName val="Table 12"/>
      <sheetName val="Table 13"/>
    </sheetNames>
    <sheetDataSet>
      <sheetData sheetId="0"/>
      <sheetData sheetId="1">
        <row r="2">
          <cell r="A2" t="str">
            <v>BPU Emissions Calculations Input Page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8">
          <cell r="D8" t="str">
            <v>Percent</v>
          </cell>
          <cell r="F8" t="str">
            <v>Neat [1]</v>
          </cell>
          <cell r="G8" t="str">
            <v>Diluted</v>
          </cell>
        </row>
        <row r="9">
          <cell r="C9" t="str">
            <v>Annual</v>
          </cell>
          <cell r="D9" t="str">
            <v>Product</v>
          </cell>
          <cell r="F9" t="str">
            <v>Annual</v>
          </cell>
          <cell r="G9" t="str">
            <v>Batch</v>
          </cell>
          <cell r="H9" t="str">
            <v>Number</v>
          </cell>
          <cell r="I9" t="str">
            <v>Batches</v>
          </cell>
          <cell r="J9" t="str">
            <v>Specific</v>
          </cell>
          <cell r="K9" t="str">
            <v>Gallons</v>
          </cell>
          <cell r="L9" t="str">
            <v>Total</v>
          </cell>
        </row>
        <row r="10">
          <cell r="C10" t="str">
            <v>Production</v>
          </cell>
          <cell r="D10" t="str">
            <v>in</v>
          </cell>
          <cell r="F10" t="str">
            <v>Production</v>
          </cell>
          <cell r="G10" t="str">
            <v>Size</v>
          </cell>
          <cell r="H10" t="str">
            <v>of</v>
          </cell>
          <cell r="I10" t="str">
            <v>per</v>
          </cell>
          <cell r="J10" t="str">
            <v>Gravity</v>
          </cell>
          <cell r="K10" t="str">
            <v xml:space="preserve">per </v>
          </cell>
          <cell r="L10" t="str">
            <v>Batch</v>
          </cell>
        </row>
        <row r="11">
          <cell r="A11" t="str">
            <v>Product</v>
          </cell>
          <cell r="B11" t="str">
            <v>Peroxide</v>
          </cell>
          <cell r="C11" t="str">
            <v>(lbs)</v>
          </cell>
          <cell r="D11" t="str">
            <v>Diluent</v>
          </cell>
          <cell r="E11" t="str">
            <v>Diluent</v>
          </cell>
          <cell r="F11" t="str">
            <v>(lbs)</v>
          </cell>
          <cell r="G11" t="str">
            <v>(lbs)</v>
          </cell>
          <cell r="H11" t="str">
            <v>Batches</v>
          </cell>
          <cell r="I11" t="str">
            <v>Day</v>
          </cell>
          <cell r="J11" t="str">
            <v>(dimless)</v>
          </cell>
          <cell r="K11" t="str">
            <v>Day</v>
          </cell>
          <cell r="L11" t="str">
            <v>Days [3]</v>
          </cell>
        </row>
        <row r="12">
          <cell r="A12" t="str">
            <v>Lupersol 555 M60</v>
          </cell>
          <cell r="B12" t="str">
            <v>t-amyl peracetate</v>
          </cell>
          <cell r="C12">
            <v>739188</v>
          </cell>
          <cell r="D12">
            <v>0.6</v>
          </cell>
          <cell r="E12" t="str">
            <v>OMS</v>
          </cell>
          <cell r="F12">
            <v>591350.39999999991</v>
          </cell>
          <cell r="G12">
            <v>1350</v>
          </cell>
          <cell r="H12">
            <v>547.54666666666662</v>
          </cell>
          <cell r="I12">
            <v>4</v>
          </cell>
          <cell r="J12">
            <v>1</v>
          </cell>
          <cell r="K12">
            <v>647.48201438848923</v>
          </cell>
          <cell r="L12">
            <v>136.88666666666666</v>
          </cell>
        </row>
        <row r="13">
          <cell r="A13" t="str">
            <v>Lupersol 75M</v>
          </cell>
          <cell r="B13" t="str">
            <v>t-butyl peracetate</v>
          </cell>
          <cell r="C13">
            <v>108753</v>
          </cell>
          <cell r="D13">
            <v>0.5</v>
          </cell>
          <cell r="E13" t="str">
            <v>OMS</v>
          </cell>
          <cell r="F13">
            <v>72502</v>
          </cell>
          <cell r="G13">
            <v>1950</v>
          </cell>
          <cell r="H13">
            <v>55.770769230769233</v>
          </cell>
          <cell r="I13">
            <v>6</v>
          </cell>
          <cell r="J13">
            <v>0.8</v>
          </cell>
          <cell r="K13">
            <v>1753.5971223021581</v>
          </cell>
          <cell r="L13">
            <v>9.295128205128206</v>
          </cell>
        </row>
        <row r="14">
          <cell r="A14" t="str">
            <v>Lupersol 70</v>
          </cell>
          <cell r="B14" t="str">
            <v>t-butyl peracetate</v>
          </cell>
          <cell r="C14">
            <v>115881</v>
          </cell>
          <cell r="D14">
            <v>0.75</v>
          </cell>
          <cell r="E14" t="str">
            <v>OMS</v>
          </cell>
          <cell r="F14">
            <v>115881</v>
          </cell>
          <cell r="G14">
            <v>1950</v>
          </cell>
          <cell r="H14">
            <v>59.426153846153845</v>
          </cell>
          <cell r="I14">
            <v>6</v>
          </cell>
          <cell r="J14">
            <v>0.8</v>
          </cell>
          <cell r="K14">
            <v>1753.5971223021581</v>
          </cell>
          <cell r="L14">
            <v>9.9043589743589742</v>
          </cell>
        </row>
        <row r="15">
          <cell r="A15" t="str">
            <v>Lupersol 76M</v>
          </cell>
          <cell r="B15" t="str">
            <v>t-butyl peracetate</v>
          </cell>
          <cell r="C15">
            <v>0</v>
          </cell>
          <cell r="D15">
            <v>0.6</v>
          </cell>
          <cell r="E15" t="str">
            <v>OMS</v>
          </cell>
          <cell r="F15">
            <v>0</v>
          </cell>
          <cell r="G15">
            <v>1950</v>
          </cell>
          <cell r="H15">
            <v>0</v>
          </cell>
          <cell r="I15">
            <v>6</v>
          </cell>
          <cell r="J15">
            <v>0.8</v>
          </cell>
          <cell r="K15">
            <v>1753.5971223021581</v>
          </cell>
          <cell r="L15">
            <v>0</v>
          </cell>
        </row>
        <row r="16">
          <cell r="A16" t="str">
            <v>Peracetate MC20</v>
          </cell>
          <cell r="B16" t="str">
            <v>t-butyl peracetate</v>
          </cell>
          <cell r="C16">
            <v>0</v>
          </cell>
          <cell r="D16">
            <v>0.2</v>
          </cell>
          <cell r="E16" t="str">
            <v>Isopar C</v>
          </cell>
          <cell r="F16">
            <v>0</v>
          </cell>
          <cell r="G16">
            <v>1950</v>
          </cell>
          <cell r="H16">
            <v>0</v>
          </cell>
          <cell r="I16">
            <v>6</v>
          </cell>
          <cell r="J16">
            <v>0.8</v>
          </cell>
          <cell r="K16">
            <v>1753.5971223021581</v>
          </cell>
          <cell r="L16">
            <v>0</v>
          </cell>
        </row>
        <row r="17">
          <cell r="A17" t="str">
            <v>Peracetate 20H</v>
          </cell>
          <cell r="B17" t="str">
            <v>t-butyl peracetate</v>
          </cell>
          <cell r="C17">
            <v>0</v>
          </cell>
          <cell r="D17">
            <v>0.2</v>
          </cell>
          <cell r="E17" t="str">
            <v>Isopar H</v>
          </cell>
          <cell r="F17">
            <v>0</v>
          </cell>
          <cell r="G17">
            <v>1950</v>
          </cell>
          <cell r="H17">
            <v>0</v>
          </cell>
          <cell r="I17">
            <v>6</v>
          </cell>
          <cell r="J17">
            <v>0.8</v>
          </cell>
          <cell r="K17">
            <v>1753.5971223021581</v>
          </cell>
          <cell r="L17">
            <v>0</v>
          </cell>
        </row>
        <row r="18">
          <cell r="A18" t="str">
            <v>Lupersol 701-M75</v>
          </cell>
          <cell r="B18" t="str">
            <v>t-butyl peroxyneoheptanoate</v>
          </cell>
          <cell r="C18">
            <v>0</v>
          </cell>
          <cell r="D18">
            <v>0.75</v>
          </cell>
          <cell r="E18" t="str">
            <v>OMS</v>
          </cell>
          <cell r="F18">
            <v>0</v>
          </cell>
          <cell r="G18">
            <v>1800</v>
          </cell>
          <cell r="H18">
            <v>0</v>
          </cell>
          <cell r="I18">
            <v>4</v>
          </cell>
          <cell r="J18">
            <v>0.88429999999999997</v>
          </cell>
          <cell r="K18">
            <v>976.26297921292053</v>
          </cell>
          <cell r="L18">
            <v>0</v>
          </cell>
        </row>
        <row r="19">
          <cell r="A19" t="str">
            <v>Lupersol 288 M75</v>
          </cell>
          <cell r="B19" t="str">
            <v>a-cumyl peroxyneoheptanoate</v>
          </cell>
          <cell r="C19">
            <v>10864</v>
          </cell>
          <cell r="D19">
            <v>0.75</v>
          </cell>
          <cell r="E19" t="str">
            <v>OMS</v>
          </cell>
          <cell r="F19">
            <v>10864</v>
          </cell>
          <cell r="G19">
            <v>1800</v>
          </cell>
          <cell r="H19">
            <v>6.0355555555555558</v>
          </cell>
          <cell r="I19">
            <v>4</v>
          </cell>
          <cell r="J19">
            <v>0.92130000000000001</v>
          </cell>
          <cell r="K19">
            <v>937.05563065015269</v>
          </cell>
          <cell r="L19">
            <v>1.5088888888888889</v>
          </cell>
        </row>
        <row r="20">
          <cell r="A20" t="str">
            <v>Lupersol 188 M75</v>
          </cell>
          <cell r="B20" t="str">
            <v>a-cumyl peroxyneodecanoate</v>
          </cell>
          <cell r="C20">
            <v>0</v>
          </cell>
          <cell r="D20">
            <v>0.75</v>
          </cell>
          <cell r="E20" t="str">
            <v>OMS</v>
          </cell>
          <cell r="F20">
            <v>0</v>
          </cell>
          <cell r="G20">
            <v>1750</v>
          </cell>
          <cell r="H20">
            <v>0</v>
          </cell>
          <cell r="I20">
            <v>2</v>
          </cell>
          <cell r="J20">
            <v>1</v>
          </cell>
          <cell r="K20">
            <v>419.66426858513188</v>
          </cell>
          <cell r="L20">
            <v>0</v>
          </cell>
        </row>
        <row r="21">
          <cell r="A21" t="str">
            <v>Lupersol DP-275B-25</v>
          </cell>
          <cell r="B21" t="str">
            <v>1,1-di(t-butylperoxy)cyclohexane</v>
          </cell>
          <cell r="C21">
            <v>0</v>
          </cell>
          <cell r="D21">
            <v>0.25</v>
          </cell>
          <cell r="E21" t="str">
            <v>Solvent</v>
          </cell>
          <cell r="F21">
            <v>0</v>
          </cell>
          <cell r="G21">
            <v>5350</v>
          </cell>
          <cell r="H21">
            <v>0</v>
          </cell>
          <cell r="I21">
            <v>3</v>
          </cell>
          <cell r="J21">
            <v>1</v>
          </cell>
          <cell r="K21">
            <v>1924.4604316546763</v>
          </cell>
          <cell r="L21">
            <v>0</v>
          </cell>
        </row>
        <row r="22">
          <cell r="A22" t="str">
            <v>Lupersol DP-275B-12</v>
          </cell>
          <cell r="B22" t="str">
            <v>1,1-di(t-butylperoxy)cyclohexane</v>
          </cell>
          <cell r="C22">
            <v>0</v>
          </cell>
          <cell r="D22">
            <v>0.12</v>
          </cell>
          <cell r="E22" t="str">
            <v>Solvent</v>
          </cell>
          <cell r="F22">
            <v>0</v>
          </cell>
          <cell r="G22">
            <v>9150</v>
          </cell>
          <cell r="H22">
            <v>0</v>
          </cell>
          <cell r="I22">
            <v>3</v>
          </cell>
          <cell r="J22">
            <v>1</v>
          </cell>
          <cell r="K22">
            <v>3291.3669064748201</v>
          </cell>
          <cell r="L22">
            <v>0</v>
          </cell>
        </row>
        <row r="23">
          <cell r="A23" t="str">
            <v>Lupersol 219 M60</v>
          </cell>
          <cell r="B23" t="str">
            <v>diisononanoyl peroxide</v>
          </cell>
          <cell r="C23">
            <v>0</v>
          </cell>
          <cell r="D23">
            <v>0.6</v>
          </cell>
          <cell r="E23" t="str">
            <v>OMS</v>
          </cell>
          <cell r="F23">
            <v>0</v>
          </cell>
          <cell r="G23">
            <v>1650</v>
          </cell>
          <cell r="H23">
            <v>0</v>
          </cell>
          <cell r="I23">
            <v>6</v>
          </cell>
          <cell r="J23">
            <v>1</v>
          </cell>
          <cell r="K23">
            <v>1187.0503597122301</v>
          </cell>
          <cell r="L23">
            <v>0</v>
          </cell>
        </row>
        <row r="24">
          <cell r="A24" t="str">
            <v>Lupersol 331-80B</v>
          </cell>
          <cell r="B24" t="str">
            <v>1,1-di(t-butyl peroxy)-cyclohexane</v>
          </cell>
          <cell r="C24">
            <v>3955</v>
          </cell>
          <cell r="D24">
            <v>0.8</v>
          </cell>
          <cell r="E24" t="str">
            <v>BBP</v>
          </cell>
          <cell r="F24">
            <v>4218.666666666667</v>
          </cell>
          <cell r="G24">
            <v>1300</v>
          </cell>
          <cell r="H24">
            <v>3.0423076923076922</v>
          </cell>
          <cell r="I24">
            <v>4</v>
          </cell>
          <cell r="J24">
            <v>1</v>
          </cell>
          <cell r="K24">
            <v>623.50119904076735</v>
          </cell>
          <cell r="L24">
            <v>0.76057692307692304</v>
          </cell>
        </row>
        <row r="25">
          <cell r="A25" t="str">
            <v>Lupersol 331-MO25</v>
          </cell>
          <cell r="B25" t="str">
            <v>1,1-di(t-butylperoxy)-cyclohexane</v>
          </cell>
          <cell r="C25">
            <v>55480</v>
          </cell>
          <cell r="D25">
            <v>0.25</v>
          </cell>
          <cell r="E25" t="str">
            <v>Min Oil</v>
          </cell>
          <cell r="F25">
            <v>18493.333333333332</v>
          </cell>
          <cell r="G25">
            <v>1300</v>
          </cell>
          <cell r="H25">
            <v>42.676923076923075</v>
          </cell>
          <cell r="I25">
            <v>4</v>
          </cell>
          <cell r="J25">
            <v>1</v>
          </cell>
          <cell r="K25">
            <v>623.50119904076735</v>
          </cell>
          <cell r="L25">
            <v>10.669230769230769</v>
          </cell>
        </row>
        <row r="26">
          <cell r="A26" t="str">
            <v>Lupersol 531-80B</v>
          </cell>
          <cell r="B26" t="str">
            <v>1,1-di(t-amylperoxy)-cyclohexane</v>
          </cell>
          <cell r="C26">
            <v>0</v>
          </cell>
          <cell r="D26">
            <v>0.8</v>
          </cell>
          <cell r="E26" t="str">
            <v>NBB</v>
          </cell>
          <cell r="F26">
            <v>0</v>
          </cell>
          <cell r="G26">
            <v>1300</v>
          </cell>
          <cell r="H26">
            <v>0</v>
          </cell>
          <cell r="I26">
            <v>4</v>
          </cell>
          <cell r="J26">
            <v>1</v>
          </cell>
          <cell r="K26">
            <v>623.50119904076735</v>
          </cell>
          <cell r="L26">
            <v>0</v>
          </cell>
        </row>
        <row r="27">
          <cell r="A27" t="str">
            <v>Lupersol 531-80M</v>
          </cell>
          <cell r="B27" t="str">
            <v>1,1-di(t-amylperoxy)-cyclohexane</v>
          </cell>
          <cell r="C27">
            <v>13125</v>
          </cell>
          <cell r="D27">
            <v>0.8</v>
          </cell>
          <cell r="E27" t="str">
            <v>OMS</v>
          </cell>
          <cell r="F27">
            <v>10500</v>
          </cell>
          <cell r="G27">
            <v>1300</v>
          </cell>
          <cell r="H27">
            <v>10.096153846153847</v>
          </cell>
          <cell r="I27">
            <v>4</v>
          </cell>
          <cell r="J27">
            <v>1</v>
          </cell>
          <cell r="K27">
            <v>623.50119904076735</v>
          </cell>
          <cell r="L27">
            <v>2.5240384615384617</v>
          </cell>
        </row>
        <row r="28">
          <cell r="A28" t="str">
            <v>Lupersol 533 M75</v>
          </cell>
          <cell r="B28" t="str">
            <v>Ethyl-3,3-di(t-amylperoxy)-butyrate</v>
          </cell>
          <cell r="C28">
            <v>0</v>
          </cell>
          <cell r="D28">
            <v>0.75</v>
          </cell>
          <cell r="E28" t="str">
            <v>OMS</v>
          </cell>
          <cell r="F28">
            <v>0</v>
          </cell>
          <cell r="G28">
            <v>1300</v>
          </cell>
          <cell r="H28">
            <v>0</v>
          </cell>
          <cell r="I28">
            <v>4</v>
          </cell>
          <cell r="J28">
            <v>1</v>
          </cell>
          <cell r="K28">
            <v>623.50119904076735</v>
          </cell>
          <cell r="L28">
            <v>0</v>
          </cell>
        </row>
        <row r="29">
          <cell r="A29" t="str">
            <v>Lupersol P-31</v>
          </cell>
          <cell r="B29" t="str">
            <v>1,1-di(t-butylperoxy)cyclohexane &amp; t-butyl peroctoate</v>
          </cell>
          <cell r="C29">
            <v>0</v>
          </cell>
          <cell r="D29">
            <v>1</v>
          </cell>
          <cell r="F29">
            <v>0</v>
          </cell>
          <cell r="G29">
            <v>4100</v>
          </cell>
          <cell r="H29">
            <v>0</v>
          </cell>
          <cell r="I29">
            <v>4</v>
          </cell>
          <cell r="J29">
            <v>0.89710000000000001</v>
          </cell>
          <cell r="K29">
            <v>2191.9817840967444</v>
          </cell>
          <cell r="L29">
            <v>0</v>
          </cell>
        </row>
        <row r="30">
          <cell r="A30" t="str">
            <v>Lupersol P-33</v>
          </cell>
          <cell r="B30" t="str">
            <v>1,1-di(t-butylperoxy)cyclohexane &amp; t-butyl peroctoate</v>
          </cell>
          <cell r="C30">
            <v>106960</v>
          </cell>
          <cell r="D30">
            <v>1</v>
          </cell>
          <cell r="F30">
            <v>106960</v>
          </cell>
          <cell r="G30">
            <v>1500</v>
          </cell>
          <cell r="H30">
            <v>71.306666666666672</v>
          </cell>
          <cell r="I30">
            <v>4</v>
          </cell>
          <cell r="J30">
            <v>0.89710000000000001</v>
          </cell>
          <cell r="K30">
            <v>801.94455515734558</v>
          </cell>
          <cell r="L30" t="str">
            <v>N/A [4]</v>
          </cell>
        </row>
        <row r="31">
          <cell r="A31" t="str">
            <v>t-amyl perbenzoate</v>
          </cell>
          <cell r="B31" t="str">
            <v>t-amyl perbenzoate</v>
          </cell>
          <cell r="C31">
            <v>26295</v>
          </cell>
          <cell r="D31">
            <v>1</v>
          </cell>
          <cell r="F31">
            <v>26295</v>
          </cell>
          <cell r="G31">
            <v>1700</v>
          </cell>
          <cell r="H31">
            <v>15.467647058823529</v>
          </cell>
          <cell r="I31">
            <v>4</v>
          </cell>
          <cell r="J31">
            <v>1.02</v>
          </cell>
          <cell r="K31">
            <v>799.36051159072736</v>
          </cell>
          <cell r="L31">
            <v>3.8669117647058822</v>
          </cell>
        </row>
        <row r="32">
          <cell r="A32" t="str">
            <v>Lupersol DP 231T</v>
          </cell>
          <cell r="B32" t="str">
            <v>3,3,5-trimethyl 1,1-di(t-butylperoxy)cyclohexanone</v>
          </cell>
          <cell r="C32">
            <v>0</v>
          </cell>
          <cell r="D32">
            <v>0.28999999999999998</v>
          </cell>
          <cell r="E32" t="str">
            <v>Solvent</v>
          </cell>
          <cell r="F32">
            <v>0</v>
          </cell>
          <cell r="G32">
            <v>4810</v>
          </cell>
          <cell r="H32">
            <v>0</v>
          </cell>
          <cell r="I32">
            <v>5</v>
          </cell>
          <cell r="J32">
            <v>0.88009999999999999</v>
          </cell>
          <cell r="K32">
            <v>3276.5515800063049</v>
          </cell>
          <cell r="L32">
            <v>0</v>
          </cell>
        </row>
        <row r="33">
          <cell r="A33" t="str">
            <v>Lupersol 80</v>
          </cell>
          <cell r="B33" t="str">
            <v>t-butyl peroxyisobutyrate</v>
          </cell>
          <cell r="C33">
            <v>3220</v>
          </cell>
          <cell r="D33">
            <v>0.75</v>
          </cell>
          <cell r="E33" t="str">
            <v>OMS</v>
          </cell>
          <cell r="F33">
            <v>3220</v>
          </cell>
          <cell r="G33">
            <v>1550</v>
          </cell>
          <cell r="H33">
            <v>2.0774193548387099</v>
          </cell>
          <cell r="I33">
            <v>4</v>
          </cell>
          <cell r="J33">
            <v>1</v>
          </cell>
          <cell r="K33">
            <v>743.40527577937655</v>
          </cell>
          <cell r="L33">
            <v>0.51935483870967747</v>
          </cell>
        </row>
        <row r="34">
          <cell r="A34" t="str">
            <v>Lupersol 546 M75</v>
          </cell>
          <cell r="B34" t="str">
            <v>t-amyl peroxyneodecanoate</v>
          </cell>
          <cell r="C34">
            <v>191013</v>
          </cell>
          <cell r="D34">
            <v>0.75</v>
          </cell>
          <cell r="E34" t="str">
            <v>OMS</v>
          </cell>
          <cell r="F34">
            <v>191013</v>
          </cell>
          <cell r="G34">
            <v>1700</v>
          </cell>
          <cell r="H34">
            <v>112.36058823529412</v>
          </cell>
          <cell r="I34">
            <v>4</v>
          </cell>
          <cell r="J34">
            <v>1</v>
          </cell>
          <cell r="K34">
            <v>815.34772182254198</v>
          </cell>
          <cell r="L34">
            <v>28.090147058823529</v>
          </cell>
        </row>
        <row r="35">
          <cell r="A35" t="str">
            <v>Lupersol 554 M75</v>
          </cell>
          <cell r="B35" t="str">
            <v>t-amyl peroxypivalate</v>
          </cell>
          <cell r="C35">
            <v>387058</v>
          </cell>
          <cell r="D35">
            <v>0.75</v>
          </cell>
          <cell r="E35" t="str">
            <v>OMS</v>
          </cell>
          <cell r="F35">
            <v>387058</v>
          </cell>
          <cell r="G35">
            <v>3075</v>
          </cell>
          <cell r="H35">
            <v>125.87252032520325</v>
          </cell>
          <cell r="I35">
            <v>4</v>
          </cell>
          <cell r="J35">
            <v>0.85399999999999998</v>
          </cell>
          <cell r="K35">
            <v>1726.9556719963609</v>
          </cell>
          <cell r="L35">
            <v>31.468130081300814</v>
          </cell>
        </row>
        <row r="36">
          <cell r="A36" t="str">
            <v>Lupersol 554 M50</v>
          </cell>
          <cell r="B36" t="str">
            <v>t-amyl peroxypivalate</v>
          </cell>
          <cell r="C36">
            <v>0</v>
          </cell>
          <cell r="D36">
            <v>0.5</v>
          </cell>
          <cell r="E36" t="str">
            <v>OMS</v>
          </cell>
          <cell r="F36">
            <v>0</v>
          </cell>
          <cell r="G36">
            <v>3075</v>
          </cell>
          <cell r="H36">
            <v>0</v>
          </cell>
          <cell r="I36">
            <v>4</v>
          </cell>
          <cell r="J36">
            <v>0.85399999999999998</v>
          </cell>
          <cell r="K36">
            <v>1726.9556719963609</v>
          </cell>
          <cell r="L36">
            <v>0</v>
          </cell>
        </row>
        <row r="37">
          <cell r="A37" t="str">
            <v>Lupersol 575</v>
          </cell>
          <cell r="B37" t="str">
            <v>t-amyl peroxyhexanoate</v>
          </cell>
          <cell r="C37">
            <v>180786</v>
          </cell>
          <cell r="D37">
            <v>1</v>
          </cell>
          <cell r="F37">
            <v>180786</v>
          </cell>
          <cell r="G37">
            <v>1550</v>
          </cell>
          <cell r="H37">
            <v>116.63612903225807</v>
          </cell>
          <cell r="I37">
            <v>4</v>
          </cell>
          <cell r="J37">
            <v>0.90280000000000005</v>
          </cell>
          <cell r="K37">
            <v>823.44403608703647</v>
          </cell>
          <cell r="L37">
            <v>29.159032258064517</v>
          </cell>
        </row>
        <row r="38">
          <cell r="A38" t="str">
            <v>Lupersol 575 P75</v>
          </cell>
          <cell r="B38" t="str">
            <v>t-amyl peroxyhexanoate</v>
          </cell>
          <cell r="C38">
            <v>0</v>
          </cell>
          <cell r="D38">
            <v>0.75</v>
          </cell>
          <cell r="F38">
            <v>0</v>
          </cell>
          <cell r="G38">
            <v>1550</v>
          </cell>
          <cell r="H38">
            <v>0</v>
          </cell>
          <cell r="I38">
            <v>4</v>
          </cell>
          <cell r="J38">
            <v>0.90280000000000005</v>
          </cell>
          <cell r="K38">
            <v>823.44403608703647</v>
          </cell>
          <cell r="L38">
            <v>0</v>
          </cell>
        </row>
        <row r="39">
          <cell r="A39" t="str">
            <v>Lupersol 575 M75</v>
          </cell>
          <cell r="B39" t="str">
            <v>t-amyl peroxyhexanoate</v>
          </cell>
          <cell r="C39">
            <v>20886</v>
          </cell>
          <cell r="D39">
            <v>0.75</v>
          </cell>
          <cell r="E39" t="str">
            <v>OMS</v>
          </cell>
          <cell r="F39">
            <v>15664.5</v>
          </cell>
          <cell r="G39">
            <v>1550</v>
          </cell>
          <cell r="H39">
            <v>13.474838709677419</v>
          </cell>
          <cell r="I39">
            <v>4</v>
          </cell>
          <cell r="J39">
            <v>0.90280000000000005</v>
          </cell>
          <cell r="K39">
            <v>823.44403608703647</v>
          </cell>
          <cell r="L39">
            <v>3.3687096774193548</v>
          </cell>
        </row>
        <row r="40">
          <cell r="A40" t="str">
            <v>Di-t-Butyl Peroxide</v>
          </cell>
          <cell r="B40" t="str">
            <v>di-t-butyl peroxide</v>
          </cell>
          <cell r="C40">
            <v>261017</v>
          </cell>
          <cell r="D40">
            <v>1</v>
          </cell>
          <cell r="E40" t="str">
            <v>None</v>
          </cell>
          <cell r="F40">
            <v>261017</v>
          </cell>
          <cell r="G40">
            <v>1200</v>
          </cell>
          <cell r="H40">
            <v>217.51416666666665</v>
          </cell>
          <cell r="I40">
            <v>8</v>
          </cell>
          <cell r="J40">
            <v>0.78800000000000003</v>
          </cell>
          <cell r="K40">
            <v>1460.7603257495525</v>
          </cell>
          <cell r="L40">
            <v>27.189270833333332</v>
          </cell>
        </row>
        <row r="41">
          <cell r="A41" t="str">
            <v>Di-t-Butyl Peroxide 20C</v>
          </cell>
          <cell r="B41" t="str">
            <v>di-t-butyl peroxide</v>
          </cell>
          <cell r="C41">
            <v>0</v>
          </cell>
          <cell r="D41">
            <v>0.2</v>
          </cell>
          <cell r="E41" t="str">
            <v>Isopar</v>
          </cell>
          <cell r="F41">
            <v>0</v>
          </cell>
          <cell r="G41">
            <v>1200</v>
          </cell>
          <cell r="H41">
            <v>0</v>
          </cell>
          <cell r="I41">
            <v>8</v>
          </cell>
          <cell r="J41">
            <v>0.78800000000000003</v>
          </cell>
          <cell r="K41">
            <v>1460.7603257495525</v>
          </cell>
          <cell r="L41">
            <v>0</v>
          </cell>
        </row>
        <row r="42">
          <cell r="L42">
            <v>268.02117456791268</v>
          </cell>
        </row>
        <row r="44">
          <cell r="C44" t="str">
            <v>Production</v>
          </cell>
          <cell r="G44" t="str">
            <v>Batch</v>
          </cell>
          <cell r="H44" t="str">
            <v>Total</v>
          </cell>
          <cell r="I44" t="str">
            <v>Percent</v>
          </cell>
        </row>
        <row r="45">
          <cell r="A45" t="str">
            <v>Compound-Specific Production</v>
          </cell>
          <cell r="C45" t="str">
            <v>Total</v>
          </cell>
          <cell r="D45" t="str">
            <v>Neat</v>
          </cell>
          <cell r="F45" t="str">
            <v>Neat</v>
          </cell>
          <cell r="G45" t="str">
            <v>Volume</v>
          </cell>
          <cell r="H45" t="str">
            <v>Batch</v>
          </cell>
          <cell r="I45" t="str">
            <v>Time in</v>
          </cell>
        </row>
        <row r="46">
          <cell r="C46" t="str">
            <v>(lbs)</v>
          </cell>
          <cell r="D46" t="str">
            <v>(lbs)</v>
          </cell>
          <cell r="E46" t="str">
            <v>Density</v>
          </cell>
          <cell r="F46" t="str">
            <v>(gal)</v>
          </cell>
          <cell r="G46" t="str">
            <v>(gal)</v>
          </cell>
          <cell r="H46" t="str">
            <v>Days  [3]</v>
          </cell>
          <cell r="I46" t="str">
            <v>Service  [3]</v>
          </cell>
        </row>
        <row r="47">
          <cell r="B47" t="str">
            <v>t-amyl peracetate</v>
          </cell>
          <cell r="C47">
            <v>739188</v>
          </cell>
          <cell r="D47">
            <v>591350.39999999991</v>
          </cell>
          <cell r="E47">
            <v>1</v>
          </cell>
          <cell r="F47">
            <v>70905.323741007189</v>
          </cell>
          <cell r="G47">
            <v>518</v>
          </cell>
          <cell r="H47">
            <v>136.88666666666666</v>
          </cell>
          <cell r="I47">
            <v>0.51073079165236457</v>
          </cell>
        </row>
        <row r="48">
          <cell r="B48" t="str">
            <v>t-butyl peracetate</v>
          </cell>
          <cell r="C48">
            <v>224634</v>
          </cell>
          <cell r="D48">
            <v>188383</v>
          </cell>
          <cell r="E48">
            <v>0.8</v>
          </cell>
          <cell r="F48">
            <v>28234.862110311751</v>
          </cell>
          <cell r="G48">
            <v>1471</v>
          </cell>
          <cell r="H48">
            <v>19.199487179487178</v>
          </cell>
          <cell r="I48">
            <v>7.1634217745815854E-2</v>
          </cell>
        </row>
        <row r="49">
          <cell r="B49" t="str">
            <v>t-butyl peroxyneoheptanoate</v>
          </cell>
          <cell r="C49">
            <v>0</v>
          </cell>
          <cell r="D49">
            <v>0</v>
          </cell>
          <cell r="E49">
            <v>0.88429999999999997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a-cumyl peroxyneoheptanoate</v>
          </cell>
          <cell r="C50">
            <v>10864</v>
          </cell>
          <cell r="D50">
            <v>10864</v>
          </cell>
          <cell r="E50">
            <v>0.92130000000000001</v>
          </cell>
          <cell r="F50">
            <v>1413.912829358786</v>
          </cell>
          <cell r="G50" t="str">
            <v>NA</v>
          </cell>
          <cell r="H50">
            <v>1.5088888888888889</v>
          </cell>
          <cell r="I50">
            <v>5.6297376180125588E-3</v>
          </cell>
        </row>
        <row r="51">
          <cell r="B51" t="str">
            <v>a-cumyl peroxyneodecanoate</v>
          </cell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900</v>
          </cell>
          <cell r="H51">
            <v>0</v>
          </cell>
          <cell r="I51">
            <v>0</v>
          </cell>
        </row>
        <row r="52">
          <cell r="B52" t="str">
            <v>1,1-di(t-butylperoxy)cyclohexane</v>
          </cell>
          <cell r="C52">
            <v>104648</v>
          </cell>
          <cell r="D52">
            <v>75996</v>
          </cell>
          <cell r="E52">
            <v>1</v>
          </cell>
          <cell r="F52">
            <v>9112.2302158273378</v>
          </cell>
          <cell r="G52">
            <v>653</v>
          </cell>
          <cell r="H52">
            <v>13.953846153846154</v>
          </cell>
          <cell r="I52">
            <v>5.2062476691782621E-2</v>
          </cell>
        </row>
        <row r="53">
          <cell r="B53" t="str">
            <v>diisononanoyl peroxide</v>
          </cell>
          <cell r="C53">
            <v>0</v>
          </cell>
          <cell r="D53">
            <v>0</v>
          </cell>
          <cell r="E53">
            <v>1</v>
          </cell>
          <cell r="F53">
            <v>0</v>
          </cell>
          <cell r="G53" t="str">
            <v>NA</v>
          </cell>
          <cell r="H53">
            <v>0</v>
          </cell>
          <cell r="I53">
            <v>0</v>
          </cell>
        </row>
        <row r="54">
          <cell r="B54" t="str">
            <v>t-amyl perbenzoate</v>
          </cell>
          <cell r="C54">
            <v>26295</v>
          </cell>
          <cell r="D54">
            <v>26295</v>
          </cell>
          <cell r="E54">
            <v>1.02</v>
          </cell>
          <cell r="F54">
            <v>3091.0565665114968</v>
          </cell>
          <cell r="G54">
            <v>799</v>
          </cell>
          <cell r="H54">
            <v>3.8669117647058822</v>
          </cell>
          <cell r="I54">
            <v>1.4427635320007385E-2</v>
          </cell>
        </row>
        <row r="55">
          <cell r="B55" t="str">
            <v>3,3,5-trimethyl 1,1-di(t-butylperoxy)cyclohexanone</v>
          </cell>
          <cell r="C55">
            <v>0</v>
          </cell>
          <cell r="D55">
            <v>0</v>
          </cell>
          <cell r="E55">
            <v>0.88009999999999999</v>
          </cell>
          <cell r="F55">
            <v>0</v>
          </cell>
          <cell r="G55" t="str">
            <v>NA</v>
          </cell>
          <cell r="H55">
            <v>0</v>
          </cell>
          <cell r="I55">
            <v>0</v>
          </cell>
        </row>
        <row r="56">
          <cell r="B56" t="str">
            <v>t-butyl peroxyisobutyrate</v>
          </cell>
          <cell r="C56">
            <v>3220</v>
          </cell>
          <cell r="D56">
            <v>3220</v>
          </cell>
          <cell r="E56">
            <v>1</v>
          </cell>
          <cell r="F56">
            <v>386.09112709832135</v>
          </cell>
          <cell r="G56">
            <v>743</v>
          </cell>
          <cell r="H56">
            <v>0.51935483870967747</v>
          </cell>
          <cell r="I56">
            <v>1.9377380893392082E-3</v>
          </cell>
        </row>
        <row r="57">
          <cell r="B57" t="str">
            <v>t-amyl peroxyneodecanoate</v>
          </cell>
          <cell r="C57">
            <v>191013</v>
          </cell>
          <cell r="D57">
            <v>191013</v>
          </cell>
          <cell r="E57">
            <v>1</v>
          </cell>
          <cell r="F57">
            <v>22903.237410071943</v>
          </cell>
          <cell r="G57">
            <v>815</v>
          </cell>
          <cell r="H57">
            <v>28.090147058823529</v>
          </cell>
          <cell r="I57">
            <v>0.10480570090817916</v>
          </cell>
        </row>
        <row r="58">
          <cell r="B58" t="str">
            <v>t-amyl peroxypivalate</v>
          </cell>
          <cell r="C58">
            <v>387058</v>
          </cell>
          <cell r="D58">
            <v>387058</v>
          </cell>
          <cell r="E58">
            <v>1</v>
          </cell>
          <cell r="F58">
            <v>46409.83213429257</v>
          </cell>
          <cell r="G58">
            <v>1475</v>
          </cell>
          <cell r="H58">
            <v>31.468130081300814</v>
          </cell>
          <cell r="I58">
            <v>0.11740911938033181</v>
          </cell>
        </row>
        <row r="59">
          <cell r="B59" t="str">
            <v>t-amyl peroxyhexanoate</v>
          </cell>
          <cell r="C59">
            <v>201672</v>
          </cell>
          <cell r="D59">
            <v>196450.5</v>
          </cell>
          <cell r="E59">
            <v>0.90280000000000005</v>
          </cell>
          <cell r="F59">
            <v>26091.289130857473</v>
          </cell>
          <cell r="G59">
            <v>802</v>
          </cell>
          <cell r="H59">
            <v>32.527741935483874</v>
          </cell>
          <cell r="I59">
            <v>0.1213625825941667</v>
          </cell>
        </row>
        <row r="60">
          <cell r="B60" t="str">
            <v>di-t-butyl peroxide [2]</v>
          </cell>
          <cell r="C60">
            <v>261017</v>
          </cell>
          <cell r="D60">
            <v>261017</v>
          </cell>
          <cell r="E60">
            <v>0.78800000000000003</v>
          </cell>
          <cell r="F60">
            <v>39717.008119392813</v>
          </cell>
          <cell r="G60">
            <v>1200</v>
          </cell>
          <cell r="H60">
            <v>27.189270833333332</v>
          </cell>
        </row>
        <row r="62">
          <cell r="C62">
            <v>2149609</v>
          </cell>
          <cell r="D62">
            <v>1931646.9</v>
          </cell>
          <cell r="F62">
            <v>248264.8433847297</v>
          </cell>
          <cell r="H62">
            <v>268.02117456791268</v>
          </cell>
          <cell r="I62">
            <v>0.99999999999999989</v>
          </cell>
        </row>
        <row r="65">
          <cell r="A65" t="str">
            <v>Notes:</v>
          </cell>
        </row>
        <row r="66">
          <cell r="A66" t="str">
            <v>1.  Neat production for many compounds is 75% in OMS.</v>
          </cell>
        </row>
      </sheetData>
      <sheetData sheetId="2">
        <row r="1">
          <cell r="A1" t="str">
            <v>Table 7</v>
          </cell>
        </row>
        <row r="2">
          <cell r="A2" t="str">
            <v>BPU Chlorinator Board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6">
          <cell r="A6" t="str">
            <v>FIN: BPU_CHLOR</v>
          </cell>
        </row>
        <row r="7">
          <cell r="A7" t="str">
            <v>EPN: 4-S-5STK</v>
          </cell>
        </row>
        <row r="9">
          <cell r="A9" t="str">
            <v>Feeds</v>
          </cell>
          <cell r="G9" t="str">
            <v>Production</v>
          </cell>
        </row>
        <row r="10">
          <cell r="B10" t="str">
            <v>Annual</v>
          </cell>
          <cell r="F10" t="str">
            <v>Annual</v>
          </cell>
          <cell r="H10" t="str">
            <v>Annual</v>
          </cell>
          <cell r="M10" t="str">
            <v>Annual</v>
          </cell>
        </row>
        <row r="11">
          <cell r="B11" t="str">
            <v>Quantity</v>
          </cell>
          <cell r="D11" t="str">
            <v>Annual</v>
          </cell>
          <cell r="F11" t="str">
            <v>Quantity</v>
          </cell>
          <cell r="H11" t="str">
            <v>Quantity</v>
          </cell>
          <cell r="M11" t="str">
            <v>Quantity</v>
          </cell>
        </row>
        <row r="12">
          <cell r="B12" t="str">
            <v>Used</v>
          </cell>
          <cell r="C12" t="str">
            <v>Molecular</v>
          </cell>
          <cell r="D12" t="str">
            <v>Moles</v>
          </cell>
          <cell r="F12" t="str">
            <v>Used</v>
          </cell>
          <cell r="H12" t="str">
            <v>Produced</v>
          </cell>
          <cell r="J12" t="str">
            <v>Molecular</v>
          </cell>
          <cell r="K12" t="str">
            <v>Annual Moles</v>
          </cell>
          <cell r="M12" t="str">
            <v>Produced</v>
          </cell>
        </row>
        <row r="13">
          <cell r="A13" t="str">
            <v>Compound</v>
          </cell>
          <cell r="B13" t="str">
            <v>(lbs)</v>
          </cell>
          <cell r="C13" t="str">
            <v>Weight</v>
          </cell>
          <cell r="D13" t="str">
            <v>Used</v>
          </cell>
          <cell r="E13" t="str">
            <v>Density</v>
          </cell>
          <cell r="F13" t="str">
            <v>(gal)</v>
          </cell>
          <cell r="G13" t="str">
            <v>Compound</v>
          </cell>
          <cell r="H13" t="str">
            <v>(lbs)</v>
          </cell>
          <cell r="J13" t="str">
            <v>Weight</v>
          </cell>
          <cell r="K13" t="str">
            <v>Produced</v>
          </cell>
          <cell r="L13" t="str">
            <v>Density</v>
          </cell>
          <cell r="M13" t="str">
            <v>(gal)</v>
          </cell>
        </row>
        <row r="15">
          <cell r="A15" t="str">
            <v>Pivalic Acid</v>
          </cell>
          <cell r="B15">
            <v>0</v>
          </cell>
          <cell r="C15">
            <v>102.15</v>
          </cell>
          <cell r="D15">
            <v>0</v>
          </cell>
          <cell r="E15">
            <v>0.90500000000000003</v>
          </cell>
          <cell r="F15">
            <v>0</v>
          </cell>
          <cell r="G15" t="str">
            <v>Pivaloyl Chloride</v>
          </cell>
          <cell r="H15">
            <v>0</v>
          </cell>
          <cell r="J15">
            <v>120.6</v>
          </cell>
          <cell r="K15">
            <v>0</v>
          </cell>
          <cell r="L15">
            <v>0.97899999999999998</v>
          </cell>
          <cell r="M15">
            <v>0</v>
          </cell>
        </row>
        <row r="16">
          <cell r="A16" t="str">
            <v>Neodecanoic Acid</v>
          </cell>
          <cell r="B16">
            <v>0</v>
          </cell>
          <cell r="C16">
            <v>172.3</v>
          </cell>
          <cell r="D16">
            <v>0</v>
          </cell>
          <cell r="E16">
            <v>0.92</v>
          </cell>
          <cell r="F16">
            <v>0</v>
          </cell>
          <cell r="G16" t="str">
            <v>Neodecanoyl Chloride</v>
          </cell>
          <cell r="H16">
            <v>9900</v>
          </cell>
          <cell r="J16">
            <v>190.7</v>
          </cell>
          <cell r="K16">
            <v>51.914001048767702</v>
          </cell>
          <cell r="L16">
            <v>0.95</v>
          </cell>
          <cell r="M16">
            <v>1249.5266944339267</v>
          </cell>
        </row>
        <row r="17">
          <cell r="A17" t="str">
            <v>Neoheptanoic Acid</v>
          </cell>
          <cell r="B17">
            <v>0</v>
          </cell>
          <cell r="C17">
            <v>130.21</v>
          </cell>
          <cell r="D17">
            <v>0</v>
          </cell>
          <cell r="E17">
            <v>0.93</v>
          </cell>
          <cell r="F17">
            <v>0</v>
          </cell>
          <cell r="G17" t="str">
            <v>Neoheptanoyl Chloride</v>
          </cell>
          <cell r="H17">
            <v>0</v>
          </cell>
          <cell r="J17">
            <v>164.71</v>
          </cell>
          <cell r="K17">
            <v>0</v>
          </cell>
          <cell r="L17">
            <v>0.93</v>
          </cell>
          <cell r="M17">
            <v>0</v>
          </cell>
        </row>
        <row r="18">
          <cell r="A18" t="str">
            <v>2-Ethyl hexanoic Acid</v>
          </cell>
          <cell r="B18">
            <v>473208</v>
          </cell>
          <cell r="C18">
            <v>144.21</v>
          </cell>
          <cell r="D18">
            <v>3281.3813189099228</v>
          </cell>
          <cell r="E18">
            <v>0.90769999999999995</v>
          </cell>
          <cell r="F18">
            <v>62509.164201083782</v>
          </cell>
          <cell r="G18" t="str">
            <v>2-Ethyl hexanoyl Chloride</v>
          </cell>
          <cell r="H18">
            <v>483154</v>
          </cell>
          <cell r="J18">
            <v>162.69999999999999</v>
          </cell>
          <cell r="K18">
            <v>2969.6004917025202</v>
          </cell>
          <cell r="L18">
            <v>0.94</v>
          </cell>
          <cell r="M18">
            <v>61629.930098474419</v>
          </cell>
        </row>
        <row r="19">
          <cell r="A19" t="str">
            <v>Phosphorus Trichloride</v>
          </cell>
          <cell r="B19">
            <v>161825</v>
          </cell>
          <cell r="C19">
            <v>137</v>
          </cell>
          <cell r="D19">
            <v>1181.2043795620439</v>
          </cell>
          <cell r="E19">
            <v>1.58</v>
          </cell>
          <cell r="F19">
            <v>12280.681783686974</v>
          </cell>
          <cell r="G19" t="str">
            <v>Phosphorous Acid</v>
          </cell>
          <cell r="H19">
            <v>91740</v>
          </cell>
          <cell r="J19">
            <v>82</v>
          </cell>
          <cell r="K19">
            <v>1118.780487804878</v>
          </cell>
          <cell r="L19">
            <v>1.44</v>
          </cell>
          <cell r="M19">
            <v>7638.8888888888896</v>
          </cell>
        </row>
        <row r="22">
          <cell r="A22" t="str">
            <v>Chlorinator, Tank 45</v>
          </cell>
          <cell r="J22" t="str">
            <v>Annual Basis</v>
          </cell>
          <cell r="L22" t="str">
            <v>Hourly Maximum</v>
          </cell>
          <cell r="N22" t="str">
            <v>Ozone Season</v>
          </cell>
        </row>
        <row r="23">
          <cell r="A23" t="str">
            <v>(See notes [4,6])</v>
          </cell>
          <cell r="C23" t="str">
            <v xml:space="preserve">Hours in </v>
          </cell>
          <cell r="D23" t="str">
            <v>Product</v>
          </cell>
          <cell r="F23" t="str">
            <v>Product</v>
          </cell>
          <cell r="H23" t="str">
            <v>Air</v>
          </cell>
          <cell r="I23" t="str">
            <v xml:space="preserve">VOC </v>
          </cell>
          <cell r="K23" t="str">
            <v>Process</v>
          </cell>
          <cell r="M23" t="str">
            <v>Process</v>
          </cell>
          <cell r="N23" t="str">
            <v>Process</v>
          </cell>
        </row>
        <row r="24">
          <cell r="B24" t="str">
            <v>Annual</v>
          </cell>
          <cell r="C24" t="str">
            <v>Acid</v>
          </cell>
          <cell r="D24" t="str">
            <v>Molecular</v>
          </cell>
          <cell r="F24" t="str">
            <v>Vapor</v>
          </cell>
          <cell r="H24" t="str">
            <v xml:space="preserve">Flow </v>
          </cell>
          <cell r="I24" t="str">
            <v>Scrubber</v>
          </cell>
          <cell r="J24" t="str">
            <v>Air</v>
          </cell>
          <cell r="K24" t="str">
            <v>Step</v>
          </cell>
          <cell r="L24" t="str">
            <v>Air</v>
          </cell>
          <cell r="M24" t="str">
            <v>Step</v>
          </cell>
          <cell r="N24" t="str">
            <v>Step</v>
          </cell>
        </row>
        <row r="25">
          <cell r="B25" t="str">
            <v>Usage</v>
          </cell>
          <cell r="C25" t="str">
            <v>Service [3, 4, 6]</v>
          </cell>
          <cell r="D25" t="str">
            <v>Weight</v>
          </cell>
          <cell r="E25" t="str">
            <v>Temp</v>
          </cell>
          <cell r="F25" t="str">
            <v>Pressure</v>
          </cell>
          <cell r="H25" t="str">
            <v>Rate  [5]</v>
          </cell>
          <cell r="I25" t="str">
            <v>Efficiency</v>
          </cell>
          <cell r="J25" t="str">
            <v>Saturation</v>
          </cell>
          <cell r="K25" t="str">
            <v>Emissions</v>
          </cell>
          <cell r="L25" t="str">
            <v>Saturation</v>
          </cell>
          <cell r="M25" t="str">
            <v>Emissions</v>
          </cell>
          <cell r="N25" t="str">
            <v>Emissions</v>
          </cell>
        </row>
        <row r="26">
          <cell r="A26" t="str">
            <v>Organic Acid Filling</v>
          </cell>
          <cell r="B26" t="str">
            <v>(gal)</v>
          </cell>
          <cell r="C26" t="str">
            <v>(hrs/yr)</v>
          </cell>
          <cell r="D26" t="str">
            <v>(lbs/lbmol)</v>
          </cell>
          <cell r="E26" t="str">
            <v>(C)</v>
          </cell>
          <cell r="F26" t="str">
            <v>(psia)</v>
          </cell>
          <cell r="G26" t="str">
            <v>Source</v>
          </cell>
          <cell r="H26" t="str">
            <v>(scfm)</v>
          </cell>
          <cell r="I26" t="str">
            <v>(%)  [7]</v>
          </cell>
          <cell r="J26" t="str">
            <v>(%)</v>
          </cell>
          <cell r="K26" t="str">
            <v>(tons/yr)</v>
          </cell>
          <cell r="L26" t="str">
            <v>(%)</v>
          </cell>
          <cell r="M26" t="str">
            <v>(lb/hr)</v>
          </cell>
          <cell r="N26" t="str">
            <v>(lb/day)</v>
          </cell>
        </row>
        <row r="28">
          <cell r="A28" t="str">
            <v>Pivalic Acid</v>
          </cell>
          <cell r="B28">
            <v>0</v>
          </cell>
          <cell r="C28">
            <v>0</v>
          </cell>
          <cell r="D28">
            <v>102.15</v>
          </cell>
          <cell r="E28">
            <v>30</v>
          </cell>
          <cell r="F28">
            <v>4.6421052631578939E-2</v>
          </cell>
          <cell r="G28" t="str">
            <v/>
          </cell>
          <cell r="H28">
            <v>122</v>
          </cell>
          <cell r="I28">
            <v>0.56000000000000005</v>
          </cell>
          <cell r="J28">
            <v>0.01</v>
          </cell>
          <cell r="K28">
            <v>0</v>
          </cell>
          <cell r="L28">
            <v>0.01</v>
          </cell>
          <cell r="M28">
            <v>0</v>
          </cell>
          <cell r="N28">
            <v>0</v>
          </cell>
        </row>
        <row r="29">
          <cell r="A29" t="str">
            <v>Neodecanoic Acid</v>
          </cell>
          <cell r="B29">
            <v>0</v>
          </cell>
          <cell r="C29">
            <v>0</v>
          </cell>
          <cell r="D29">
            <v>172.3</v>
          </cell>
          <cell r="E29">
            <v>30</v>
          </cell>
          <cell r="F29">
            <v>1.0715526315789473E-4</v>
          </cell>
          <cell r="G29" t="str">
            <v>Client</v>
          </cell>
          <cell r="H29">
            <v>122</v>
          </cell>
          <cell r="I29">
            <v>0.56000000000000005</v>
          </cell>
          <cell r="J29">
            <v>0.01</v>
          </cell>
          <cell r="K29">
            <v>0</v>
          </cell>
          <cell r="L29">
            <v>0.01</v>
          </cell>
          <cell r="M29">
            <v>0</v>
          </cell>
          <cell r="N29">
            <v>0</v>
          </cell>
        </row>
        <row r="30">
          <cell r="A30" t="str">
            <v>Neoheptanoic Acid</v>
          </cell>
          <cell r="B30">
            <v>0</v>
          </cell>
          <cell r="C30">
            <v>0</v>
          </cell>
          <cell r="D30">
            <v>130.21</v>
          </cell>
          <cell r="E30">
            <v>30</v>
          </cell>
          <cell r="F30">
            <v>1.0715526315789473E-4</v>
          </cell>
          <cell r="G30" t="str">
            <v>Neoheptanoyl Chloride</v>
          </cell>
          <cell r="H30">
            <v>122</v>
          </cell>
          <cell r="I30">
            <v>0.56000000000000005</v>
          </cell>
          <cell r="J30">
            <v>0.01</v>
          </cell>
          <cell r="K30">
            <v>0</v>
          </cell>
          <cell r="L30">
            <v>0.01</v>
          </cell>
          <cell r="M30">
            <v>0</v>
          </cell>
          <cell r="N30">
            <v>0</v>
          </cell>
        </row>
        <row r="31">
          <cell r="A31" t="str">
            <v>2-Ethyl hexanoic Acid</v>
          </cell>
          <cell r="B31">
            <v>62509.164201083782</v>
          </cell>
          <cell r="C31">
            <v>2146.4808031051739</v>
          </cell>
          <cell r="D31">
            <v>144.21</v>
          </cell>
          <cell r="E31">
            <v>30</v>
          </cell>
          <cell r="F31">
            <v>1.5473684210526314E-4</v>
          </cell>
          <cell r="G31" t="str">
            <v>MSDS</v>
          </cell>
          <cell r="H31">
            <v>122</v>
          </cell>
          <cell r="I31">
            <v>0.56000000000000005</v>
          </cell>
          <cell r="J31">
            <v>0.01</v>
          </cell>
          <cell r="K31">
            <v>1.3175356137139026E-4</v>
          </cell>
          <cell r="L31">
            <v>0.01</v>
          </cell>
          <cell r="M31">
            <v>1.2276239431612058E-4</v>
          </cell>
          <cell r="N31">
            <v>7.3657436589672355E-4</v>
          </cell>
        </row>
        <row r="32">
          <cell r="C32">
            <v>2146.4808031051739</v>
          </cell>
          <cell r="K32">
            <v>1.3175356137139026E-4</v>
          </cell>
          <cell r="L32" t="str">
            <v>TPY</v>
          </cell>
          <cell r="M32">
            <v>1.2276239431612058E-4</v>
          </cell>
          <cell r="N32">
            <v>7.3657436589672355E-4</v>
          </cell>
        </row>
        <row r="35">
          <cell r="K35" t="str">
            <v>Annual Basis</v>
          </cell>
          <cell r="N35" t="str">
            <v>Hourly Maximum</v>
          </cell>
        </row>
        <row r="36">
          <cell r="B36" t="str">
            <v>Air</v>
          </cell>
          <cell r="C36" t="str">
            <v xml:space="preserve">Hours in </v>
          </cell>
          <cell r="D36" t="str">
            <v>Product</v>
          </cell>
          <cell r="F36" t="str">
            <v>Product</v>
          </cell>
          <cell r="H36" t="str">
            <v>Air</v>
          </cell>
          <cell r="I36" t="str">
            <v xml:space="preserve">VOC </v>
          </cell>
          <cell r="J36" t="str">
            <v>HCl</v>
          </cell>
          <cell r="K36" t="str">
            <v>Air</v>
          </cell>
          <cell r="L36" t="str">
            <v>Equivalent</v>
          </cell>
          <cell r="M36" t="str">
            <v>Equivalent</v>
          </cell>
          <cell r="N36" t="str">
            <v>Air</v>
          </cell>
        </row>
        <row r="37">
          <cell r="A37" t="str">
            <v>Phosphoruos Trichloride</v>
          </cell>
          <cell r="B37" t="str">
            <v>Flow</v>
          </cell>
          <cell r="C37" t="str">
            <v>chloride</v>
          </cell>
          <cell r="D37" t="str">
            <v>Molecular</v>
          </cell>
          <cell r="F37" t="str">
            <v>Vapor</v>
          </cell>
          <cell r="H37" t="str">
            <v xml:space="preserve">Flow </v>
          </cell>
          <cell r="I37" t="str">
            <v>Scrubber</v>
          </cell>
          <cell r="J37" t="str">
            <v>Scrubber</v>
          </cell>
          <cell r="K37" t="str">
            <v>Saturation</v>
          </cell>
          <cell r="L37" t="str">
            <v>Acid [11]</v>
          </cell>
          <cell r="M37" t="str">
            <v>HCl [11]</v>
          </cell>
          <cell r="N37" t="str">
            <v>Saturation</v>
          </cell>
        </row>
        <row r="38">
          <cell r="A38" t="str">
            <v>Filling  [1]</v>
          </cell>
          <cell r="B38" t="str">
            <v>Rate</v>
          </cell>
          <cell r="C38" t="str">
            <v>Service [3, 4, 6]</v>
          </cell>
          <cell r="D38" t="str">
            <v>Weight</v>
          </cell>
          <cell r="E38" t="str">
            <v>Temp</v>
          </cell>
          <cell r="F38" t="str">
            <v>Pressure</v>
          </cell>
          <cell r="H38" t="str">
            <v>Rate  [5]</v>
          </cell>
          <cell r="I38" t="str">
            <v>Efficiency</v>
          </cell>
          <cell r="J38" t="str">
            <v>Efficiency</v>
          </cell>
          <cell r="L38" t="str">
            <v>Emissions</v>
          </cell>
          <cell r="M38" t="str">
            <v>Emissions</v>
          </cell>
        </row>
        <row r="39">
          <cell r="A39" t="str">
            <v>(Hydrogen Chloride Emitted)</v>
          </cell>
          <cell r="B39" t="str">
            <v>(scfm)</v>
          </cell>
          <cell r="C39" t="str">
            <v>(hrs/yr)</v>
          </cell>
          <cell r="D39" t="str">
            <v>(lbs/lbmol)</v>
          </cell>
          <cell r="E39" t="str">
            <v>(C)</v>
          </cell>
          <cell r="F39" t="str">
            <v>(psia)</v>
          </cell>
          <cell r="G39" t="str">
            <v>Source</v>
          </cell>
          <cell r="H39" t="str">
            <v>(scfm)</v>
          </cell>
          <cell r="I39" t="str">
            <v>(%)  [7]</v>
          </cell>
          <cell r="J39" t="str">
            <v>(%)  [7]</v>
          </cell>
          <cell r="K39" t="str">
            <v>(%)</v>
          </cell>
          <cell r="L39" t="str">
            <v>(tons/yr)</v>
          </cell>
          <cell r="M39" t="str">
            <v>(tons/yr)</v>
          </cell>
          <cell r="N39" t="str">
            <v>(%)</v>
          </cell>
        </row>
        <row r="41">
          <cell r="A41" t="str">
            <v>Pivaloyl Chloride</v>
          </cell>
          <cell r="B41">
            <v>122</v>
          </cell>
          <cell r="C41">
            <v>0</v>
          </cell>
          <cell r="D41">
            <v>120.6</v>
          </cell>
          <cell r="E41">
            <v>30</v>
          </cell>
          <cell r="F41">
            <v>1.2104090985459939</v>
          </cell>
          <cell r="G41" t="str">
            <v>Client plot</v>
          </cell>
          <cell r="H41">
            <v>122</v>
          </cell>
          <cell r="I41">
            <v>0.56000000000000005</v>
          </cell>
          <cell r="J41">
            <v>0.91300000000000003</v>
          </cell>
          <cell r="K41">
            <v>0.01</v>
          </cell>
          <cell r="L41">
            <v>0</v>
          </cell>
          <cell r="M41">
            <v>0</v>
          </cell>
          <cell r="N41">
            <v>1</v>
          </cell>
        </row>
        <row r="42">
          <cell r="A42" t="str">
            <v>Neodecanoyl Chloride</v>
          </cell>
          <cell r="B42">
            <v>122</v>
          </cell>
          <cell r="C42">
            <v>130.55759068447881</v>
          </cell>
          <cell r="D42">
            <v>190.7</v>
          </cell>
          <cell r="E42">
            <v>30</v>
          </cell>
          <cell r="F42">
            <v>6.9631578947368419E-2</v>
          </cell>
          <cell r="G42" t="str">
            <v>CLIENT</v>
          </cell>
          <cell r="H42">
            <v>122</v>
          </cell>
          <cell r="I42">
            <v>0.56000000000000005</v>
          </cell>
          <cell r="J42">
            <v>0.91300000000000003</v>
          </cell>
          <cell r="K42">
            <v>0.01</v>
          </cell>
          <cell r="L42">
            <v>4.3086368937633518E-3</v>
          </cell>
          <cell r="M42">
            <v>1.8047375687418247E-4</v>
          </cell>
          <cell r="N42">
            <v>1</v>
          </cell>
        </row>
        <row r="43">
          <cell r="A43" t="str">
            <v>Neoheptanoyl Chloride</v>
          </cell>
          <cell r="B43">
            <v>122</v>
          </cell>
          <cell r="C43">
            <v>0</v>
          </cell>
          <cell r="D43">
            <v>164.71</v>
          </cell>
          <cell r="E43">
            <v>30</v>
          </cell>
          <cell r="F43">
            <v>6.9631578947368419E-2</v>
          </cell>
          <cell r="G43" t="str">
            <v>MSDS</v>
          </cell>
          <cell r="H43">
            <v>122</v>
          </cell>
          <cell r="I43">
            <v>0.56000000000000005</v>
          </cell>
          <cell r="J43">
            <v>0.91300000000000003</v>
          </cell>
          <cell r="K43">
            <v>0.01</v>
          </cell>
          <cell r="L43">
            <v>0</v>
          </cell>
          <cell r="M43">
            <v>0</v>
          </cell>
          <cell r="N43">
            <v>1</v>
          </cell>
        </row>
        <row r="44">
          <cell r="A44" t="str">
            <v>2-Ethyl hexanoyl Chloride</v>
          </cell>
          <cell r="B44">
            <v>122</v>
          </cell>
          <cell r="C44">
            <v>6439.4424093155221</v>
          </cell>
          <cell r="D44">
            <v>162.69999999999999</v>
          </cell>
          <cell r="E44">
            <v>30</v>
          </cell>
          <cell r="F44">
            <v>0.04</v>
          </cell>
          <cell r="G44" t="str">
            <v>MSDS</v>
          </cell>
          <cell r="H44">
            <v>122</v>
          </cell>
          <cell r="I44">
            <v>0.56000000000000005</v>
          </cell>
          <cell r="J44">
            <v>0.91300000000000003</v>
          </cell>
          <cell r="K44">
            <v>0.01</v>
          </cell>
          <cell r="L44">
            <v>0.1021762312676088</v>
          </cell>
          <cell r="M44">
            <v>5.1134491743463073E-3</v>
          </cell>
          <cell r="N44">
            <v>1</v>
          </cell>
        </row>
        <row r="45">
          <cell r="C45">
            <v>6570.0000000000009</v>
          </cell>
          <cell r="L45">
            <v>0.10648486816137215</v>
          </cell>
          <cell r="M45">
            <v>5.29392293122049E-3</v>
          </cell>
        </row>
        <row r="46">
          <cell r="L46" t="str">
            <v>TPY</v>
          </cell>
          <cell r="M46" t="str">
            <v>TPY</v>
          </cell>
        </row>
        <row r="47">
          <cell r="A47" t="str">
            <v>Total Chlorinator Tank Emissions</v>
          </cell>
        </row>
        <row r="48">
          <cell r="A48" t="str">
            <v>Organic Acids</v>
          </cell>
          <cell r="H48" t="str">
            <v>Organic Acid Emissions</v>
          </cell>
          <cell r="L48">
            <v>0.10661662172274354</v>
          </cell>
          <cell r="M48" t="str">
            <v>TPY</v>
          </cell>
          <cell r="N48">
            <v>6.6004849032308819</v>
          </cell>
        </row>
        <row r="49">
          <cell r="A49" t="str">
            <v>Organic Chlorides</v>
          </cell>
          <cell r="H49" t="str">
            <v>Hydrogen Chloride Emissions</v>
          </cell>
          <cell r="L49">
            <v>5.29392293122049E-3</v>
          </cell>
          <cell r="M49" t="str">
            <v>TPY</v>
          </cell>
          <cell r="N49">
            <v>0.27646612644735014</v>
          </cell>
        </row>
        <row r="52">
          <cell r="B52" t="str">
            <v>Annual</v>
          </cell>
          <cell r="J52" t="str">
            <v>Annual Basis</v>
          </cell>
          <cell r="L52" t="str">
            <v>Hourly Maximum Basis</v>
          </cell>
          <cell r="N52" t="str">
            <v>Ozone Season</v>
          </cell>
        </row>
        <row r="53">
          <cell r="A53" t="str">
            <v>T-60 Phosphorous Acid</v>
          </cell>
          <cell r="B53" t="str">
            <v>Amount</v>
          </cell>
          <cell r="D53" t="str">
            <v>Product</v>
          </cell>
          <cell r="F53" t="str">
            <v>Product</v>
          </cell>
          <cell r="H53" t="str">
            <v>Air</v>
          </cell>
        </row>
        <row r="54">
          <cell r="A54" t="str">
            <v>(See note [11])</v>
          </cell>
          <cell r="B54" t="str">
            <v>Used or</v>
          </cell>
          <cell r="C54" t="str">
            <v>Hours in</v>
          </cell>
          <cell r="D54" t="str">
            <v>Molecular</v>
          </cell>
          <cell r="F54" t="str">
            <v>Vapor</v>
          </cell>
          <cell r="H54" t="str">
            <v>Purge</v>
          </cell>
          <cell r="I54" t="str">
            <v>Scrubber</v>
          </cell>
          <cell r="J54" t="str">
            <v>Air</v>
          </cell>
          <cell r="L54" t="str">
            <v>Air</v>
          </cell>
        </row>
        <row r="55">
          <cell r="B55" t="str">
            <v>Produced</v>
          </cell>
          <cell r="C55" t="str">
            <v>Service</v>
          </cell>
          <cell r="D55" t="str">
            <v>Weight</v>
          </cell>
          <cell r="E55" t="str">
            <v>Temp</v>
          </cell>
          <cell r="F55" t="str">
            <v>Pressure</v>
          </cell>
          <cell r="H55" t="str">
            <v>Rate</v>
          </cell>
          <cell r="I55" t="str">
            <v>Efficiency</v>
          </cell>
          <cell r="J55" t="str">
            <v>Saturation</v>
          </cell>
          <cell r="K55" t="str">
            <v>Emissions</v>
          </cell>
          <cell r="L55" t="str">
            <v>Saturation</v>
          </cell>
          <cell r="M55" t="str">
            <v>Emissions</v>
          </cell>
          <cell r="N55" t="str">
            <v>Emissions</v>
          </cell>
        </row>
        <row r="56">
          <cell r="B56" t="str">
            <v>(gal)</v>
          </cell>
          <cell r="C56" t="str">
            <v>(hrs/yr)</v>
          </cell>
          <cell r="D56" t="str">
            <v>(lbs/lbmol)</v>
          </cell>
          <cell r="E56" t="str">
            <v>(C)</v>
          </cell>
          <cell r="F56" t="str">
            <v>(psia)</v>
          </cell>
          <cell r="G56" t="str">
            <v>Source</v>
          </cell>
          <cell r="H56" t="str">
            <v>(scfm)</v>
          </cell>
          <cell r="I56" t="str">
            <v>(%)  [7]</v>
          </cell>
          <cell r="J56" t="str">
            <v>(%) [10]</v>
          </cell>
          <cell r="K56" t="str">
            <v>(tons/yr)</v>
          </cell>
          <cell r="L56" t="str">
            <v>(%)</v>
          </cell>
          <cell r="M56" t="str">
            <v>(lb/hr)</v>
          </cell>
          <cell r="N56" t="str">
            <v>(lb/day)</v>
          </cell>
        </row>
        <row r="59">
          <cell r="B59">
            <v>7638.8888888888896</v>
          </cell>
          <cell r="C59">
            <v>8760</v>
          </cell>
          <cell r="D59">
            <v>82</v>
          </cell>
          <cell r="E59">
            <v>30</v>
          </cell>
          <cell r="F59">
            <v>1.9342105263157893E-2</v>
          </cell>
          <cell r="G59" t="str">
            <v>MSDS</v>
          </cell>
          <cell r="H59">
            <v>100</v>
          </cell>
          <cell r="I59">
            <v>0.98</v>
          </cell>
          <cell r="J59">
            <v>1</v>
          </cell>
          <cell r="K59">
            <v>0.14239195005767682</v>
          </cell>
          <cell r="L59">
            <v>1</v>
          </cell>
          <cell r="M59">
            <v>3.2509577638739004E-2</v>
          </cell>
          <cell r="N59">
            <v>0.7802298633297361</v>
          </cell>
        </row>
        <row r="61">
          <cell r="B61" t="str">
            <v>Annual</v>
          </cell>
        </row>
        <row r="62">
          <cell r="A62" t="str">
            <v>WT-11 PCl3 Weigh Tank</v>
          </cell>
          <cell r="B62" t="str">
            <v>Amount</v>
          </cell>
          <cell r="C62" t="str">
            <v xml:space="preserve">Number of </v>
          </cell>
          <cell r="D62" t="str">
            <v>Product</v>
          </cell>
          <cell r="F62" t="str">
            <v>Product</v>
          </cell>
          <cell r="H62" t="str">
            <v>Emissions Per Batch</v>
          </cell>
          <cell r="J62" t="str">
            <v>Equivalent</v>
          </cell>
          <cell r="L62" t="str">
            <v>Hourly Maximum Emissions</v>
          </cell>
        </row>
        <row r="63">
          <cell r="B63" t="str">
            <v>Used or</v>
          </cell>
          <cell r="C63" t="str">
            <v>Batches</v>
          </cell>
          <cell r="D63" t="str">
            <v>Molecular</v>
          </cell>
          <cell r="F63" t="str">
            <v>Vapor</v>
          </cell>
          <cell r="H63" t="str">
            <v>(See Note [2])</v>
          </cell>
          <cell r="I63" t="str">
            <v>Scrubber</v>
          </cell>
          <cell r="J63" t="str">
            <v>HCl</v>
          </cell>
          <cell r="K63" t="str">
            <v>H3PO5</v>
          </cell>
          <cell r="M63" t="str">
            <v>HCl [10]</v>
          </cell>
          <cell r="N63" t="str">
            <v>H3PO5</v>
          </cell>
        </row>
        <row r="64">
          <cell r="B64" t="str">
            <v>Produced</v>
          </cell>
          <cell r="D64" t="str">
            <v>Weight</v>
          </cell>
          <cell r="E64" t="str">
            <v>Temp</v>
          </cell>
          <cell r="F64" t="str">
            <v>Pressure</v>
          </cell>
          <cell r="I64" t="str">
            <v>Efficiency</v>
          </cell>
          <cell r="J64" t="str">
            <v>Emissions</v>
          </cell>
          <cell r="K64" t="str">
            <v>Emissions</v>
          </cell>
          <cell r="M64" t="str">
            <v>Emissions</v>
          </cell>
          <cell r="N64" t="str">
            <v>Emissions</v>
          </cell>
        </row>
        <row r="65">
          <cell r="B65" t="str">
            <v>(gal)</v>
          </cell>
          <cell r="C65" t="str">
            <v>(#/yr)</v>
          </cell>
          <cell r="D65" t="str">
            <v>(lbs/lbmol)</v>
          </cell>
          <cell r="E65" t="str">
            <v>(C)</v>
          </cell>
          <cell r="F65" t="str">
            <v>(psia)</v>
          </cell>
          <cell r="G65" t="str">
            <v>Source</v>
          </cell>
          <cell r="H65" t="str">
            <v>(lb/batch)</v>
          </cell>
          <cell r="I65" t="str">
            <v>(%)  [7]</v>
          </cell>
          <cell r="J65" t="str">
            <v>(ton/yr)</v>
          </cell>
          <cell r="K65" t="str">
            <v>(ton/yr)</v>
          </cell>
          <cell r="L65" t="str">
            <v>Max Batches/Hr</v>
          </cell>
          <cell r="M65" t="str">
            <v>(lb/hr)</v>
          </cell>
          <cell r="N65" t="str">
            <v>(lb/hr)</v>
          </cell>
        </row>
        <row r="67">
          <cell r="B67">
            <v>12280.681783686974</v>
          </cell>
          <cell r="C67">
            <v>49.122727134747898</v>
          </cell>
          <cell r="D67">
            <v>137</v>
          </cell>
          <cell r="E67">
            <v>30</v>
          </cell>
          <cell r="F67">
            <v>2.4177631578947367</v>
          </cell>
          <cell r="G67" t="str">
            <v>MSDS</v>
          </cell>
          <cell r="H67">
            <v>6.76</v>
          </cell>
          <cell r="I67">
            <v>0.98</v>
          </cell>
          <cell r="J67">
            <v>2.6541332174951186E-3</v>
          </cell>
          <cell r="K67">
            <v>2.6541332174951186E-3</v>
          </cell>
          <cell r="L67">
            <v>1</v>
          </cell>
          <cell r="M67">
            <v>0.10806131386861326</v>
          </cell>
          <cell r="N67">
            <v>0.10806131386861326</v>
          </cell>
        </row>
        <row r="72">
          <cell r="A72" t="str">
            <v>Notes:</v>
          </cell>
        </row>
        <row r="73">
          <cell r="A73" t="str">
            <v>1. Assumes PCL3 reacts completely and there is no free PCl3 in solution</v>
          </cell>
        </row>
        <row r="74">
          <cell r="A74" t="str">
            <v>2.  PCl3 emissions were based on the emissions that result from the vacuum loading of PCl3 into WT-11 and the pressure dishcarge from WT-11 after PCl3 transfer out.</v>
          </cell>
        </row>
        <row r="75">
          <cell r="A75" t="str">
            <v xml:space="preserve">     Emissions estimated using the CTG Control of VOC Emissions from Batch Processes.  See calculation methods for details.</v>
          </cell>
        </row>
        <row r="76">
          <cell r="A76" t="str">
            <v xml:space="preserve">     Number of batches per year based on a batch size of 250 gallons.</v>
          </cell>
        </row>
        <row r="77">
          <cell r="A77" t="str">
            <v xml:space="preserve">3.  All annual calculations assume 8760 hrs per year production.  </v>
          </cell>
        </row>
        <row r="78">
          <cell r="A78" t="str">
            <v xml:space="preserve">4.  Percent of year T-45 in use for each acid chloride is directly proportional to gallons of acid chloride produced.  </v>
          </cell>
        </row>
        <row r="79">
          <cell r="A79" t="str">
            <v>5.  Air flow rate = 122 scfm based on design rate for ejector scrubbers.</v>
          </cell>
        </row>
        <row r="80">
          <cell r="A80" t="str">
            <v>6.  Emissions estimates from T-45 assume 25% of the time organic acids will be volatilized,  75% of the time organic chlorides will be volatilized.</v>
          </cell>
        </row>
        <row r="81">
          <cell r="A81" t="str">
            <v xml:space="preserve">7.  4-FS-5 efficiency assumed 95% and 98% based on consistency with past emissions inventories. </v>
          </cell>
        </row>
        <row r="82">
          <cell r="A82" t="str">
            <v>8.  Air saturation for phosphorous acid purging is assumed to be high for hourly max and annual average to be conservative.</v>
          </cell>
        </row>
        <row r="83">
          <cell r="A83" t="str">
            <v>9.  Equivalent acid and HCl emissions based on 100% decomposition of acid chloride.</v>
          </cell>
        </row>
        <row r="84">
          <cell r="A84" t="str">
            <v>10.  HCl emissions from phosphorous acid purging based on typical concentration of HCl.</v>
          </cell>
        </row>
        <row r="85">
          <cell r="A85" t="str">
            <v>11. Phosphorous acid emissions from tank T-60 based on 100 cfm blower air flow rate, in use 8760 hours per year.</v>
          </cell>
        </row>
        <row r="87">
          <cell r="A87" t="str">
            <v xml:space="preserve">Example Calculation:  </v>
          </cell>
          <cell r="B87" t="str">
            <v>Organic Acid Filling, Pivalic Acid</v>
          </cell>
        </row>
        <row r="88">
          <cell r="A88" t="str">
            <v xml:space="preserve">     Emission Rate (Er) = (Pi) x (volumetric gas displacement) x (molecular weight) x (sat. ) x (1-Cont) / (ideal gas law constant) x(temp) x (2000)</v>
          </cell>
        </row>
        <row r="91">
          <cell r="A91" t="str">
            <v>Estimate of  PIVALIC ACID emissions from 4-T-45</v>
          </cell>
        </row>
        <row r="93">
          <cell r="A93" t="str">
            <v>Variable</v>
          </cell>
          <cell r="B93" t="str">
            <v>Quantity</v>
          </cell>
          <cell r="C93" t="str">
            <v>Unit</v>
          </cell>
        </row>
        <row r="94">
          <cell r="A94" t="str">
            <v>1.  Product Vapor Pressure</v>
          </cell>
          <cell r="B94">
            <v>4.6421052631578939E-2</v>
          </cell>
          <cell r="C94" t="str">
            <v>(psia)</v>
          </cell>
        </row>
        <row r="95">
          <cell r="A95" t="str">
            <v>2.  Total Pressure</v>
          </cell>
          <cell r="B95">
            <v>14.7</v>
          </cell>
          <cell r="C95" t="str">
            <v>(psia/atm)</v>
          </cell>
        </row>
        <row r="96">
          <cell r="A96" t="str">
            <v>3.  Partial Pressure, Pi (1)/(2)</v>
          </cell>
          <cell r="B96">
            <v>3.1578947368421048E-3</v>
          </cell>
          <cell r="C96" t="str">
            <v>(atm)</v>
          </cell>
        </row>
      </sheetData>
      <sheetData sheetId="3"/>
      <sheetData sheetId="4">
        <row r="1">
          <cell r="A1" t="str">
            <v>Table 8.2</v>
          </cell>
        </row>
        <row r="2">
          <cell r="A2" t="str">
            <v>BPU Hydro Board Emission Calculations</v>
          </cell>
        </row>
        <row r="3">
          <cell r="A3" t="str">
            <v>1998 TNRCC Emissions Inventory</v>
          </cell>
        </row>
        <row r="4">
          <cell r="A4" t="str">
            <v>Elf Atochem North America, Inc</v>
          </cell>
        </row>
        <row r="5">
          <cell r="A5" t="str">
            <v>Crosby Plant</v>
          </cell>
        </row>
        <row r="7">
          <cell r="A7" t="str">
            <v>FIN:  HYDROBD</v>
          </cell>
        </row>
        <row r="8">
          <cell r="A8" t="str">
            <v>EPN:  BLDG4</v>
          </cell>
        </row>
        <row r="9">
          <cell r="G9" t="str">
            <v>Annual Basis</v>
          </cell>
          <cell r="R9" t="str">
            <v>Calculated Emissions</v>
          </cell>
        </row>
        <row r="10">
          <cell r="D10" t="str">
            <v>Raw Material</v>
          </cell>
          <cell r="G10" t="str">
            <v>Raw Material</v>
          </cell>
          <cell r="I10" t="str">
            <v>Added from</v>
          </cell>
          <cell r="L10" t="str">
            <v>Hourly Basis</v>
          </cell>
          <cell r="N10" t="str">
            <v>Tank Contents</v>
          </cell>
        </row>
        <row r="11">
          <cell r="D11" t="str">
            <v>Neat Quantity</v>
          </cell>
          <cell r="F11" t="str">
            <v>Neat</v>
          </cell>
          <cell r="G11" t="str">
            <v>Quantity</v>
          </cell>
          <cell r="I11" t="str">
            <v>Previous</v>
          </cell>
          <cell r="J11" t="str">
            <v>Total</v>
          </cell>
          <cell r="L11" t="str">
            <v>Batch</v>
          </cell>
          <cell r="N11" t="str">
            <v>Molecular</v>
          </cell>
          <cell r="O11" t="str">
            <v>Vapor</v>
          </cell>
          <cell r="S11" t="str">
            <v>Maximum</v>
          </cell>
        </row>
        <row r="12">
          <cell r="C12" t="str">
            <v xml:space="preserve">Compound </v>
          </cell>
          <cell r="D12" t="str">
            <v>Used per Year</v>
          </cell>
          <cell r="F12" t="str">
            <v>Density</v>
          </cell>
          <cell r="G12" t="str">
            <v>Neat</v>
          </cell>
          <cell r="H12" t="str">
            <v>Water</v>
          </cell>
          <cell r="I12" t="str">
            <v>Tank [3]</v>
          </cell>
          <cell r="J12" t="str">
            <v>Added</v>
          </cell>
          <cell r="L12" t="str">
            <v>Volume</v>
          </cell>
          <cell r="M12" t="str">
            <v>Temp</v>
          </cell>
          <cell r="N12" t="str">
            <v>Weight</v>
          </cell>
          <cell r="O12" t="str">
            <v>Pressure</v>
          </cell>
          <cell r="R12" t="str">
            <v>Annual</v>
          </cell>
          <cell r="S12" t="str">
            <v>Hourly [6,7]</v>
          </cell>
        </row>
        <row r="13">
          <cell r="A13" t="str">
            <v>Tank</v>
          </cell>
          <cell r="B13" t="str">
            <v>Processing Step</v>
          </cell>
          <cell r="C13" t="str">
            <v>Emitted</v>
          </cell>
          <cell r="D13" t="str">
            <v>(lbs)</v>
          </cell>
          <cell r="E13" t="str">
            <v>(moles)</v>
          </cell>
          <cell r="F13" t="str">
            <v>(g/cc)</v>
          </cell>
          <cell r="G13" t="str">
            <v>(gal)</v>
          </cell>
          <cell r="H13" t="str">
            <v>(gal)</v>
          </cell>
          <cell r="I13" t="str">
            <v>(gal)</v>
          </cell>
          <cell r="J13" t="str">
            <v>(gal)</v>
          </cell>
          <cell r="L13" t="str">
            <v>(gal)</v>
          </cell>
          <cell r="M13" t="str">
            <v>(C)</v>
          </cell>
          <cell r="N13" t="str">
            <v>(lbs/lbmol)</v>
          </cell>
          <cell r="O13" t="str">
            <v>(psia)</v>
          </cell>
          <cell r="P13" t="str">
            <v>Source</v>
          </cell>
          <cell r="R13" t="str">
            <v>(ton/yr)</v>
          </cell>
          <cell r="S13" t="str">
            <v>(lb/hr)</v>
          </cell>
        </row>
        <row r="14">
          <cell r="A14" t="str">
            <v>4-T-1 Sulfated Isobutylene</v>
          </cell>
          <cell r="B14" t="str">
            <v>Tank Fill</v>
          </cell>
          <cell r="C14" t="str">
            <v>Sulfated Isobutylene</v>
          </cell>
          <cell r="D14">
            <v>0</v>
          </cell>
          <cell r="E14">
            <v>0</v>
          </cell>
          <cell r="F14">
            <v>1.05</v>
          </cell>
          <cell r="G14">
            <v>0</v>
          </cell>
          <cell r="H14">
            <v>0</v>
          </cell>
          <cell r="I14">
            <v>45808.153477218228</v>
          </cell>
          <cell r="J14">
            <v>45808.153477218228</v>
          </cell>
          <cell r="L14">
            <v>315</v>
          </cell>
          <cell r="M14">
            <v>20</v>
          </cell>
          <cell r="N14">
            <v>40.26</v>
          </cell>
          <cell r="O14">
            <v>0.45131778367666181</v>
          </cell>
          <cell r="P14" t="str">
            <v>Est.</v>
          </cell>
          <cell r="R14">
            <v>9.8277681873361351E-3</v>
          </cell>
          <cell r="S14">
            <v>0.13516139569129285</v>
          </cell>
        </row>
        <row r="15">
          <cell r="A15" t="str">
            <v xml:space="preserve">    Hold Tank</v>
          </cell>
          <cell r="B15" t="str">
            <v>Tank Fill</v>
          </cell>
          <cell r="C15" t="str">
            <v>Sulfated Amylene</v>
          </cell>
          <cell r="D15">
            <v>0</v>
          </cell>
          <cell r="E15">
            <v>0</v>
          </cell>
          <cell r="F15">
            <v>1.2</v>
          </cell>
          <cell r="G15">
            <v>0</v>
          </cell>
          <cell r="H15">
            <v>0</v>
          </cell>
          <cell r="I15">
            <v>248399.37280944473</v>
          </cell>
          <cell r="J15">
            <v>248399.37280944473</v>
          </cell>
          <cell r="L15">
            <v>315</v>
          </cell>
          <cell r="M15">
            <v>20</v>
          </cell>
          <cell r="N15">
            <v>43</v>
          </cell>
          <cell r="O15">
            <v>0.45131778367666181</v>
          </cell>
          <cell r="P15" t="str">
            <v>Est.</v>
          </cell>
          <cell r="R15">
            <v>5.6919004820411456E-2</v>
          </cell>
          <cell r="S15">
            <v>0.1443601593324787</v>
          </cell>
        </row>
        <row r="16">
          <cell r="A16" t="str">
            <v>H202 Weigh Tank</v>
          </cell>
          <cell r="B16" t="str">
            <v xml:space="preserve">H202 Weigh </v>
          </cell>
          <cell r="C16" t="str">
            <v>H202</v>
          </cell>
          <cell r="D16">
            <v>920326</v>
          </cell>
          <cell r="E16">
            <v>27052.498530276305</v>
          </cell>
          <cell r="F16">
            <v>1.3</v>
          </cell>
          <cell r="G16">
            <v>84885.261021951665</v>
          </cell>
          <cell r="H16">
            <v>0</v>
          </cell>
          <cell r="I16">
            <v>0</v>
          </cell>
          <cell r="J16">
            <v>84885.261021951665</v>
          </cell>
          <cell r="L16">
            <v>315</v>
          </cell>
          <cell r="M16">
            <v>30</v>
          </cell>
          <cell r="N16">
            <v>34.020000000000003</v>
          </cell>
          <cell r="O16">
            <v>5.3999999999999999E-2</v>
          </cell>
          <cell r="R16">
            <v>1.7804970167385071E-3</v>
          </cell>
          <cell r="S16">
            <v>1.3214462758796019E-2</v>
          </cell>
        </row>
        <row r="17">
          <cell r="A17" t="str">
            <v>4-T-2 Peroxidation Tank</v>
          </cell>
          <cell r="B17" t="str">
            <v>Hydrogen Peroxide Addition</v>
          </cell>
          <cell r="C17" t="str">
            <v>Hydrogen Peroxide [4]</v>
          </cell>
          <cell r="D17">
            <v>644228.19999999995</v>
          </cell>
          <cell r="E17">
            <v>9186.1999144446036</v>
          </cell>
          <cell r="F17">
            <v>1.3</v>
          </cell>
          <cell r="G17">
            <v>59419.682715366158</v>
          </cell>
          <cell r="H17">
            <v>85897.093333333323</v>
          </cell>
          <cell r="I17">
            <v>0</v>
          </cell>
          <cell r="J17">
            <v>145316.77604869948</v>
          </cell>
          <cell r="L17">
            <v>315</v>
          </cell>
          <cell r="M17">
            <v>30</v>
          </cell>
          <cell r="N17">
            <v>34.020000000000003</v>
          </cell>
          <cell r="O17">
            <v>5.3999999999999999E-2</v>
          </cell>
          <cell r="R17">
            <v>3.0480684528949851E-3</v>
          </cell>
          <cell r="S17">
            <v>1.3214462758796019E-2</v>
          </cell>
        </row>
        <row r="18">
          <cell r="B18" t="str">
            <v>Sulfated Isobutylene Addition</v>
          </cell>
          <cell r="C18" t="str">
            <v>t-Butyl Hydroperoxide</v>
          </cell>
          <cell r="F18">
            <v>0.88</v>
          </cell>
          <cell r="G18">
            <v>0</v>
          </cell>
          <cell r="H18">
            <v>0</v>
          </cell>
          <cell r="I18">
            <v>54657.455853499021</v>
          </cell>
          <cell r="J18">
            <v>54657.455853499021</v>
          </cell>
          <cell r="L18">
            <v>315</v>
          </cell>
          <cell r="M18">
            <v>33</v>
          </cell>
          <cell r="N18">
            <v>90.1</v>
          </cell>
          <cell r="O18">
            <v>0.68642382284886783</v>
          </cell>
          <cell r="P18" t="str">
            <v>Client plot</v>
          </cell>
          <cell r="R18">
            <v>3.8218060719473541E-2</v>
          </cell>
          <cell r="S18">
            <v>0.44051406852532748</v>
          </cell>
        </row>
        <row r="19">
          <cell r="B19" t="str">
            <v>Sulfated Amylene Addition</v>
          </cell>
          <cell r="C19" t="str">
            <v>t-Amyl Hydroperoxide</v>
          </cell>
          <cell r="F19">
            <v>0.90359999999999996</v>
          </cell>
          <cell r="G19">
            <v>0</v>
          </cell>
          <cell r="H19">
            <v>0</v>
          </cell>
          <cell r="I19">
            <v>329879.64516526525</v>
          </cell>
          <cell r="J19">
            <v>329879.64516526525</v>
          </cell>
          <cell r="L19">
            <v>315</v>
          </cell>
          <cell r="M19">
            <v>27</v>
          </cell>
          <cell r="N19">
            <v>104.1</v>
          </cell>
          <cell r="O19">
            <v>0.37660905982330423</v>
          </cell>
          <cell r="P19" t="str">
            <v>t-butyl hydroperoxide</v>
          </cell>
          <cell r="R19">
            <v>0.14914176492031378</v>
          </cell>
          <cell r="S19">
            <v>0.28482906804609098</v>
          </cell>
        </row>
        <row r="20">
          <cell r="C20" t="str">
            <v>Di-t-Butyl Peroxide</v>
          </cell>
          <cell r="F20">
            <v>0.78800000000000003</v>
          </cell>
          <cell r="I20">
            <v>39717.008119392805</v>
          </cell>
          <cell r="J20">
            <v>39717.008119392805</v>
          </cell>
          <cell r="L20">
            <v>165</v>
          </cell>
          <cell r="M20">
            <v>35</v>
          </cell>
          <cell r="N20">
            <v>146.19999999999999</v>
          </cell>
          <cell r="O20">
            <v>0.47626415661489691</v>
          </cell>
          <cell r="R20">
            <v>3.1063086143811338E-2</v>
          </cell>
          <cell r="S20">
            <v>0.25809644061412895</v>
          </cell>
        </row>
        <row r="21">
          <cell r="C21" t="str">
            <v>Di-t-Amyl Peroxide</v>
          </cell>
          <cell r="F21">
            <v>0.81430000000000002</v>
          </cell>
          <cell r="I21">
            <v>20001.878884955404</v>
          </cell>
          <cell r="J21">
            <v>20001.878884955404</v>
          </cell>
          <cell r="L21">
            <v>165</v>
          </cell>
          <cell r="M21">
            <v>30</v>
          </cell>
          <cell r="N21">
            <v>174.3</v>
          </cell>
          <cell r="O21">
            <v>0.39744633434552407</v>
          </cell>
          <cell r="R21">
            <v>1.5820768254284717E-2</v>
          </cell>
          <cell r="S21">
            <v>0.26101815504146819</v>
          </cell>
        </row>
        <row r="23">
          <cell r="A23" t="str">
            <v>4-T-3 Wash Tank</v>
          </cell>
          <cell r="B23" t="str">
            <v>Tank Fill [5]</v>
          </cell>
          <cell r="C23" t="str">
            <v>t-Butyl Hydroperoxide</v>
          </cell>
          <cell r="F23">
            <v>0.88</v>
          </cell>
          <cell r="G23">
            <v>0</v>
          </cell>
          <cell r="H23">
            <v>0</v>
          </cell>
          <cell r="I23">
            <v>2125.5722694571614</v>
          </cell>
          <cell r="J23">
            <v>2125.5722694571614</v>
          </cell>
          <cell r="L23">
            <v>80</v>
          </cell>
          <cell r="M23">
            <v>15</v>
          </cell>
          <cell r="N23">
            <v>90.1</v>
          </cell>
          <cell r="O23">
            <v>0.10517194284194281</v>
          </cell>
          <cell r="P23" t="str">
            <v>Client plot</v>
          </cell>
          <cell r="R23">
            <v>2.4195332617063165E-4</v>
          </cell>
          <cell r="S23">
            <v>1.821275745057949E-2</v>
          </cell>
        </row>
        <row r="24">
          <cell r="B24" t="str">
            <v>Tank Fill [5]</v>
          </cell>
          <cell r="C24" t="str">
            <v>t-Amyl Hydroperoxide</v>
          </cell>
          <cell r="F24">
            <v>0.90359999999999996</v>
          </cell>
          <cell r="G24">
            <v>0</v>
          </cell>
          <cell r="H24">
            <v>0</v>
          </cell>
          <cell r="I24">
            <v>173429.6493747897</v>
          </cell>
          <cell r="J24">
            <v>173429.6493747897</v>
          </cell>
          <cell r="L24">
            <v>80</v>
          </cell>
          <cell r="M24">
            <v>15</v>
          </cell>
          <cell r="N24">
            <v>104.1</v>
          </cell>
          <cell r="O24">
            <v>0.10517194284194281</v>
          </cell>
          <cell r="P24" t="str">
            <v>t-butyl hydroperoxide</v>
          </cell>
          <cell r="R24">
            <v>2.2808934909080019E-2</v>
          </cell>
          <cell r="S24">
            <v>2.1042708663766091E-2</v>
          </cell>
        </row>
        <row r="25">
          <cell r="A25" t="str">
            <v>4-T-41A Waste Acid</v>
          </cell>
          <cell r="B25" t="str">
            <v>Tank Fill</v>
          </cell>
          <cell r="C25" t="str">
            <v>Sulfuric Acid</v>
          </cell>
          <cell r="F25">
            <v>1.3</v>
          </cell>
          <cell r="G25">
            <v>0</v>
          </cell>
          <cell r="H25">
            <v>0</v>
          </cell>
          <cell r="I25">
            <v>2395720</v>
          </cell>
          <cell r="J25">
            <v>2395720</v>
          </cell>
          <cell r="L25">
            <v>300</v>
          </cell>
          <cell r="M25">
            <v>30</v>
          </cell>
          <cell r="N25">
            <v>98.08</v>
          </cell>
          <cell r="O25">
            <v>7.3306578947368423E-11</v>
          </cell>
          <cell r="P25" t="str">
            <v>MSDS</v>
          </cell>
          <cell r="R25">
            <v>1.9667101578696697E-10</v>
          </cell>
          <cell r="S25">
            <v>4.9255593087748213E-11</v>
          </cell>
        </row>
        <row r="28">
          <cell r="J28" t="str">
            <v>Speciated Emissions Contributing to EPN: BLDG4:</v>
          </cell>
        </row>
        <row r="29">
          <cell r="M29" t="str">
            <v>Sulfuric Acid =</v>
          </cell>
          <cell r="R29">
            <v>1.9667101578696697E-10</v>
          </cell>
          <cell r="S29">
            <v>4.9255593087748213E-11</v>
          </cell>
        </row>
        <row r="30">
          <cell r="M30" t="str">
            <v>Nonmethane VOC-U =</v>
          </cell>
          <cell r="R30">
            <v>6.674677300774759E-2</v>
          </cell>
          <cell r="S30">
            <v>0.1443601593324787</v>
          </cell>
        </row>
        <row r="31">
          <cell r="M31" t="str">
            <v>Organic Peroxides=</v>
          </cell>
          <cell r="R31">
            <v>4.6883854398096059E-2</v>
          </cell>
          <cell r="S31">
            <v>0.26101815504146819</v>
          </cell>
        </row>
        <row r="32">
          <cell r="M32" t="str">
            <v>Organic Hydroperoxides=</v>
          </cell>
          <cell r="R32">
            <v>0.21041071387503796</v>
          </cell>
          <cell r="S32">
            <v>0.4615567771890936</v>
          </cell>
        </row>
        <row r="33">
          <cell r="M33" t="str">
            <v>Hydrogen Peroxide=</v>
          </cell>
          <cell r="R33">
            <v>4.8285654696334918E-3</v>
          </cell>
          <cell r="S33">
            <v>2.6428925517592038E-2</v>
          </cell>
        </row>
        <row r="34">
          <cell r="A34" t="str">
            <v>FIN:  HYDROTK</v>
          </cell>
          <cell r="M34" t="str">
            <v>Total VOCs=</v>
          </cell>
          <cell r="R34">
            <v>0.32404134128088158</v>
          </cell>
          <cell r="S34">
            <v>0.86693509156304049</v>
          </cell>
        </row>
        <row r="35">
          <cell r="A35" t="str">
            <v>EPN:  BLDG25</v>
          </cell>
        </row>
        <row r="37">
          <cell r="A37" t="str">
            <v xml:space="preserve">4-T-12/4-T-13 Hydro </v>
          </cell>
          <cell r="B37" t="str">
            <v>Tank Fill</v>
          </cell>
          <cell r="C37" t="str">
            <v>t-Butyl Hydroperoxide (85%, bal H20)</v>
          </cell>
          <cell r="F37">
            <v>0.88</v>
          </cell>
          <cell r="G37">
            <v>0</v>
          </cell>
          <cell r="H37">
            <v>0</v>
          </cell>
          <cell r="I37">
            <v>2125.5722694571614</v>
          </cell>
          <cell r="J37">
            <v>2125.5722694571614</v>
          </cell>
          <cell r="L37">
            <v>218</v>
          </cell>
          <cell r="M37">
            <v>30</v>
          </cell>
          <cell r="N37">
            <v>90.1</v>
          </cell>
          <cell r="O37">
            <v>0.50995535586694352</v>
          </cell>
          <cell r="P37" t="str">
            <v>Client plot</v>
          </cell>
          <cell r="R37">
            <v>1.1150997455447622E-3</v>
          </cell>
          <cell r="S37">
            <v>0.22873063223659773</v>
          </cell>
        </row>
        <row r="38">
          <cell r="A38" t="str">
            <v xml:space="preserve">   Hold Tanks</v>
          </cell>
          <cell r="B38" t="str">
            <v>Tank Fill</v>
          </cell>
          <cell r="C38" t="str">
            <v>Water</v>
          </cell>
          <cell r="F38">
            <v>1</v>
          </cell>
          <cell r="N38">
            <v>18</v>
          </cell>
          <cell r="O38">
            <v>0.24</v>
          </cell>
          <cell r="P38" t="str">
            <v>t-butyl hydroperoxide</v>
          </cell>
        </row>
        <row r="40">
          <cell r="J40" t="str">
            <v>Speciated Emissions Contributing to EPN: BLDG25:</v>
          </cell>
        </row>
        <row r="41">
          <cell r="M41" t="str">
            <v>Organic Hydroperoxides=</v>
          </cell>
          <cell r="R41">
            <v>1.1150997455447622E-3</v>
          </cell>
          <cell r="S41">
            <v>0.22873063223659773</v>
          </cell>
        </row>
        <row r="48">
          <cell r="A48" t="str">
            <v>Notes:</v>
          </cell>
        </row>
        <row r="49">
          <cell r="A49" t="str">
            <v>1.  Water added to tank 4-T-2 based on 40 gallons of water per 300 lbs. hydrogen peroxide, neat basis.</v>
          </cell>
        </row>
        <row r="50">
          <cell r="A50" t="str">
            <v>2.   4-T-2 volume = batch volume from tank 4-T-4, previous worksheet.</v>
          </cell>
        </row>
        <row r="51">
          <cell r="A51" t="str">
            <v>3.   4-T-3 volume throughput = actual hydro production.</v>
          </cell>
        </row>
        <row r="52">
          <cell r="A52" t="str">
            <v>4.   Maximum hourly calculations based on one tank fill per hour.</v>
          </cell>
        </row>
        <row r="53">
          <cell r="A53" t="str">
            <v>5.  The emission rate of VOCs in the exit gas is calculated using the following equation.</v>
          </cell>
        </row>
        <row r="55">
          <cell r="B55" t="str">
            <v>Er = (Pi/Pt)(Vr)(Pt)(MW)/(R)(T)(2000)</v>
          </cell>
        </row>
        <row r="56">
          <cell r="B56" t="str">
            <v>where:</v>
          </cell>
        </row>
        <row r="57">
          <cell r="B57" t="str">
            <v>Er =</v>
          </cell>
          <cell r="C57" t="str">
            <v>mass emision rate (tons per year)</v>
          </cell>
        </row>
        <row r="58">
          <cell r="B58" t="str">
            <v>Pi =</v>
          </cell>
          <cell r="C58" t="str">
            <v>partial pressure of component i, (atm);</v>
          </cell>
        </row>
        <row r="59">
          <cell r="B59" t="str">
            <v>Pt =</v>
          </cell>
          <cell r="C59" t="str">
            <v>the total pressure in the vessel vapor space, (atm);</v>
          </cell>
        </row>
        <row r="60">
          <cell r="B60" t="str">
            <v>Vr =</v>
          </cell>
          <cell r="C60" t="str">
            <v>volumetric gas displacement rate, (cu. ft. per year);</v>
          </cell>
        </row>
        <row r="61">
          <cell r="B61" t="str">
            <v>MW =</v>
          </cell>
          <cell r="C61" t="str">
            <v>molecular weight, (lb/lb-mole);</v>
          </cell>
        </row>
        <row r="62">
          <cell r="B62" t="str">
            <v>R =</v>
          </cell>
          <cell r="C62" t="str">
            <v>ideal gas law constant, (1.3144);</v>
          </cell>
        </row>
        <row r="63">
          <cell r="B63" t="str">
            <v>T =</v>
          </cell>
          <cell r="C63" t="str">
            <v>absolute temperature, (K);</v>
          </cell>
        </row>
        <row r="64">
          <cell r="B64" t="str">
            <v>2000 =</v>
          </cell>
          <cell r="C64" t="str">
            <v>converts pounds to tons.</v>
          </cell>
        </row>
        <row r="67">
          <cell r="A67" t="str">
            <v>Example calculation:  Tank T-3 t-butyl hydroperoxide tank fill</v>
          </cell>
        </row>
      </sheetData>
      <sheetData sheetId="5"/>
      <sheetData sheetId="6"/>
      <sheetData sheetId="7"/>
      <sheetData sheetId="8">
        <row r="1">
          <cell r="A1" t="str">
            <v>Table 11</v>
          </cell>
        </row>
        <row r="2">
          <cell r="A2" t="str">
            <v>BPU Peresterification Board, WT-25 Weigh Tank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7">
          <cell r="A7" t="str">
            <v>FIN:  BPU-LOAD</v>
          </cell>
        </row>
        <row r="8">
          <cell r="A8" t="str">
            <v>EPN:  4-FS-5STK</v>
          </cell>
        </row>
        <row r="9">
          <cell r="A9" t="str">
            <v>4-WT-25 Weigh Tank</v>
          </cell>
          <cell r="C9" t="str">
            <v>Annual</v>
          </cell>
        </row>
        <row r="10">
          <cell r="C10" t="str">
            <v>Quantity</v>
          </cell>
          <cell r="D10" t="str">
            <v>Batch</v>
          </cell>
          <cell r="E10" t="str">
            <v>Neat</v>
          </cell>
          <cell r="F10" t="str">
            <v>Material</v>
          </cell>
          <cell r="H10" t="str">
            <v>Molecular</v>
          </cell>
          <cell r="I10" t="str">
            <v>Vapor</v>
          </cell>
        </row>
        <row r="11">
          <cell r="C11" t="str">
            <v>Used [1]</v>
          </cell>
          <cell r="D11" t="str">
            <v>Volume</v>
          </cell>
          <cell r="E11" t="str">
            <v>Density</v>
          </cell>
          <cell r="F11" t="str">
            <v>Added</v>
          </cell>
          <cell r="G11" t="str">
            <v>Temp</v>
          </cell>
          <cell r="H11" t="str">
            <v>Weight</v>
          </cell>
          <cell r="I11" t="str">
            <v>Pressure</v>
          </cell>
        </row>
        <row r="12">
          <cell r="A12" t="str">
            <v>Processing Step</v>
          </cell>
          <cell r="B12" t="str">
            <v>Compound</v>
          </cell>
          <cell r="C12" t="str">
            <v>(lb)</v>
          </cell>
          <cell r="D12" t="str">
            <v>(gal)</v>
          </cell>
          <cell r="E12" t="str">
            <v>(g/cc)</v>
          </cell>
          <cell r="F12" t="str">
            <v>(gal)</v>
          </cell>
          <cell r="G12" t="str">
            <v>(C)</v>
          </cell>
          <cell r="H12" t="str">
            <v>(lb/lbmol)</v>
          </cell>
          <cell r="I12" t="str">
            <v>(psia)</v>
          </cell>
        </row>
        <row r="13">
          <cell r="A13" t="str">
            <v>Weigh Acid Chloride</v>
          </cell>
          <cell r="B13" t="str">
            <v>Pivaloyl Chloride</v>
          </cell>
          <cell r="C13">
            <v>0</v>
          </cell>
          <cell r="D13">
            <v>250</v>
          </cell>
          <cell r="E13">
            <v>0.97899999999999998</v>
          </cell>
          <cell r="F13">
            <v>0</v>
          </cell>
          <cell r="G13">
            <v>30</v>
          </cell>
          <cell r="H13">
            <v>120.6</v>
          </cell>
          <cell r="I13">
            <v>1.2104090985459939</v>
          </cell>
        </row>
        <row r="14">
          <cell r="B14" t="str">
            <v>Neoheptanoyl Chloride</v>
          </cell>
          <cell r="C14">
            <v>0</v>
          </cell>
          <cell r="D14">
            <v>250</v>
          </cell>
          <cell r="E14">
            <v>0.95</v>
          </cell>
          <cell r="F14">
            <v>0</v>
          </cell>
          <cell r="G14">
            <v>30</v>
          </cell>
          <cell r="H14">
            <v>152.61000000000001</v>
          </cell>
          <cell r="I14">
            <v>6.9631578947368419E-2</v>
          </cell>
        </row>
        <row r="15">
          <cell r="A15" t="str">
            <v>Weigh Acid Chloride</v>
          </cell>
          <cell r="B15" t="str">
            <v>Neodecanoyl Chloride</v>
          </cell>
          <cell r="C15">
            <v>9900</v>
          </cell>
          <cell r="D15">
            <v>250</v>
          </cell>
          <cell r="E15">
            <v>0.95</v>
          </cell>
          <cell r="F15">
            <v>1249.5266944339264</v>
          </cell>
          <cell r="G15">
            <v>30</v>
          </cell>
          <cell r="H15">
            <v>190.7</v>
          </cell>
          <cell r="I15">
            <v>6.9631578947368419E-2</v>
          </cell>
        </row>
        <row r="16">
          <cell r="B16" t="str">
            <v>2-Ethylhexanoyl Chloride</v>
          </cell>
          <cell r="C16">
            <v>483154</v>
          </cell>
          <cell r="D16">
            <v>250</v>
          </cell>
          <cell r="E16">
            <v>0.94</v>
          </cell>
          <cell r="F16">
            <v>61629.930098474419</v>
          </cell>
          <cell r="G16">
            <v>30</v>
          </cell>
          <cell r="H16">
            <v>162.69999999999999</v>
          </cell>
          <cell r="I16">
            <v>0.04</v>
          </cell>
        </row>
        <row r="17">
          <cell r="B17" t="str">
            <v>Benzoyl Chloride</v>
          </cell>
          <cell r="C17">
            <v>0</v>
          </cell>
          <cell r="D17">
            <v>250</v>
          </cell>
          <cell r="E17">
            <v>1.2110000000000001</v>
          </cell>
          <cell r="F17">
            <v>0</v>
          </cell>
          <cell r="G17">
            <v>30</v>
          </cell>
          <cell r="H17">
            <v>140.57</v>
          </cell>
          <cell r="I17">
            <v>1.9342105263157893E-2</v>
          </cell>
        </row>
        <row r="18">
          <cell r="B18" t="str">
            <v>Acetic Anhydride</v>
          </cell>
          <cell r="C18">
            <v>696418</v>
          </cell>
          <cell r="D18">
            <v>250</v>
          </cell>
          <cell r="E18">
            <v>1.0825</v>
          </cell>
          <cell r="F18">
            <v>77139.36010544913</v>
          </cell>
          <cell r="G18">
            <v>30</v>
          </cell>
          <cell r="H18">
            <v>102.09</v>
          </cell>
          <cell r="I18">
            <v>0.14096761704436336</v>
          </cell>
        </row>
        <row r="19">
          <cell r="B19" t="str">
            <v>Cyclohexanone</v>
          </cell>
          <cell r="C19">
            <v>72758</v>
          </cell>
          <cell r="D19">
            <v>250</v>
          </cell>
          <cell r="E19">
            <v>0.94589999999999996</v>
          </cell>
          <cell r="F19">
            <v>9222.9419762635825</v>
          </cell>
          <cell r="G19">
            <v>30</v>
          </cell>
          <cell r="H19">
            <v>98.14</v>
          </cell>
          <cell r="I19">
            <v>0.12189542925044591</v>
          </cell>
        </row>
        <row r="20">
          <cell r="B20" t="str">
            <v>Ethyl Acetoacetate</v>
          </cell>
          <cell r="C20">
            <v>0</v>
          </cell>
          <cell r="D20">
            <v>250</v>
          </cell>
          <cell r="E20">
            <v>1.03</v>
          </cell>
          <cell r="F20">
            <v>0</v>
          </cell>
          <cell r="G20">
            <v>30</v>
          </cell>
          <cell r="H20">
            <v>130.13999999999999</v>
          </cell>
          <cell r="I20">
            <v>1.9342105263157893E-2</v>
          </cell>
        </row>
        <row r="21">
          <cell r="B21" t="str">
            <v>Isobutyric Anhydride</v>
          </cell>
          <cell r="C21">
            <v>3320</v>
          </cell>
          <cell r="D21">
            <v>250</v>
          </cell>
          <cell r="E21">
            <v>0.95099999999999996</v>
          </cell>
          <cell r="F21">
            <v>418.59257073836199</v>
          </cell>
          <cell r="G21">
            <v>30</v>
          </cell>
          <cell r="H21">
            <v>158.19</v>
          </cell>
          <cell r="I21">
            <v>0.14096761704436336</v>
          </cell>
        </row>
        <row r="22">
          <cell r="A22" t="str">
            <v>Step 1</v>
          </cell>
          <cell r="F22" t="str">
            <v>Step 2</v>
          </cell>
        </row>
        <row r="23">
          <cell r="A23" t="str">
            <v>Vacuum Ejector Emisssions</v>
          </cell>
          <cell r="F23" t="str">
            <v>Pressure Discharge Emissions</v>
          </cell>
        </row>
        <row r="24">
          <cell r="C24" t="str">
            <v>(lb/hr)</v>
          </cell>
        </row>
        <row r="25">
          <cell r="A25" t="str">
            <v xml:space="preserve">       Leakage from metal porosity &amp; cracks [2]:</v>
          </cell>
          <cell r="C25">
            <v>1.9996209428372647</v>
          </cell>
        </row>
        <row r="26">
          <cell r="A26" t="str">
            <v xml:space="preserve">       Leakage from seals &amp; components, 1 inch seals [3]:</v>
          </cell>
          <cell r="C26">
            <v>4.9988800000000007</v>
          </cell>
        </row>
        <row r="27">
          <cell r="A27" t="str">
            <v xml:space="preserve">       Leakage from seals &amp; components, 2 inch seals [4]:</v>
          </cell>
          <cell r="C27">
            <v>0.74983200000000005</v>
          </cell>
        </row>
        <row r="28">
          <cell r="A28" t="str">
            <v xml:space="preserve">       Leakage from Other seals [5]:</v>
          </cell>
          <cell r="C28">
            <v>4.9988800000000007</v>
          </cell>
        </row>
        <row r="29">
          <cell r="B29" t="str">
            <v>Total Leakage</v>
          </cell>
          <cell r="C29">
            <v>12.747212942837265</v>
          </cell>
          <cell r="D29" t="str">
            <v>HCl</v>
          </cell>
          <cell r="E29" t="str">
            <v>VOC</v>
          </cell>
          <cell r="J29" t="str">
            <v>Uncontrolled</v>
          </cell>
        </row>
        <row r="30">
          <cell r="D30" t="str">
            <v>Scrubber</v>
          </cell>
          <cell r="E30" t="str">
            <v>Scrubber</v>
          </cell>
          <cell r="F30" t="str">
            <v>Ratio of Compound</v>
          </cell>
          <cell r="H30" t="str">
            <v>Moles of Air</v>
          </cell>
          <cell r="J30" t="str">
            <v>Average</v>
          </cell>
        </row>
        <row r="31">
          <cell r="C31" t="str">
            <v>Uncontrolled Emission Rate [6]</v>
          </cell>
          <cell r="D31" t="str">
            <v>Cntl. Eff.</v>
          </cell>
          <cell r="E31" t="str">
            <v>Cntl. Eff.</v>
          </cell>
          <cell r="F31" t="str">
            <v>To Air</v>
          </cell>
          <cell r="H31" t="str">
            <v>In Vessel</v>
          </cell>
          <cell r="J31" t="str">
            <v>Emission Rate</v>
          </cell>
        </row>
        <row r="32">
          <cell r="A32" t="str">
            <v>Compound</v>
          </cell>
          <cell r="B32" t="str">
            <v>Batch Time (hr)</v>
          </cell>
          <cell r="C32" t="str">
            <v>(lb/batch)</v>
          </cell>
          <cell r="D32" t="str">
            <v>(%)</v>
          </cell>
          <cell r="E32" t="str">
            <v>(%)</v>
          </cell>
          <cell r="F32" t="str">
            <v>Initial</v>
          </cell>
          <cell r="G32" t="str">
            <v>Final</v>
          </cell>
          <cell r="H32" t="str">
            <v>Initial</v>
          </cell>
          <cell r="I32" t="str">
            <v>Final</v>
          </cell>
          <cell r="J32" t="str">
            <v>(lb/batch)</v>
          </cell>
        </row>
        <row r="33">
          <cell r="A33" t="str">
            <v>Pivaloyl Chloride</v>
          </cell>
          <cell r="B33">
            <v>0.5</v>
          </cell>
          <cell r="C33">
            <v>2.3783072270232593</v>
          </cell>
          <cell r="D33">
            <v>0.91300000000000003</v>
          </cell>
          <cell r="E33">
            <v>0.56000000000000005</v>
          </cell>
          <cell r="F33">
            <v>5.6907963305643523E-2</v>
          </cell>
          <cell r="G33">
            <v>8.9729118354176879E-2</v>
          </cell>
          <cell r="H33">
            <v>0.48121717581758788</v>
          </cell>
          <cell r="I33">
            <v>0.30809439380640063</v>
          </cell>
          <cell r="J33">
            <v>2.1248685522755033</v>
          </cell>
        </row>
        <row r="34">
          <cell r="A34" t="str">
            <v>Neoheptanoyl Chloride</v>
          </cell>
          <cell r="B34">
            <v>0.5</v>
          </cell>
          <cell r="C34">
            <v>0.1596324650782952</v>
          </cell>
          <cell r="D34">
            <v>0.91300000000000003</v>
          </cell>
          <cell r="E34">
            <v>0.56000000000000005</v>
          </cell>
          <cell r="F34">
            <v>3.1071144230701486E-3</v>
          </cell>
          <cell r="G34">
            <v>4.7593865679534638E-3</v>
          </cell>
          <cell r="H34">
            <v>0.50727186946517833</v>
          </cell>
          <cell r="I34">
            <v>0.33414908745399113</v>
          </cell>
          <cell r="J34">
            <v>0.14496292878277431</v>
          </cell>
        </row>
        <row r="35">
          <cell r="A35" t="str">
            <v>Neodecanoyl Chloride</v>
          </cell>
          <cell r="B35">
            <v>0.5</v>
          </cell>
          <cell r="C35">
            <v>0.19947520536289162</v>
          </cell>
          <cell r="D35">
            <v>0.91300000000000003</v>
          </cell>
          <cell r="E35">
            <v>0.56000000000000005</v>
          </cell>
          <cell r="F35">
            <v>3.1071144230701486E-3</v>
          </cell>
          <cell r="G35">
            <v>4.7593865679534638E-3</v>
          </cell>
          <cell r="H35">
            <v>0.50727186946517833</v>
          </cell>
          <cell r="I35">
            <v>0.33414908745399113</v>
          </cell>
          <cell r="J35">
            <v>0.18114429276505509</v>
          </cell>
        </row>
        <row r="36">
          <cell r="A36" t="str">
            <v>2-Ethylhexanoyl Chloride</v>
          </cell>
          <cell r="B36">
            <v>0.5</v>
          </cell>
          <cell r="C36">
            <v>9.7566521418803689E-2</v>
          </cell>
          <cell r="D36">
            <v>0.91300000000000003</v>
          </cell>
          <cell r="E36">
            <v>0.56000000000000005</v>
          </cell>
          <cell r="F36">
            <v>1.7825311942959001E-3</v>
          </cell>
          <cell r="G36">
            <v>2.7285129604365621E-3</v>
          </cell>
          <cell r="H36">
            <v>0.50794863745762597</v>
          </cell>
          <cell r="I36">
            <v>0.33482585544643861</v>
          </cell>
          <cell r="J36">
            <v>8.8635809576513666E-2</v>
          </cell>
        </row>
        <row r="37">
          <cell r="A37" t="str">
            <v>Benzoyl Chloride</v>
          </cell>
          <cell r="B37">
            <v>0.5</v>
          </cell>
          <cell r="C37">
            <v>4.0704096210411267E-2</v>
          </cell>
          <cell r="D37">
            <v>0.91300000000000003</v>
          </cell>
          <cell r="E37">
            <v>0.56000000000000005</v>
          </cell>
          <cell r="F37">
            <v>8.6115488485714777E-4</v>
          </cell>
          <cell r="G37">
            <v>1.3175230566534915E-3</v>
          </cell>
          <cell r="H37">
            <v>0.5084204517330001</v>
          </cell>
          <cell r="I37">
            <v>0.3352976697218128</v>
          </cell>
          <cell r="J37">
            <v>3.6988487432469193E-2</v>
          </cell>
        </row>
        <row r="38">
          <cell r="A38" t="str">
            <v>Acetic Anhydride</v>
          </cell>
          <cell r="B38">
            <v>0.5</v>
          </cell>
          <cell r="C38">
            <v>0.21724875554844833</v>
          </cell>
          <cell r="D38">
            <v>0.91300000000000003</v>
          </cell>
          <cell r="E38">
            <v>0.56000000000000005</v>
          </cell>
          <cell r="F38">
            <v>6.3103725634920359E-3</v>
          </cell>
          <cell r="G38">
            <v>9.6824853009733793E-3</v>
          </cell>
          <cell r="H38">
            <v>0.50564259593311922</v>
          </cell>
          <cell r="I38">
            <v>0.33251981392193197</v>
          </cell>
          <cell r="J38">
            <v>0.197094816154231</v>
          </cell>
        </row>
        <row r="39">
          <cell r="A39" t="str">
            <v>Cyclohexanone</v>
          </cell>
          <cell r="B39">
            <v>0.5</v>
          </cell>
          <cell r="C39">
            <v>0.18035145931207927</v>
          </cell>
          <cell r="D39">
            <v>0.91300000000000003</v>
          </cell>
          <cell r="E39">
            <v>0.56000000000000005</v>
          </cell>
          <cell r="F39">
            <v>5.4519572025760223E-3</v>
          </cell>
          <cell r="G39">
            <v>8.3615416982962751E-3</v>
          </cell>
          <cell r="H39">
            <v>0.50607819358614337</v>
          </cell>
          <cell r="I39">
            <v>0.33295541157495612</v>
          </cell>
          <cell r="J39">
            <v>0.16366264876483969</v>
          </cell>
        </row>
        <row r="40">
          <cell r="A40" t="str">
            <v>Ethyl Acetoacetate</v>
          </cell>
          <cell r="B40">
            <v>0.5</v>
          </cell>
          <cell r="C40">
            <v>3.7683937403591959E-2</v>
          </cell>
          <cell r="D40">
            <v>0.91300000000000003</v>
          </cell>
          <cell r="E40">
            <v>0.56000000000000005</v>
          </cell>
          <cell r="F40">
            <v>8.6115488485714777E-4</v>
          </cell>
          <cell r="G40">
            <v>1.3175230566534915E-3</v>
          </cell>
          <cell r="H40">
            <v>0.5084204517330001</v>
          </cell>
          <cell r="I40">
            <v>0.3352976697218128</v>
          </cell>
          <cell r="J40">
            <v>3.4244019025834391E-2</v>
          </cell>
        </row>
        <row r="41">
          <cell r="A41" t="str">
            <v>Isobutyric Anhydride</v>
          </cell>
          <cell r="B41">
            <v>0.5</v>
          </cell>
          <cell r="C41">
            <v>0.33663023450101909</v>
          </cell>
          <cell r="D41">
            <v>0.91300000000000003</v>
          </cell>
          <cell r="E41">
            <v>0.56000000000000005</v>
          </cell>
          <cell r="F41">
            <v>6.3103725634920359E-3</v>
          </cell>
          <cell r="G41">
            <v>9.6824853009733793E-3</v>
          </cell>
          <cell r="H41">
            <v>0.50564259593311922</v>
          </cell>
          <cell r="I41">
            <v>0.33251981392193197</v>
          </cell>
          <cell r="J41">
            <v>0.30540140040589481</v>
          </cell>
        </row>
        <row r="43">
          <cell r="A43" t="str">
            <v>Total Emissions</v>
          </cell>
          <cell r="C43" t="str">
            <v>Controlled</v>
          </cell>
          <cell r="E43" t="str">
            <v>Equivalent</v>
          </cell>
        </row>
        <row r="44">
          <cell r="C44" t="str">
            <v>Emission Rates</v>
          </cell>
          <cell r="E44" t="str">
            <v>Emissions [7]</v>
          </cell>
          <cell r="G44" t="str">
            <v>Equivalent Emissions [7]</v>
          </cell>
        </row>
        <row r="45">
          <cell r="C45" t="str">
            <v>Annual</v>
          </cell>
          <cell r="D45" t="str">
            <v>Ozone Season</v>
          </cell>
          <cell r="E45" t="str">
            <v>HCL</v>
          </cell>
          <cell r="F45" t="str">
            <v>Organic Acid</v>
          </cell>
          <cell r="G45" t="str">
            <v>HCL</v>
          </cell>
          <cell r="H45" t="str">
            <v>Organic Acid</v>
          </cell>
        </row>
        <row r="46">
          <cell r="A46" t="str">
            <v>Compound</v>
          </cell>
          <cell r="B46" t="str">
            <v>Batches/yr</v>
          </cell>
          <cell r="C46" t="str">
            <v>(tpy)</v>
          </cell>
          <cell r="D46" t="str">
            <v>(lb/day) [8]</v>
          </cell>
          <cell r="E46" t="str">
            <v>(tpy)</v>
          </cell>
          <cell r="F46" t="str">
            <v>(tpy)</v>
          </cell>
          <cell r="G46" t="str">
            <v>(lb/day)</v>
          </cell>
          <cell r="H46" t="str">
            <v>(lb/day)</v>
          </cell>
        </row>
        <row r="47">
          <cell r="A47" t="str">
            <v>Pivaloyl Chloride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Neoheptanoyl Chloride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Neodecanoyl Chloride</v>
          </cell>
          <cell r="B49">
            <v>4.998106777735706</v>
          </cell>
          <cell r="C49">
            <v>6.7202890140976939E-4</v>
          </cell>
          <cell r="D49">
            <v>3.2269605974967286</v>
          </cell>
          <cell r="E49">
            <v>9.4945684919881776E-5</v>
          </cell>
          <cell r="F49">
            <v>4.2499572894608384E-4</v>
          </cell>
          <cell r="G49">
            <v>0.45591191613346871</v>
          </cell>
          <cell r="H49">
            <v>2.0407522184483766</v>
          </cell>
        </row>
        <row r="50">
          <cell r="A50" t="str">
            <v>2-Ethylhexanoyl Chloride</v>
          </cell>
          <cell r="B50">
            <v>246.51972039389767</v>
          </cell>
          <cell r="C50">
            <v>1.6216693244437572E-2</v>
          </cell>
          <cell r="D50">
            <v>1.5787809480094475</v>
          </cell>
          <cell r="E50">
            <v>2.6856782131894153E-3</v>
          </cell>
          <cell r="F50">
            <v>1.2020486817942048E-2</v>
          </cell>
          <cell r="G50">
            <v>0.26146499360601055</v>
          </cell>
          <cell r="H50">
            <v>1.1702580352178202</v>
          </cell>
        </row>
        <row r="51">
          <cell r="A51" t="str">
            <v>Benzoyl Chloride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Acetic Anhydride</v>
          </cell>
          <cell r="B52">
            <v>308.55744042179651</v>
          </cell>
          <cell r="C52">
            <v>4.5154954384783987E-2</v>
          </cell>
          <cell r="D52">
            <v>3.5122112231465792</v>
          </cell>
          <cell r="E52">
            <v>1.1914074372779141E-2</v>
          </cell>
          <cell r="F52">
            <v>5.3342026631452134E-2</v>
          </cell>
          <cell r="G52">
            <v>0.92669223777531928</v>
          </cell>
          <cell r="H52">
            <v>4.1490123764470308</v>
          </cell>
        </row>
        <row r="53">
          <cell r="A53" t="str">
            <v>Cyclohexanone</v>
          </cell>
          <cell r="B53">
            <v>36.89176790505433</v>
          </cell>
          <cell r="C53">
            <v>4.4826687457008435E-3</v>
          </cell>
          <cell r="D53">
            <v>2.9162074903458546</v>
          </cell>
          <cell r="E53">
            <v>1.2304259300036926E-3</v>
          </cell>
          <cell r="F53">
            <v>5.5085576801663103E-3</v>
          </cell>
          <cell r="G53">
            <v>0.80045560288919781</v>
          </cell>
          <cell r="H53">
            <v>3.583601215974221</v>
          </cell>
        </row>
        <row r="54">
          <cell r="A54" t="str">
            <v>Ethyl Acetoacetate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Isobutyric Anhydride</v>
          </cell>
          <cell r="B55">
            <v>1.6743702829534479</v>
          </cell>
          <cell r="C55">
            <v>3.7967912002427313E-4</v>
          </cell>
          <cell r="D55">
            <v>5.4422244430361175</v>
          </cell>
          <cell r="E55">
            <v>6.465108101560937E-5</v>
          </cell>
          <cell r="F55">
            <v>2.8945762611370718E-4</v>
          </cell>
          <cell r="G55">
            <v>0.92669223777531917</v>
          </cell>
          <cell r="H55">
            <v>4.1490123764470308</v>
          </cell>
        </row>
        <row r="56">
          <cell r="F56" t="str">
            <v>(tpy)</v>
          </cell>
          <cell r="H56" t="str">
            <v>(lb/day)</v>
          </cell>
        </row>
        <row r="57">
          <cell r="D57" t="str">
            <v>Acetic Anhydride =</v>
          </cell>
          <cell r="F57">
            <v>5.3342026631452134E-2</v>
          </cell>
          <cell r="H57">
            <v>4.1490123764470308</v>
          </cell>
        </row>
        <row r="58">
          <cell r="D58" t="str">
            <v>Cyclohexanone =</v>
          </cell>
          <cell r="F58">
            <v>5.5085576801663103E-3</v>
          </cell>
          <cell r="H58">
            <v>3.583601215974221</v>
          </cell>
        </row>
        <row r="59">
          <cell r="D59" t="str">
            <v>Organic Acid (from chlorides) =</v>
          </cell>
          <cell r="F59">
            <v>1.2445482546888131E-2</v>
          </cell>
          <cell r="H59">
            <v>3.2110102536661969</v>
          </cell>
        </row>
        <row r="60">
          <cell r="D60" t="str">
            <v>NMVOC-U (isobutyric anhydride )=</v>
          </cell>
          <cell r="F60">
            <v>2.8945762611370718E-4</v>
          </cell>
          <cell r="H60">
            <v>4.1490123764470308</v>
          </cell>
        </row>
        <row r="61">
          <cell r="D61" t="str">
            <v>Total VOC (all species) =</v>
          </cell>
          <cell r="F61">
            <v>7.1585524484620286E-2</v>
          </cell>
          <cell r="H61">
            <v>15.09263622253448</v>
          </cell>
        </row>
        <row r="63">
          <cell r="D63" t="str">
            <v>Hydrogen Chloride =</v>
          </cell>
          <cell r="F63">
            <v>2.7806238981092969E-3</v>
          </cell>
          <cell r="H63">
            <v>0.71737690973947932</v>
          </cell>
        </row>
        <row r="64">
          <cell r="A64" t="str">
            <v xml:space="preserve"> </v>
          </cell>
        </row>
        <row r="65">
          <cell r="A65" t="str">
            <v>Notes:</v>
          </cell>
        </row>
        <row r="66">
          <cell r="A66" t="str">
            <v>1. Annual emissions based on total throughput.  Using Emission techniques provided in Control of VOC Emissions from Batch Processes (EPA-453/R-93-017), Section 3.1.8.</v>
          </cell>
        </row>
        <row r="67">
          <cell r="A67" t="str">
            <v>2. Estimated using Eqation for 100  &lt;= P &lt;= 760 mmHg, W = 0.106 * V ^ (0.6), V= 133.68 cubic feet</v>
          </cell>
        </row>
        <row r="68">
          <cell r="A68" t="str">
            <v>3. Estimated using Equation for 100 &lt;= P &lt;= 760 mmHg, w = 3.98 * 3.14 * D * theta, D = 1 inch, Theta = 0.4 (4 static seals @ 0.005 ea, 3 isolation valves @ 0.01 ea, 1 control valve @ 0.25 ea, 1 motion seal @ 0.1 ea.)</v>
          </cell>
        </row>
        <row r="69">
          <cell r="A69" t="str">
            <v>4. Estimated using Equation for 100 &lt;= P &lt;= 760 mmHg, w = 3.98 * 3.14 * D * theta, D = 2 inch, Theta = 0.03 (2 static seals @ 0.005 ea, 2 isolation valves @ 0.01 ea.)</v>
          </cell>
        </row>
        <row r="70">
          <cell r="A70" t="str">
            <v>5.  Estimated using Equation for 100 &lt;= P &lt;= 760 mmHg, w = 3.98 * 3.14 * D * theta, D = 20 inches, Theta = 0.02 (1 access port @ 0.02 ea.)</v>
          </cell>
        </row>
        <row r="71">
          <cell r="A71" t="str">
            <v>6.  Esimated using Equation:  Er = MW * Total Leakage / 29 * ( (Ps / (Ps -Pc)) -1), MW = Molecular wt. of compound, Ps = Pressure of system (14.7 psia), Pc = Vapor pressure of compound</v>
          </cell>
        </row>
        <row r="72">
          <cell r="A72" t="str">
            <v>7.  Equivalent HCl and Organic Acid emissions based on assumption of 100% hydrolysis of acid chloride in scrubber</v>
          </cell>
        </row>
        <row r="73">
          <cell r="A73" t="str">
            <v>8.  Ozone Season calculated assuming a maximum of 12 batches per day.</v>
          </cell>
        </row>
      </sheetData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; Grain Receiving&amp;DDGS"/>
      <sheetName val="3-5; RTO (DDGS Production)"/>
      <sheetName val="6; Distillation"/>
      <sheetName val="7; Fermentation"/>
      <sheetName val="8; Boilers"/>
      <sheetName val="9-13; Liquid Loading"/>
      <sheetName val="14; Emer. Fire Pump"/>
      <sheetName val="15; Wet Cake"/>
      <sheetName val="16-17; Equipment Leaks"/>
      <sheetName val="18; Haul Roads"/>
      <sheetName val="19; Cool Tower"/>
      <sheetName val="20; Tanks"/>
      <sheetName val="21; Title V Total"/>
      <sheetName val="22; Total HAPS"/>
      <sheetName val="DNP; Chapter 24"/>
      <sheetName val="23; Chapte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Titles"/>
      <sheetName val="FINCINEPN"/>
      <sheetName val="VERP table"/>
      <sheetName val="Table1a"/>
      <sheetName val="Annual Summary"/>
      <sheetName val="Hourly Summary"/>
      <sheetName val="Ozone Season Daily Summary"/>
      <sheetName val="Nitrogen balance"/>
      <sheetName val="Spec Sheet"/>
      <sheetName val="Operating Data Summary"/>
      <sheetName val="Production and Utility Data"/>
      <sheetName val="1999 Oil Sulfur Content"/>
      <sheetName val="Tail Gas Calculation"/>
      <sheetName val="Conveying System Air Heater"/>
      <sheetName val="Conveying System Vent Filter"/>
      <sheetName val="Corrected Emission Factors"/>
      <sheetName val="DryersProdof Comb"/>
      <sheetName val="Annual Dryer Gas "/>
      <sheetName val="Daily Dryer Gas"/>
      <sheetName val="Hourly Dryer Gas"/>
      <sheetName val="DEBF Emission Calculations"/>
      <sheetName val="Daily Tail Gas to Flare"/>
      <sheetName val="Vacuum Systems"/>
      <sheetName val="Fugitives"/>
      <sheetName val="Annual Tail Gas to Boiler"/>
      <sheetName val="Hourly Tail Gas to Boiler"/>
      <sheetName val="Ivanhoe Inputs"/>
      <sheetName val="Physical Prop Data"/>
      <sheetName val="Heaters and Boilers"/>
      <sheetName val="Storage Tanks"/>
      <sheetName val="1999 Upset Report"/>
      <sheetName val="End of Tables to Print for EI"/>
      <sheetName val="Reg I Allowable emissions"/>
      <sheetName val="Effective Diameter Calc"/>
      <sheetName val="Air Quality Impacts"/>
      <sheetName val="Loop Vent Air Heater"/>
      <sheetName val="Sulfur Mass Balance"/>
      <sheetName val="Primary Bag Filters"/>
      <sheetName val="Ivanhoe"/>
      <sheetName val="Table 1-1"/>
      <sheetName val="Table 1 (in letter)"/>
      <sheetName val="End of Sheets for flare permit"/>
      <sheetName val="Material balance hourly"/>
      <sheetName val="10 year BACT"/>
      <sheetName val="Flarevelocit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C39">
            <v>8400</v>
          </cell>
        </row>
        <row r="40">
          <cell r="C40">
            <v>0.56999999999999995</v>
          </cell>
        </row>
        <row r="41">
          <cell r="C41">
            <v>8.4000000000000005E-2</v>
          </cell>
        </row>
        <row r="42">
          <cell r="C42">
            <v>5.4128506787330319E-4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Emissions"/>
      <sheetName val="Table PSD2 SO2"/>
      <sheetName val="Table PSD2 CO"/>
      <sheetName val="Table PSD2 NOx"/>
      <sheetName val="Table 2N VOC"/>
      <sheetName val="Table 2N PM"/>
      <sheetName val="7-2 TierIII SNCR Capital"/>
      <sheetName val="7-2 TierIII SNCR Annual"/>
      <sheetName val="Table1(a)"/>
      <sheetName val="Index"/>
      <sheetName val="Operational Basis"/>
      <sheetName val="FIN_CIN_EPN"/>
      <sheetName val="AnnSummCond"/>
      <sheetName val="HourSummCond"/>
      <sheetName val="Annual Summary"/>
      <sheetName val="Hourly Summary"/>
      <sheetName val="NOx Cap"/>
      <sheetName val="CO Cap"/>
      <sheetName val="PM Cap"/>
      <sheetName val="VOC Cap"/>
      <sheetName val="SO2 Cap"/>
      <sheetName val="Combustion"/>
      <sheetName val="Compressors"/>
      <sheetName val="Flare D-2914"/>
      <sheetName val="Flare R-2911"/>
      <sheetName val="Flare 112"/>
      <sheetName val="South Flare Data"/>
      <sheetName val="Flare 128"/>
      <sheetName val="CoolTowerPM"/>
      <sheetName val="CoolTower VOC"/>
      <sheetName val="Fugitive Summary"/>
      <sheetName val="Fugitives"/>
      <sheetName val="WWCTS"/>
      <sheetName val="SVE-TC1 Comb"/>
      <sheetName val="SVE-TC1 VOC"/>
      <sheetName val="SVE-TC2 Comb"/>
      <sheetName val="SVE-TC2 VOC"/>
      <sheetName val="FCCU"/>
      <sheetName val="FCCU PM"/>
      <sheetName val="H2 Plant Off Gas"/>
      <sheetName val="Rhen Regeneration"/>
      <sheetName val="South SRU Process"/>
      <sheetName val="North SRU Adsorber"/>
      <sheetName val="Load Rack Summary"/>
      <sheetName val="Liquid Loading"/>
      <sheetName val="LPG Loading"/>
      <sheetName val="Sulfur Loading"/>
      <sheetName val="Gondola Loading"/>
      <sheetName val="OWS"/>
      <sheetName val="Tank Summary"/>
      <sheetName val="Fixed Roof Tanks - Sulfur"/>
      <sheetName val="Fixed Roof Tanks - Dist."/>
      <sheetName val="Fixed Roof Tanks - Reformate"/>
      <sheetName val="Float Roof Tanks Hourly - Eth"/>
      <sheetName val="Float Roof Tanks Annual - Eth"/>
      <sheetName val="Float Roof Tanks Hourly - G"/>
      <sheetName val="Float Roof Tanks Annual - G "/>
      <sheetName val="Float Roof Tanks Hourly - Crude"/>
      <sheetName val="Float Roof Tanks Annual - Crude"/>
      <sheetName val="Float Roof Tanks Hourly - Dist"/>
      <sheetName val="Float Roof Tanks Annual - Dist"/>
      <sheetName val="Distillates"/>
      <sheetName val="Gasoline"/>
      <sheetName val="Tank MAERT Comparison"/>
      <sheetName val="ERM_QryEmission"/>
      <sheetName val="Fugitive Speciation"/>
      <sheetName val="Fugitive Speciat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B10" t="str">
            <v>Relief Gas Flare (Emergency)</v>
          </cell>
          <cell r="C10" t="str">
            <v>D-2914</v>
          </cell>
          <cell r="D10" t="str">
            <v>D-2914</v>
          </cell>
          <cell r="E10" t="str">
            <v>D-2914</v>
          </cell>
          <cell r="F10">
            <v>0.68354280000000001</v>
          </cell>
          <cell r="G10">
            <v>3.4830526500000003</v>
          </cell>
          <cell r="H10">
            <v>0.100521</v>
          </cell>
          <cell r="I10">
            <v>6.0224999999999994E-2</v>
          </cell>
          <cell r="J10">
            <v>6.5699999999999995E-3</v>
          </cell>
          <cell r="R10">
            <v>0.68354280000000001</v>
          </cell>
          <cell r="S10">
            <v>6.0224999999999994E-2</v>
          </cell>
        </row>
        <row r="11">
          <cell r="B11" t="str">
            <v>Rheniformer Flare (Emergency)</v>
          </cell>
          <cell r="C11" t="str">
            <v>R-2911</v>
          </cell>
          <cell r="D11" t="str">
            <v>R-2911</v>
          </cell>
          <cell r="E11" t="str">
            <v>R-2911</v>
          </cell>
          <cell r="F11">
            <v>9.5695992000000007E-2</v>
          </cell>
          <cell r="G11">
            <v>0.48762737099999992</v>
          </cell>
          <cell r="I11">
            <v>8.4314999999999998E-3</v>
          </cell>
          <cell r="J11">
            <v>9.1979999999999991E-4</v>
          </cell>
          <cell r="R11">
            <v>9.5695992000000007E-2</v>
          </cell>
          <cell r="S11">
            <v>8.4314999999999998E-3</v>
          </cell>
        </row>
        <row r="12">
          <cell r="B12" t="str">
            <v>No. 1 Boiler</v>
          </cell>
          <cell r="C12" t="str">
            <v>XF1001</v>
          </cell>
          <cell r="D12" t="str">
            <v>F-1001</v>
          </cell>
          <cell r="F12">
            <v>3.8193600000000005</v>
          </cell>
          <cell r="G12">
            <v>12.264000000000001</v>
          </cell>
          <cell r="H12">
            <v>2.610823529411765</v>
          </cell>
          <cell r="I12">
            <v>1.8894117647058823</v>
          </cell>
          <cell r="J12">
            <v>10.305882352941175</v>
          </cell>
          <cell r="K12">
            <v>0.20611764705882368</v>
          </cell>
          <cell r="R12">
            <v>3.8193600000000005</v>
          </cell>
          <cell r="S12">
            <v>1.8894117647058823</v>
          </cell>
        </row>
        <row r="13">
          <cell r="B13" t="str">
            <v>No. 10 Boiler</v>
          </cell>
          <cell r="C13" t="str">
            <v>XF1010</v>
          </cell>
          <cell r="D13" t="str">
            <v>F-1010</v>
          </cell>
          <cell r="E13" t="str">
            <v/>
          </cell>
          <cell r="F13">
            <v>5.1083940000000005</v>
          </cell>
          <cell r="G13">
            <v>16.403100000000002</v>
          </cell>
          <cell r="H13">
            <v>3.4919764705882352</v>
          </cell>
          <cell r="I13">
            <v>2.5270882352941175</v>
          </cell>
          <cell r="J13">
            <v>13.784117647058821</v>
          </cell>
          <cell r="K13">
            <v>0.27568235294117666</v>
          </cell>
          <cell r="R13">
            <v>5.1083940000000005</v>
          </cell>
          <cell r="S13">
            <v>2.5270882352941175</v>
          </cell>
        </row>
        <row r="14">
          <cell r="B14" t="str">
            <v>No. 11 Boiler</v>
          </cell>
          <cell r="C14" t="str">
            <v>XF1011</v>
          </cell>
          <cell r="D14" t="str">
            <v>F-1011</v>
          </cell>
          <cell r="E14" t="str">
            <v/>
          </cell>
          <cell r="F14">
            <v>5.1083940000000005</v>
          </cell>
          <cell r="G14">
            <v>16.403100000000002</v>
          </cell>
          <cell r="H14">
            <v>3.4919764705882352</v>
          </cell>
          <cell r="I14">
            <v>2.5270882352941175</v>
          </cell>
          <cell r="J14">
            <v>13.784117647058821</v>
          </cell>
          <cell r="K14">
            <v>0.27568235294117666</v>
          </cell>
          <cell r="R14">
            <v>5.1083940000000005</v>
          </cell>
          <cell r="S14">
            <v>2.5270882352941175</v>
          </cell>
        </row>
        <row r="15">
          <cell r="B15" t="str">
            <v>No. 6 Crude Unit Furnace 1</v>
          </cell>
          <cell r="C15" t="str">
            <v>XF1601</v>
          </cell>
          <cell r="D15" t="str">
            <v>F-1601</v>
          </cell>
          <cell r="E15" t="str">
            <v/>
          </cell>
          <cell r="F15">
            <v>5.8722659999999998</v>
          </cell>
          <cell r="G15">
            <v>18.855900000000002</v>
          </cell>
          <cell r="H15">
            <v>4.0141411764705888</v>
          </cell>
          <cell r="I15">
            <v>2.9049705882352943</v>
          </cell>
          <cell r="J15">
            <v>15.845294117647057</v>
          </cell>
          <cell r="K15">
            <v>0.31690588235294143</v>
          </cell>
          <cell r="R15">
            <v>5.8722660000000007</v>
          </cell>
          <cell r="S15">
            <v>2.9049705882352943</v>
          </cell>
        </row>
        <row r="16">
          <cell r="B16" t="str">
            <v>No. 6 Crude Unit Furnace 2</v>
          </cell>
          <cell r="C16" t="str">
            <v>XF1602</v>
          </cell>
          <cell r="D16" t="str">
            <v>F-1602</v>
          </cell>
          <cell r="E16" t="str">
            <v/>
          </cell>
          <cell r="F16">
            <v>4.2012960000000001</v>
          </cell>
          <cell r="G16">
            <v>13.490399999999999</v>
          </cell>
          <cell r="H16">
            <v>2.8719058823529409</v>
          </cell>
          <cell r="I16">
            <v>2.0783529411764707</v>
          </cell>
          <cell r="J16">
            <v>11.336470588235292</v>
          </cell>
          <cell r="K16">
            <v>0.22672941176470607</v>
          </cell>
          <cell r="R16">
            <v>4.2012960000000001</v>
          </cell>
          <cell r="S16">
            <v>2.0783529411764707</v>
          </cell>
        </row>
        <row r="17">
          <cell r="B17" t="str">
            <v>Plant 38 Feed Furnace</v>
          </cell>
          <cell r="C17" t="str">
            <v>XF3804</v>
          </cell>
          <cell r="D17" t="str">
            <v>F-3804</v>
          </cell>
          <cell r="E17" t="str">
            <v/>
          </cell>
          <cell r="F17">
            <v>15.046588235294118</v>
          </cell>
          <cell r="G17">
            <v>3.6792000000000002</v>
          </cell>
          <cell r="H17">
            <v>0.78324705882352941</v>
          </cell>
          <cell r="I17">
            <v>0.56682352941176462</v>
          </cell>
          <cell r="J17">
            <v>3.0917647058823525</v>
          </cell>
          <cell r="K17">
            <v>6.1835294117647106E-2</v>
          </cell>
          <cell r="R17">
            <v>1.5347519999999999</v>
          </cell>
          <cell r="S17">
            <v>0.56682352941176462</v>
          </cell>
        </row>
        <row r="18">
          <cell r="B18" t="str">
            <v>Plant 39 Diesel Furnace</v>
          </cell>
          <cell r="C18" t="str">
            <v>XF3901</v>
          </cell>
          <cell r="D18" t="str">
            <v>F-3901</v>
          </cell>
          <cell r="E18" t="str">
            <v/>
          </cell>
          <cell r="F18">
            <v>20.312894117647058</v>
          </cell>
          <cell r="G18">
            <v>4.96692</v>
          </cell>
          <cell r="H18">
            <v>1.0573835294117648</v>
          </cell>
          <cell r="I18">
            <v>0.76521176470588226</v>
          </cell>
          <cell r="J18">
            <v>4.1738823529411757</v>
          </cell>
          <cell r="K18">
            <v>8.3477647058823573E-2</v>
          </cell>
          <cell r="R18">
            <v>2.0719151999999998</v>
          </cell>
          <cell r="S18">
            <v>0.76521176470588226</v>
          </cell>
        </row>
        <row r="19">
          <cell r="B19" t="str">
            <v>Diesel Stripper Heater</v>
          </cell>
          <cell r="C19" t="str">
            <v>XF2201</v>
          </cell>
          <cell r="D19" t="str">
            <v>F-2201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R19">
            <v>0</v>
          </cell>
          <cell r="S19">
            <v>0</v>
          </cell>
        </row>
        <row r="20">
          <cell r="B20" t="str">
            <v>Naphtha Hydrotreater Furnace No. 1</v>
          </cell>
          <cell r="C20" t="str">
            <v>XF4131</v>
          </cell>
          <cell r="D20" t="str">
            <v>F-4131</v>
          </cell>
          <cell r="E20" t="str">
            <v/>
          </cell>
          <cell r="F20">
            <v>14.419647058823529</v>
          </cell>
          <cell r="G20">
            <v>3.5259</v>
          </cell>
          <cell r="H20">
            <v>0.75061176470588231</v>
          </cell>
          <cell r="I20">
            <v>0.54320588235294121</v>
          </cell>
          <cell r="J20">
            <v>2.9629411764705877</v>
          </cell>
          <cell r="K20">
            <v>5.9258823529411808E-2</v>
          </cell>
          <cell r="R20">
            <v>1.4708039999999998</v>
          </cell>
          <cell r="S20">
            <v>0.54320588235294121</v>
          </cell>
        </row>
        <row r="21">
          <cell r="B21" t="str">
            <v>Naphtha Hydrotreater Furnace No. 2</v>
          </cell>
          <cell r="C21" t="str">
            <v>XF4132</v>
          </cell>
          <cell r="D21" t="str">
            <v>F-4132</v>
          </cell>
          <cell r="E21" t="str">
            <v/>
          </cell>
          <cell r="F21">
            <v>12.538823529411761</v>
          </cell>
          <cell r="G21">
            <v>3.0660000000000003</v>
          </cell>
          <cell r="H21">
            <v>0.65270588235294125</v>
          </cell>
          <cell r="I21">
            <v>0.47235294117647059</v>
          </cell>
          <cell r="J21">
            <v>2.5764705882352938</v>
          </cell>
          <cell r="K21">
            <v>5.1529411764705921E-2</v>
          </cell>
          <cell r="R21">
            <v>1.2789599999999999</v>
          </cell>
          <cell r="S21">
            <v>0.47235294117647059</v>
          </cell>
        </row>
        <row r="22">
          <cell r="B22" t="str">
            <v>Rheniformer Reactor Furnace (F-4150)</v>
          </cell>
          <cell r="C22" t="str">
            <v>XF4150-60</v>
          </cell>
          <cell r="D22" t="str">
            <v>F-4150</v>
          </cell>
          <cell r="E22" t="str">
            <v/>
          </cell>
          <cell r="F22">
            <v>7.8016560000000004</v>
          </cell>
          <cell r="G22">
            <v>18.702600000000004</v>
          </cell>
          <cell r="H22">
            <v>3.9815058823529412</v>
          </cell>
          <cell r="I22">
            <v>2.8813529411764707</v>
          </cell>
          <cell r="J22">
            <v>15.716470588235293</v>
          </cell>
          <cell r="K22">
            <v>0.31432941176470608</v>
          </cell>
          <cell r="R22">
            <v>7.8016560000000013</v>
          </cell>
          <cell r="S22">
            <v>2.8813529411764707</v>
          </cell>
        </row>
        <row r="23">
          <cell r="B23" t="str">
            <v>Rheniformer Reactor Furnace (F-4160)</v>
          </cell>
          <cell r="C23" t="str">
            <v>XF4150-60</v>
          </cell>
          <cell r="D23" t="str">
            <v>F-4160</v>
          </cell>
          <cell r="E23" t="str">
            <v/>
          </cell>
          <cell r="F23">
            <v>7.9935</v>
          </cell>
          <cell r="G23">
            <v>19.162500000000001</v>
          </cell>
          <cell r="H23">
            <v>4.0794117647058821</v>
          </cell>
          <cell r="I23">
            <v>2.9522058823529411</v>
          </cell>
          <cell r="J23">
            <v>16.102941176470587</v>
          </cell>
          <cell r="K23">
            <v>0.32205882352941201</v>
          </cell>
          <cell r="R23">
            <v>7.9935</v>
          </cell>
          <cell r="S23">
            <v>2.9522058823529411</v>
          </cell>
        </row>
        <row r="24">
          <cell r="B24" t="str">
            <v>Rheniformer Reactor Furnace (F-4170)</v>
          </cell>
          <cell r="C24" t="str">
            <v>XF4170-80</v>
          </cell>
          <cell r="D24" t="str">
            <v>F-4170</v>
          </cell>
          <cell r="E24" t="str">
            <v/>
          </cell>
          <cell r="F24">
            <v>7.2900720000000003</v>
          </cell>
          <cell r="G24">
            <v>17.476200000000002</v>
          </cell>
          <cell r="H24">
            <v>3.7204235294117645</v>
          </cell>
          <cell r="I24">
            <v>2.6924117647058825</v>
          </cell>
          <cell r="J24">
            <v>14.685882352941174</v>
          </cell>
          <cell r="K24">
            <v>0.29371764705882381</v>
          </cell>
          <cell r="R24">
            <v>7.2900720000000003</v>
          </cell>
          <cell r="S24">
            <v>2.6924117647058825</v>
          </cell>
        </row>
        <row r="25">
          <cell r="B25" t="str">
            <v>Rheniformer Reactor Furnace (F-4180)</v>
          </cell>
          <cell r="C25" t="str">
            <v>XF4170-80</v>
          </cell>
          <cell r="D25" t="str">
            <v>F-4180</v>
          </cell>
          <cell r="E25" t="str">
            <v/>
          </cell>
          <cell r="F25">
            <v>3.1974</v>
          </cell>
          <cell r="G25">
            <v>7.6650000000000009</v>
          </cell>
          <cell r="H25">
            <v>1.631764705882353</v>
          </cell>
          <cell r="I25">
            <v>1.1808823529411763</v>
          </cell>
          <cell r="J25">
            <v>6.4411764705882355</v>
          </cell>
          <cell r="K25">
            <v>0.12882352941176481</v>
          </cell>
          <cell r="R25">
            <v>3.1974</v>
          </cell>
          <cell r="S25">
            <v>1.1808823529411763</v>
          </cell>
        </row>
        <row r="26">
          <cell r="B26" t="str">
            <v>SRU Tailgas Incinerator</v>
          </cell>
          <cell r="C26">
            <v>158</v>
          </cell>
          <cell r="D26" t="str">
            <v>P-71</v>
          </cell>
          <cell r="E26" t="str">
            <v>XF7104</v>
          </cell>
          <cell r="F26">
            <v>0.67358708189158012</v>
          </cell>
          <cell r="G26">
            <v>0.24047058823529416</v>
          </cell>
          <cell r="H26">
            <v>5.1192618223760096E-2</v>
          </cell>
          <cell r="I26">
            <v>3.7047289504036914E-2</v>
          </cell>
          <cell r="J26">
            <v>0.20207612456747401</v>
          </cell>
          <cell r="K26">
            <v>4.0415224913494842E-3</v>
          </cell>
          <cell r="R26">
            <v>6.8705882352941172E-2</v>
          </cell>
          <cell r="S26">
            <v>3.7047289504036914E-2</v>
          </cell>
        </row>
        <row r="27">
          <cell r="B27" t="str">
            <v>Relief Gas Compressors</v>
          </cell>
          <cell r="C27" t="str">
            <v>K501-04</v>
          </cell>
          <cell r="D27" t="str">
            <v>K-501-04</v>
          </cell>
          <cell r="E27" t="str">
            <v/>
          </cell>
          <cell r="F27">
            <v>84.442545600000003</v>
          </cell>
          <cell r="G27">
            <v>126.90787200000003</v>
          </cell>
          <cell r="H27">
            <v>0.48322612800000003</v>
          </cell>
          <cell r="I27">
            <v>42.27008352</v>
          </cell>
          <cell r="J27">
            <v>2.87983248E-2</v>
          </cell>
          <cell r="R27">
            <v>84.442545600000003</v>
          </cell>
          <cell r="S27">
            <v>42.27008352</v>
          </cell>
        </row>
        <row r="28">
          <cell r="B28" t="str">
            <v>Stretford Adsorber Stack</v>
          </cell>
          <cell r="C28">
            <v>160</v>
          </cell>
          <cell r="D28" t="str">
            <v>P-71</v>
          </cell>
          <cell r="E28">
            <v>160</v>
          </cell>
          <cell r="K28">
            <v>0.59999999999947007</v>
          </cell>
          <cell r="L28">
            <v>4.38</v>
          </cell>
          <cell r="M28">
            <v>25</v>
          </cell>
          <cell r="R28">
            <v>0</v>
          </cell>
          <cell r="S28">
            <v>0</v>
          </cell>
        </row>
        <row r="29">
          <cell r="B29" t="str">
            <v>LER Unit Fugitives</v>
          </cell>
          <cell r="C29" t="str">
            <v>LE-FUG</v>
          </cell>
          <cell r="D29" t="str">
            <v>LENDS</v>
          </cell>
          <cell r="E29" t="str">
            <v/>
          </cell>
          <cell r="I29">
            <v>21.273465344040005</v>
          </cell>
          <cell r="Q29">
            <v>1.5927386951700004</v>
          </cell>
          <cell r="R29">
            <v>0</v>
          </cell>
          <cell r="S29">
            <v>17.459828217000005</v>
          </cell>
        </row>
        <row r="30">
          <cell r="B30" t="str">
            <v>5-6 Cooling Tower</v>
          </cell>
          <cell r="C30" t="str">
            <v>F-14-5-6</v>
          </cell>
          <cell r="D30" t="str">
            <v>P-14A</v>
          </cell>
          <cell r="E30" t="str">
            <v/>
          </cell>
          <cell r="H30">
            <v>28.455297040800005</v>
          </cell>
          <cell r="I30">
            <v>3.4119061200000003</v>
          </cell>
          <cell r="R30">
            <v>0</v>
          </cell>
          <cell r="S30">
            <v>3.4119061200000003</v>
          </cell>
        </row>
        <row r="31">
          <cell r="B31" t="str">
            <v>7 Cooling Tower</v>
          </cell>
          <cell r="C31" t="str">
            <v>F-14-7</v>
          </cell>
          <cell r="D31" t="str">
            <v>P-14B</v>
          </cell>
          <cell r="E31" t="str">
            <v/>
          </cell>
          <cell r="H31">
            <v>12.273811200000001</v>
          </cell>
          <cell r="I31">
            <v>1.4716800000000001</v>
          </cell>
          <cell r="R31">
            <v>0</v>
          </cell>
          <cell r="S31">
            <v>1.4716800000000001</v>
          </cell>
        </row>
        <row r="32">
          <cell r="B32" t="str">
            <v>8 Cooling Tower</v>
          </cell>
          <cell r="C32" t="str">
            <v>F-14-8</v>
          </cell>
          <cell r="D32" t="str">
            <v>P-14C</v>
          </cell>
          <cell r="E32" t="str">
            <v/>
          </cell>
          <cell r="H32">
            <v>39.679697383200001</v>
          </cell>
          <cell r="I32">
            <v>4.7577574800000004</v>
          </cell>
          <cell r="R32">
            <v>0</v>
          </cell>
          <cell r="S32">
            <v>4.7577574800000004</v>
          </cell>
        </row>
        <row r="33">
          <cell r="B33" t="str">
            <v>9 Cooling Tower</v>
          </cell>
          <cell r="C33" t="str">
            <v>F-14-9</v>
          </cell>
          <cell r="D33" t="str">
            <v>P-14D</v>
          </cell>
          <cell r="E33" t="str">
            <v/>
          </cell>
          <cell r="H33">
            <v>16.416222480000002</v>
          </cell>
          <cell r="I33">
            <v>1.9683719999999998</v>
          </cell>
          <cell r="R33">
            <v>0</v>
          </cell>
          <cell r="S33">
            <v>1.9683719999999998</v>
          </cell>
        </row>
        <row r="34">
          <cell r="B34" t="str">
            <v>Wastewater Collection and Treatment System</v>
          </cell>
          <cell r="C34" t="str">
            <v>WWCTS</v>
          </cell>
          <cell r="D34" t="str">
            <v>WWCTS</v>
          </cell>
          <cell r="E34" t="str">
            <v/>
          </cell>
          <cell r="I34">
            <v>0.36181235321484817</v>
          </cell>
          <cell r="K34">
            <v>8.5400000000000002E-5</v>
          </cell>
          <cell r="N34">
            <v>4.0000000000000002E-4</v>
          </cell>
          <cell r="O34">
            <v>5.3400000000000003E-2</v>
          </cell>
          <cell r="R34">
            <v>0</v>
          </cell>
          <cell r="S34">
            <v>0.36181235321484817</v>
          </cell>
        </row>
        <row r="35">
          <cell r="B35" t="str">
            <v>Wastewater Collection and Treatment System TO</v>
          </cell>
          <cell r="C35" t="str">
            <v>PK-853</v>
          </cell>
          <cell r="D35" t="str">
            <v>WWCTS</v>
          </cell>
          <cell r="E35" t="str">
            <v>F-850</v>
          </cell>
          <cell r="F35">
            <v>3.77</v>
          </cell>
          <cell r="G35">
            <v>2.41</v>
          </cell>
          <cell r="H35">
            <v>0.22</v>
          </cell>
          <cell r="I35">
            <v>0.77100000000000002</v>
          </cell>
          <cell r="J35">
            <v>1.1499999999999999</v>
          </cell>
          <cell r="K35">
            <v>4.0000000000000001E-3</v>
          </cell>
          <cell r="N35">
            <v>0.105</v>
          </cell>
          <cell r="R35">
            <v>3.77</v>
          </cell>
          <cell r="S35">
            <v>0.77100000000000002</v>
          </cell>
        </row>
        <row r="36">
          <cell r="B36" t="str">
            <v>North LPG Tanktruck Loading Rack</v>
          </cell>
          <cell r="C36" t="str">
            <v>LLPG-TC</v>
          </cell>
          <cell r="D36" t="str">
            <v>LLPG-TC</v>
          </cell>
          <cell r="E36" t="str">
            <v/>
          </cell>
          <cell r="I36">
            <v>0.78245813953488375</v>
          </cell>
          <cell r="R36">
            <v>0</v>
          </cell>
          <cell r="S36">
            <v>0.78245813953488375</v>
          </cell>
        </row>
        <row r="37">
          <cell r="B37" t="str">
            <v>Solid Waste Gondola Loading Rack</v>
          </cell>
          <cell r="C37" t="str">
            <v>NLR-6</v>
          </cell>
          <cell r="D37" t="str">
            <v>NLR6</v>
          </cell>
          <cell r="E37" t="str">
            <v/>
          </cell>
          <cell r="H37">
            <v>0.21059999999999998</v>
          </cell>
          <cell r="R37">
            <v>0</v>
          </cell>
          <cell r="S37">
            <v>0</v>
          </cell>
        </row>
        <row r="38">
          <cell r="B38" t="str">
            <v>North Fuel Oil Tanktruck/Railcar Loading Rack</v>
          </cell>
          <cell r="C38" t="str">
            <v>LLPG-TC</v>
          </cell>
          <cell r="D38" t="str">
            <v>NLR2</v>
          </cell>
          <cell r="E38" t="str">
            <v/>
          </cell>
          <cell r="I38">
            <v>0.7009844740301886</v>
          </cell>
          <cell r="R38">
            <v>0</v>
          </cell>
          <cell r="S38">
            <v>0.7009844740301886</v>
          </cell>
        </row>
        <row r="39">
          <cell r="B39" t="str">
            <v>North Gas Loading Rack</v>
          </cell>
          <cell r="C39" t="str">
            <v>LLPG-TC</v>
          </cell>
          <cell r="D39" t="str">
            <v>NLR3</v>
          </cell>
          <cell r="E39" t="str">
            <v/>
          </cell>
          <cell r="I39">
            <v>4.7714625000000002</v>
          </cell>
          <cell r="R39">
            <v>0</v>
          </cell>
          <cell r="S39">
            <v>4.7714625000000002</v>
          </cell>
        </row>
        <row r="40">
          <cell r="B40" t="str">
            <v>North Caustic Loading Rack</v>
          </cell>
          <cell r="C40" t="str">
            <v>LLPG-TC</v>
          </cell>
          <cell r="D40" t="str">
            <v>NLR4</v>
          </cell>
          <cell r="E40" t="str">
            <v/>
          </cell>
          <cell r="I40">
            <v>0.44666875000000006</v>
          </cell>
          <cell r="R40">
            <v>0</v>
          </cell>
          <cell r="S40">
            <v>0.44666875000000006</v>
          </cell>
        </row>
        <row r="41">
          <cell r="B41" t="str">
            <v>North Molten Sulfur Loading Rack</v>
          </cell>
          <cell r="C41" t="str">
            <v>LLPG-TC</v>
          </cell>
          <cell r="D41" t="str">
            <v>NLR5</v>
          </cell>
          <cell r="E41" t="str">
            <v/>
          </cell>
          <cell r="K41">
            <v>3.2361388611388616E-3</v>
          </cell>
          <cell r="R41">
            <v>0</v>
          </cell>
          <cell r="S41">
            <v>0</v>
          </cell>
        </row>
        <row r="42">
          <cell r="B42" t="str">
            <v>Plant Utilities Fugitives</v>
          </cell>
          <cell r="C42" t="str">
            <v>F-10N</v>
          </cell>
          <cell r="D42" t="str">
            <v>P-10</v>
          </cell>
          <cell r="E42" t="str">
            <v/>
          </cell>
          <cell r="I42">
            <v>44.4557079</v>
          </cell>
          <cell r="Q42">
            <v>0</v>
          </cell>
          <cell r="R42">
            <v>0</v>
          </cell>
          <cell r="S42">
            <v>27.334725900000009</v>
          </cell>
        </row>
        <row r="43">
          <cell r="B43" t="str">
            <v>#6 Crude Unit Piping Fugitives</v>
          </cell>
          <cell r="C43" t="str">
            <v>F-16N</v>
          </cell>
          <cell r="D43" t="str">
            <v>P-16</v>
          </cell>
          <cell r="E43" t="str">
            <v/>
          </cell>
          <cell r="I43">
            <v>32.941995113737512</v>
          </cell>
          <cell r="Q43">
            <v>1.8226561566427504</v>
          </cell>
          <cell r="R43">
            <v>0</v>
          </cell>
          <cell r="S43">
            <v>29.545747438987515</v>
          </cell>
        </row>
        <row r="44">
          <cell r="B44" t="str">
            <v>N. Isom Piping Fugitives</v>
          </cell>
          <cell r="C44" t="str">
            <v>F-20N</v>
          </cell>
          <cell r="D44" t="str">
            <v>P-20</v>
          </cell>
          <cell r="E44" t="str">
            <v/>
          </cell>
          <cell r="I44">
            <v>4.8545730000000011</v>
          </cell>
          <cell r="Q44">
            <v>0</v>
          </cell>
          <cell r="R44">
            <v>0</v>
          </cell>
          <cell r="S44">
            <v>4.634697000000001</v>
          </cell>
        </row>
        <row r="45">
          <cell r="B45" t="str">
            <v>Plant 38 Piping Fugitives</v>
          </cell>
          <cell r="C45" t="str">
            <v>F-38</v>
          </cell>
          <cell r="D45" t="str">
            <v>P-38</v>
          </cell>
          <cell r="E45" t="str">
            <v/>
          </cell>
          <cell r="I45">
            <v>8.6055393000000038</v>
          </cell>
          <cell r="Q45">
            <v>4.199503178400002E-2</v>
          </cell>
          <cell r="R45">
            <v>0</v>
          </cell>
          <cell r="S45">
            <v>7.726035300000003</v>
          </cell>
        </row>
        <row r="46">
          <cell r="B46" t="str">
            <v>Plant 39 Fugitives</v>
          </cell>
          <cell r="C46" t="str">
            <v>F-39</v>
          </cell>
          <cell r="D46" t="str">
            <v>P-39</v>
          </cell>
          <cell r="E46" t="str">
            <v/>
          </cell>
          <cell r="I46">
            <v>15.055417800000006</v>
          </cell>
          <cell r="Q46">
            <v>7.1964897084000029E-2</v>
          </cell>
          <cell r="R46">
            <v>0</v>
          </cell>
          <cell r="S46">
            <v>14.505727800000008</v>
          </cell>
        </row>
        <row r="47">
          <cell r="B47" t="str">
            <v>Rheniformer/NHT/LSR Splitter Fugitives</v>
          </cell>
          <cell r="C47" t="str">
            <v>F-41</v>
          </cell>
          <cell r="D47" t="str">
            <v>P-41</v>
          </cell>
          <cell r="E47" t="str">
            <v/>
          </cell>
          <cell r="I47">
            <v>31.174508678336416</v>
          </cell>
          <cell r="Q47">
            <v>5.7033584120600436</v>
          </cell>
          <cell r="R47">
            <v>0</v>
          </cell>
          <cell r="S47">
            <v>29.067819554576417</v>
          </cell>
        </row>
        <row r="48">
          <cell r="B48" t="str">
            <v>SRU Fugitives - North</v>
          </cell>
          <cell r="C48" t="str">
            <v>F-71-72</v>
          </cell>
          <cell r="D48" t="str">
            <v>P-71</v>
          </cell>
          <cell r="E48" t="str">
            <v/>
          </cell>
          <cell r="I48">
            <v>6.1463470942740015</v>
          </cell>
          <cell r="Q48">
            <v>6.5723559582000005E-2</v>
          </cell>
          <cell r="R48">
            <v>0</v>
          </cell>
          <cell r="S48">
            <v>6.1463470942740015</v>
          </cell>
        </row>
        <row r="49">
          <cell r="B49" t="str">
            <v>Tank Field Piping Fugitives</v>
          </cell>
          <cell r="C49" t="str">
            <v>TNK-FUG</v>
          </cell>
          <cell r="D49" t="str">
            <v>TNK-FUG</v>
          </cell>
          <cell r="E49" t="str">
            <v/>
          </cell>
          <cell r="I49">
            <v>55.378924200000021</v>
          </cell>
          <cell r="Q49">
            <v>5.9361776428464026</v>
          </cell>
          <cell r="R49">
            <v>0</v>
          </cell>
          <cell r="S49">
            <v>50.431714200000023</v>
          </cell>
        </row>
        <row r="50">
          <cell r="B50" t="str">
            <v>FCCU Piping and Drains</v>
          </cell>
          <cell r="C50" t="str">
            <v>F-101</v>
          </cell>
          <cell r="D50" t="str">
            <v>P-101</v>
          </cell>
          <cell r="E50" t="str">
            <v/>
          </cell>
          <cell r="I50">
            <v>13.068365100000003</v>
          </cell>
          <cell r="Q50">
            <v>0</v>
          </cell>
          <cell r="R50">
            <v>0</v>
          </cell>
          <cell r="S50">
            <v>12.958427100000003</v>
          </cell>
        </row>
        <row r="51">
          <cell r="B51" t="str">
            <v>ULS Diesel Hydrotreater Fugitives (New)</v>
          </cell>
          <cell r="C51" t="str">
            <v>ULSDFUG</v>
          </cell>
          <cell r="D51" t="str">
            <v>ULSDUNIT</v>
          </cell>
          <cell r="E51" t="str">
            <v/>
          </cell>
          <cell r="R51">
            <v>0</v>
          </cell>
          <cell r="S51">
            <v>0</v>
          </cell>
        </row>
        <row r="52">
          <cell r="B52" t="str">
            <v>T-7110 Sulfur Storage Tank</v>
          </cell>
          <cell r="C52">
            <v>159</v>
          </cell>
          <cell r="D52" t="str">
            <v>T-7110</v>
          </cell>
          <cell r="E52" t="str">
            <v/>
          </cell>
          <cell r="K52">
            <v>1.1200000000000001E-3</v>
          </cell>
          <cell r="R52">
            <v>0</v>
          </cell>
          <cell r="S52">
            <v>0</v>
          </cell>
        </row>
        <row r="53">
          <cell r="B53" t="str">
            <v xml:space="preserve">Rheniformer Catalyst Regeneration </v>
          </cell>
          <cell r="C53" t="str">
            <v>RHENSCRUB</v>
          </cell>
          <cell r="D53" t="str">
            <v>P-41</v>
          </cell>
          <cell r="E53" t="str">
            <v>RHENSCRUB</v>
          </cell>
          <cell r="P53">
            <v>0.13523246698426089</v>
          </cell>
          <cell r="R53">
            <v>0</v>
          </cell>
          <cell r="S53">
            <v>0</v>
          </cell>
        </row>
        <row r="54">
          <cell r="B54" t="str">
            <v>South Plant AAG Flare</v>
          </cell>
          <cell r="C54">
            <v>112</v>
          </cell>
          <cell r="D54">
            <v>112</v>
          </cell>
          <cell r="E54">
            <v>112</v>
          </cell>
          <cell r="F54">
            <v>6.8253758999999997E-2</v>
          </cell>
          <cell r="G54">
            <v>0.49297508819999997</v>
          </cell>
          <cell r="I54">
            <v>8.4314999999999998E-3</v>
          </cell>
          <cell r="J54">
            <v>9.1979999999999991E-4</v>
          </cell>
          <cell r="K54">
            <v>0</v>
          </cell>
          <cell r="R54">
            <v>6.8253758999999997E-2</v>
          </cell>
          <cell r="S54">
            <v>8.4314999999999998E-3</v>
          </cell>
        </row>
        <row r="55">
          <cell r="B55" t="str">
            <v>Sour Water Stripper Emergency Flare</v>
          </cell>
          <cell r="C55">
            <v>128</v>
          </cell>
          <cell r="D55">
            <v>128</v>
          </cell>
          <cell r="E55">
            <v>128</v>
          </cell>
          <cell r="F55">
            <v>0.19420657199999999</v>
          </cell>
          <cell r="G55">
            <v>0.38770949700000001</v>
          </cell>
          <cell r="I55">
            <v>8.4314999999999998E-3</v>
          </cell>
          <cell r="J55">
            <v>9.1979999999999991E-4</v>
          </cell>
          <cell r="R55">
            <v>0.19420657199999999</v>
          </cell>
          <cell r="S55">
            <v>8.4314999999999998E-3</v>
          </cell>
        </row>
        <row r="56">
          <cell r="B56" t="str">
            <v>FCCU/WGS</v>
          </cell>
          <cell r="C56">
            <v>111</v>
          </cell>
          <cell r="D56">
            <v>111</v>
          </cell>
          <cell r="E56" t="str">
            <v/>
          </cell>
          <cell r="F56">
            <v>390.05440332208667</v>
          </cell>
          <cell r="G56">
            <v>339.17774201920577</v>
          </cell>
          <cell r="H56">
            <v>114.49440181724999</v>
          </cell>
          <cell r="I56">
            <v>26.710247184012456</v>
          </cell>
          <cell r="J56">
            <v>255.83692540877234</v>
          </cell>
          <cell r="R56">
            <v>390.05440332208667</v>
          </cell>
          <cell r="S56">
            <v>26.710247184012456</v>
          </cell>
        </row>
        <row r="57">
          <cell r="B57" t="str">
            <v>Boiler No. 1 (H-901)</v>
          </cell>
          <cell r="C57">
            <v>6</v>
          </cell>
          <cell r="D57" t="str">
            <v>B-1</v>
          </cell>
          <cell r="E57" t="str">
            <v/>
          </cell>
          <cell r="F57">
            <v>5.46624</v>
          </cell>
          <cell r="G57">
            <v>18.396000000000001</v>
          </cell>
          <cell r="H57">
            <v>3.9162352941176475</v>
          </cell>
          <cell r="I57">
            <v>2.8341176470588239</v>
          </cell>
          <cell r="J57">
            <v>15.458823529411761</v>
          </cell>
          <cell r="K57">
            <v>0.30917647058823555</v>
          </cell>
          <cell r="R57">
            <v>5.4662400000000009</v>
          </cell>
          <cell r="S57">
            <v>2.8341176470588239</v>
          </cell>
        </row>
        <row r="58">
          <cell r="B58" t="str">
            <v>Boiler No. 2 (H-902)</v>
          </cell>
          <cell r="C58">
            <v>7</v>
          </cell>
          <cell r="D58" t="str">
            <v>B-2</v>
          </cell>
          <cell r="E58" t="str">
            <v/>
          </cell>
          <cell r="F58">
            <v>5.46624</v>
          </cell>
          <cell r="G58">
            <v>18.396000000000001</v>
          </cell>
          <cell r="H58">
            <v>3.9162352941176475</v>
          </cell>
          <cell r="I58">
            <v>2.8341176470588239</v>
          </cell>
          <cell r="J58">
            <v>15.458823529411761</v>
          </cell>
          <cell r="K58">
            <v>0.30917647058823555</v>
          </cell>
          <cell r="R58">
            <v>5.4662400000000009</v>
          </cell>
          <cell r="S58">
            <v>2.8341176470588239</v>
          </cell>
        </row>
        <row r="59">
          <cell r="B59" t="str">
            <v>Boiler No. 3 (H-903)</v>
          </cell>
          <cell r="C59">
            <v>8</v>
          </cell>
          <cell r="D59" t="str">
            <v>B-3</v>
          </cell>
          <cell r="E59" t="str">
            <v/>
          </cell>
          <cell r="F59">
            <v>5.46624</v>
          </cell>
          <cell r="G59">
            <v>18.396000000000001</v>
          </cell>
          <cell r="H59">
            <v>3.9162352941176475</v>
          </cell>
          <cell r="I59">
            <v>2.8341176470588239</v>
          </cell>
          <cell r="J59">
            <v>15.458823529411761</v>
          </cell>
          <cell r="K59">
            <v>0.30917647058823555</v>
          </cell>
          <cell r="R59">
            <v>5.4662400000000009</v>
          </cell>
          <cell r="S59">
            <v>2.8341176470588239</v>
          </cell>
        </row>
        <row r="60">
          <cell r="B60" t="str">
            <v>CPS Heater (H-101)</v>
          </cell>
          <cell r="C60">
            <v>1</v>
          </cell>
          <cell r="D60" t="str">
            <v>H-101</v>
          </cell>
          <cell r="E60" t="str">
            <v/>
          </cell>
          <cell r="F60">
            <v>22.569882352941175</v>
          </cell>
          <cell r="G60">
            <v>5.5188000000000015</v>
          </cell>
          <cell r="H60">
            <v>1.1748705882352943</v>
          </cell>
          <cell r="I60">
            <v>0.85023529411764709</v>
          </cell>
          <cell r="J60">
            <v>4.6376470588235286</v>
          </cell>
          <cell r="K60">
            <v>9.2752941176470663E-2</v>
          </cell>
          <cell r="R60">
            <v>2.3021279999999997</v>
          </cell>
          <cell r="S60">
            <v>0.85023529411764709</v>
          </cell>
        </row>
        <row r="61">
          <cell r="B61" t="str">
            <v>DCU Heater (H-102)</v>
          </cell>
          <cell r="C61">
            <v>2</v>
          </cell>
          <cell r="D61" t="str">
            <v>H-102</v>
          </cell>
          <cell r="E61" t="str">
            <v/>
          </cell>
          <cell r="F61">
            <v>21.942941176470587</v>
          </cell>
          <cell r="G61">
            <v>5.3654999999999999</v>
          </cell>
          <cell r="H61">
            <v>1.142235294117647</v>
          </cell>
          <cell r="I61">
            <v>0.82661764705882357</v>
          </cell>
          <cell r="J61">
            <v>4.5088235294117638</v>
          </cell>
          <cell r="K61">
            <v>9.0176470588235372E-2</v>
          </cell>
          <cell r="R61">
            <v>2.2381799999999998</v>
          </cell>
          <cell r="S61">
            <v>0.82661764705882357</v>
          </cell>
        </row>
        <row r="62">
          <cell r="B62" t="str">
            <v>Isomerization Heater (H-401)</v>
          </cell>
          <cell r="C62">
            <v>3</v>
          </cell>
          <cell r="D62" t="str">
            <v>H-401</v>
          </cell>
          <cell r="E62" t="str">
            <v/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R62">
            <v>0</v>
          </cell>
          <cell r="S62">
            <v>0</v>
          </cell>
        </row>
        <row r="63">
          <cell r="B63" t="str">
            <v>Isomerization Heater  (H-402)</v>
          </cell>
          <cell r="C63">
            <v>129</v>
          </cell>
          <cell r="D63" t="str">
            <v>H-402</v>
          </cell>
          <cell r="E63" t="str">
            <v/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R63">
            <v>0</v>
          </cell>
          <cell r="S63">
            <v>0</v>
          </cell>
        </row>
        <row r="64">
          <cell r="B64" t="str">
            <v>Vacuum Unit Heater (H-1601)</v>
          </cell>
          <cell r="C64">
            <v>109</v>
          </cell>
          <cell r="D64">
            <v>109</v>
          </cell>
          <cell r="E64" t="str">
            <v/>
          </cell>
          <cell r="F64">
            <v>6.7145400000000004</v>
          </cell>
          <cell r="G64">
            <v>16.096500000000002</v>
          </cell>
          <cell r="H64">
            <v>3.426705882352941</v>
          </cell>
          <cell r="I64">
            <v>2.4798529411764707</v>
          </cell>
          <cell r="J64">
            <v>13.526470588235291</v>
          </cell>
          <cell r="K64">
            <v>0.27052941176470607</v>
          </cell>
          <cell r="R64">
            <v>6.7145400000000004</v>
          </cell>
          <cell r="S64">
            <v>2.4798529411764707</v>
          </cell>
        </row>
        <row r="65">
          <cell r="B65" t="str">
            <v>SRU Hot Oil Heater (F-3505)</v>
          </cell>
          <cell r="C65">
            <v>105</v>
          </cell>
          <cell r="D65">
            <v>105</v>
          </cell>
          <cell r="E65" t="str">
            <v/>
          </cell>
          <cell r="F65">
            <v>0.44658823529411762</v>
          </cell>
          <cell r="G65">
            <v>0.30660000000000004</v>
          </cell>
          <cell r="H65">
            <v>6.5270588235294108E-2</v>
          </cell>
          <cell r="I65">
            <v>4.7235294117647056E-2</v>
          </cell>
          <cell r="J65">
            <v>0.2576470588235294</v>
          </cell>
          <cell r="K65">
            <v>5.1529411764705919E-3</v>
          </cell>
          <cell r="R65">
            <v>9.1104000000000018E-2</v>
          </cell>
          <cell r="S65">
            <v>4.7235294117647056E-2</v>
          </cell>
        </row>
        <row r="66">
          <cell r="B66" t="str">
            <v>SRU Incinerator (H-3503)</v>
          </cell>
          <cell r="C66">
            <v>127</v>
          </cell>
          <cell r="D66">
            <v>127</v>
          </cell>
          <cell r="E66" t="str">
            <v/>
          </cell>
          <cell r="F66">
            <v>3.7959999999999998</v>
          </cell>
          <cell r="G66">
            <v>1.3030500000000003</v>
          </cell>
          <cell r="H66">
            <v>0.27740000000000004</v>
          </cell>
          <cell r="I66">
            <v>0.20075000000000001</v>
          </cell>
          <cell r="J66">
            <v>450.5501600000004</v>
          </cell>
          <cell r="K66">
            <v>2.1900000000000017E-2</v>
          </cell>
          <cell r="R66">
            <v>0.38719199999999998</v>
          </cell>
          <cell r="S66">
            <v>0.20075000000000001</v>
          </cell>
        </row>
        <row r="67">
          <cell r="B67" t="str">
            <v>FCCU Feed Heater</v>
          </cell>
          <cell r="C67">
            <v>126</v>
          </cell>
          <cell r="D67">
            <v>126</v>
          </cell>
          <cell r="E67" t="str">
            <v/>
          </cell>
          <cell r="F67">
            <v>2.5579199999999997</v>
          </cell>
          <cell r="G67">
            <v>6.1320000000000006</v>
          </cell>
          <cell r="H67">
            <v>1.3054117647058825</v>
          </cell>
          <cell r="I67">
            <v>0.94470588235294117</v>
          </cell>
          <cell r="J67">
            <v>5.1529411764705877</v>
          </cell>
          <cell r="K67">
            <v>0.10305882352941184</v>
          </cell>
          <cell r="R67">
            <v>2.5579199999999997</v>
          </cell>
          <cell r="S67">
            <v>0.94470588235294117</v>
          </cell>
        </row>
        <row r="68">
          <cell r="B68" t="str">
            <v>Vacuum Preflash Heater (H-1101)</v>
          </cell>
          <cell r="C68">
            <v>125</v>
          </cell>
          <cell r="D68">
            <v>125</v>
          </cell>
          <cell r="E68" t="str">
            <v/>
          </cell>
          <cell r="F68">
            <v>18.808235294117647</v>
          </cell>
          <cell r="G68">
            <v>4.5990000000000002</v>
          </cell>
          <cell r="H68">
            <v>0.97905882352941187</v>
          </cell>
          <cell r="I68">
            <v>0.70852941176470596</v>
          </cell>
          <cell r="J68">
            <v>3.8647058823529403</v>
          </cell>
          <cell r="K68">
            <v>7.7294117647058888E-2</v>
          </cell>
          <cell r="R68">
            <v>1.9184400000000001</v>
          </cell>
          <cell r="S68">
            <v>0.70852941176470596</v>
          </cell>
        </row>
        <row r="69">
          <cell r="B69" t="str">
            <v>Hydrogen Plant Furnace</v>
          </cell>
          <cell r="C69" t="str">
            <v>H2FURN</v>
          </cell>
          <cell r="D69" t="str">
            <v>H2FURN</v>
          </cell>
          <cell r="E69" t="str">
            <v/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R69">
            <v>0</v>
          </cell>
          <cell r="S69">
            <v>0</v>
          </cell>
        </row>
        <row r="70">
          <cell r="B70" t="str">
            <v>LCG Hydrotreating Unit Heater</v>
          </cell>
          <cell r="C70" t="str">
            <v>LCGHTR</v>
          </cell>
          <cell r="D70" t="str">
            <v>LCGHTR</v>
          </cell>
          <cell r="E70" t="str">
            <v/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R70">
            <v>0</v>
          </cell>
          <cell r="S70">
            <v>0</v>
          </cell>
        </row>
        <row r="71">
          <cell r="B71" t="str">
            <v>Isomerization Compressor (C-402C)</v>
          </cell>
          <cell r="C71">
            <v>14</v>
          </cell>
          <cell r="D71" t="str">
            <v>C-402C</v>
          </cell>
          <cell r="E71" t="str">
            <v/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R71">
            <v>0</v>
          </cell>
          <cell r="S71">
            <v>0</v>
          </cell>
        </row>
        <row r="72">
          <cell r="B72" t="str">
            <v>Isomerization Compressor (C-403C)</v>
          </cell>
          <cell r="C72">
            <v>15</v>
          </cell>
          <cell r="D72" t="str">
            <v>C-403C</v>
          </cell>
          <cell r="E72" t="str">
            <v/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R72">
            <v>0</v>
          </cell>
          <cell r="S72">
            <v>0</v>
          </cell>
        </row>
        <row r="73">
          <cell r="B73" t="str">
            <v>Isomerization Compressor (C-407C)</v>
          </cell>
          <cell r="C73">
            <v>110</v>
          </cell>
          <cell r="D73" t="str">
            <v>C-407C</v>
          </cell>
          <cell r="E73" t="str">
            <v/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R73">
            <v>0</v>
          </cell>
          <cell r="S73">
            <v>0</v>
          </cell>
        </row>
        <row r="74">
          <cell r="B74" t="str">
            <v>Soil Vapor Extraction - Thermal Combustor 1</v>
          </cell>
          <cell r="C74" t="str">
            <v>SVE-TC1</v>
          </cell>
          <cell r="D74" t="str">
            <v>SVE-TC1</v>
          </cell>
          <cell r="E74" t="str">
            <v/>
          </cell>
          <cell r="F74">
            <v>6.0117647058823529</v>
          </cell>
          <cell r="G74">
            <v>5.0498823529411769</v>
          </cell>
          <cell r="H74">
            <v>0.45689411764705878</v>
          </cell>
          <cell r="I74">
            <v>60.425784782593361</v>
          </cell>
          <cell r="J74">
            <v>1.9465761450825392</v>
          </cell>
          <cell r="R74">
            <v>6.0117647058823529</v>
          </cell>
          <cell r="S74">
            <v>60.425784782593361</v>
          </cell>
        </row>
        <row r="75">
          <cell r="B75" t="str">
            <v>Soil Vapor Extraction - Thermal Combustor 2</v>
          </cell>
          <cell r="C75" t="str">
            <v>SVE-TC2</v>
          </cell>
          <cell r="D75" t="str">
            <v>SVE-TC2</v>
          </cell>
          <cell r="E75" t="str">
            <v/>
          </cell>
          <cell r="F75">
            <v>6.0117647058823529</v>
          </cell>
          <cell r="G75">
            <v>5.0498823529411769</v>
          </cell>
          <cell r="H75">
            <v>0.45689411764705878</v>
          </cell>
          <cell r="I75">
            <v>18.581150504756298</v>
          </cell>
          <cell r="J75">
            <v>1.9465761450825392</v>
          </cell>
          <cell r="R75">
            <v>6.0117647058823529</v>
          </cell>
          <cell r="S75">
            <v>18.581150504756298</v>
          </cell>
        </row>
        <row r="76">
          <cell r="B76" t="str">
            <v>Soil Vapor Extraction - Internal Combustion Engine</v>
          </cell>
          <cell r="C76" t="str">
            <v>SVE-ICE</v>
          </cell>
          <cell r="D76" t="str">
            <v>SVE-ICE</v>
          </cell>
          <cell r="E76" t="str">
            <v/>
          </cell>
          <cell r="F76">
            <v>1.1000000000000001</v>
          </cell>
          <cell r="G76">
            <v>0.7</v>
          </cell>
          <cell r="H76">
            <v>0.4</v>
          </cell>
          <cell r="I76">
            <v>3.8</v>
          </cell>
          <cell r="J76">
            <v>0.1</v>
          </cell>
          <cell r="N76">
            <v>0.01</v>
          </cell>
          <cell r="R76">
            <v>1.1000000000000001</v>
          </cell>
          <cell r="S76">
            <v>3.8</v>
          </cell>
        </row>
        <row r="77">
          <cell r="B77" t="str">
            <v>Alky Cooling Tower</v>
          </cell>
          <cell r="C77" t="str">
            <v>F-21</v>
          </cell>
          <cell r="D77" t="str">
            <v>CT-9100</v>
          </cell>
          <cell r="E77" t="str">
            <v/>
          </cell>
          <cell r="H77">
            <v>28.714581302400003</v>
          </cell>
          <cell r="I77">
            <v>3.4429953599999994</v>
          </cell>
          <cell r="R77">
            <v>0</v>
          </cell>
          <cell r="S77">
            <v>3.4429953599999994</v>
          </cell>
        </row>
        <row r="78">
          <cell r="B78" t="str">
            <v>Main Cooling Tower</v>
          </cell>
          <cell r="C78" t="str">
            <v>F-7</v>
          </cell>
          <cell r="D78">
            <v>100</v>
          </cell>
          <cell r="E78" t="str">
            <v/>
          </cell>
          <cell r="H78">
            <v>35.070881277599995</v>
          </cell>
          <cell r="I78">
            <v>4.2051416399999999</v>
          </cell>
          <cell r="R78">
            <v>0</v>
          </cell>
          <cell r="S78">
            <v>4.2051416399999999</v>
          </cell>
        </row>
        <row r="79">
          <cell r="B79" t="str">
            <v>CPS/DCU Fugitives</v>
          </cell>
          <cell r="C79" t="str">
            <v>F-1/2</v>
          </cell>
          <cell r="D79" t="str">
            <v>PU-1/2</v>
          </cell>
          <cell r="E79" t="str">
            <v/>
          </cell>
          <cell r="I79">
            <v>18.474905320856259</v>
          </cell>
          <cell r="Q79">
            <v>1.0222028086091253</v>
          </cell>
          <cell r="R79">
            <v>0</v>
          </cell>
          <cell r="S79">
            <v>16.948374964106257</v>
          </cell>
        </row>
        <row r="80">
          <cell r="B80" t="str">
            <v>CRU Fugitives</v>
          </cell>
          <cell r="C80" t="str">
            <v>F-3/4</v>
          </cell>
          <cell r="D80" t="str">
            <v>PU-3/4</v>
          </cell>
          <cell r="E80" t="str">
            <v/>
          </cell>
          <cell r="I80">
            <v>7.7407302000000016</v>
          </cell>
          <cell r="Q80">
            <v>0.96016017400800013</v>
          </cell>
          <cell r="R80">
            <v>0</v>
          </cell>
          <cell r="S80">
            <v>7.5208542000000014</v>
          </cell>
        </row>
        <row r="81">
          <cell r="B81" t="str">
            <v>Alkylation Fugitives</v>
          </cell>
          <cell r="C81" t="str">
            <v>F-5</v>
          </cell>
          <cell r="D81" t="str">
            <v>PU-B</v>
          </cell>
          <cell r="E81" t="str">
            <v/>
          </cell>
          <cell r="I81">
            <v>21.171543961680008</v>
          </cell>
          <cell r="Q81">
            <v>2.7689922000000013E-2</v>
          </cell>
          <cell r="R81">
            <v>0</v>
          </cell>
          <cell r="S81">
            <v>18.87676279322401</v>
          </cell>
        </row>
        <row r="82">
          <cell r="B82" t="str">
            <v>AFPU Fugitives</v>
          </cell>
          <cell r="C82" t="str">
            <v>F-8</v>
          </cell>
          <cell r="D82" t="str">
            <v>PU-5</v>
          </cell>
          <cell r="E82" t="str">
            <v/>
          </cell>
          <cell r="I82">
            <v>11.474695318008003</v>
          </cell>
          <cell r="Q82">
            <v>0.85910738813400023</v>
          </cell>
          <cell r="R82">
            <v>0</v>
          </cell>
          <cell r="S82">
            <v>10.678005414648002</v>
          </cell>
        </row>
        <row r="83">
          <cell r="B83" t="str">
            <v>Jet Fuel Treating Fugitives</v>
          </cell>
          <cell r="C83" t="str">
            <v>F-9</v>
          </cell>
          <cell r="D83" t="str">
            <v>PU-4B</v>
          </cell>
          <cell r="E83" t="str">
            <v/>
          </cell>
          <cell r="I83">
            <v>2.9618655000000009</v>
          </cell>
          <cell r="Q83">
            <v>5.1832646250000024E-2</v>
          </cell>
          <cell r="R83">
            <v>0</v>
          </cell>
          <cell r="S83">
            <v>2.7419895000000007</v>
          </cell>
        </row>
        <row r="84">
          <cell r="B84" t="str">
            <v>Naphtha Merox Fugitives</v>
          </cell>
          <cell r="C84" t="str">
            <v>F-10S</v>
          </cell>
          <cell r="D84" t="str">
            <v>PU-4A</v>
          </cell>
          <cell r="E84" t="str">
            <v/>
          </cell>
          <cell r="R84">
            <v>0</v>
          </cell>
          <cell r="S84">
            <v>0</v>
          </cell>
        </row>
        <row r="85">
          <cell r="B85" t="str">
            <v>FCCU Fugitives</v>
          </cell>
          <cell r="C85" t="str">
            <v>F-11</v>
          </cell>
          <cell r="D85" t="str">
            <v>PU-3</v>
          </cell>
          <cell r="E85" t="str">
            <v/>
          </cell>
          <cell r="I85">
            <v>28.841329803073961</v>
          </cell>
          <cell r="Q85">
            <v>1.9309361294551506</v>
          </cell>
          <cell r="R85">
            <v>0</v>
          </cell>
          <cell r="S85">
            <v>27.45772923546496</v>
          </cell>
        </row>
        <row r="86">
          <cell r="B86" t="str">
            <v>SRU Fugitives - South</v>
          </cell>
          <cell r="C86" t="str">
            <v>F-13</v>
          </cell>
          <cell r="D86" t="str">
            <v>PU-9</v>
          </cell>
          <cell r="E86" t="str">
            <v/>
          </cell>
          <cell r="I86">
            <v>2.1201583444890004</v>
          </cell>
          <cell r="Q86">
            <v>2.2671084327000001E-2</v>
          </cell>
          <cell r="R86">
            <v>0</v>
          </cell>
          <cell r="S86">
            <v>2.1201583444890004</v>
          </cell>
        </row>
        <row r="87">
          <cell r="B87" t="str">
            <v>Receiving, Pumping, and Shipping Fugitives (F-16S)</v>
          </cell>
          <cell r="C87" t="str">
            <v>F-16S</v>
          </cell>
          <cell r="D87" t="str">
            <v>PU-6</v>
          </cell>
          <cell r="E87" t="str">
            <v/>
          </cell>
          <cell r="I87">
            <v>35.586076500000019</v>
          </cell>
          <cell r="Q87">
            <v>3.9279555379935021</v>
          </cell>
          <cell r="R87">
            <v>0</v>
          </cell>
          <cell r="S87">
            <v>31.738246500000013</v>
          </cell>
        </row>
        <row r="88">
          <cell r="B88" t="str">
            <v>Receiving, Pumping, and Shipping Fugitives (F-17)</v>
          </cell>
          <cell r="C88" t="str">
            <v>F-17</v>
          </cell>
          <cell r="D88" t="str">
            <v>PU-6</v>
          </cell>
          <cell r="E88" t="str">
            <v/>
          </cell>
          <cell r="R88">
            <v>0</v>
          </cell>
          <cell r="S88">
            <v>0</v>
          </cell>
        </row>
        <row r="89">
          <cell r="B89" t="str">
            <v>Vacuum Distillation Fugitives</v>
          </cell>
          <cell r="C89" t="str">
            <v>F-18</v>
          </cell>
          <cell r="D89" t="str">
            <v>PU-10</v>
          </cell>
          <cell r="E89" t="str">
            <v/>
          </cell>
          <cell r="I89">
            <v>13.983237600000004</v>
          </cell>
          <cell r="Q89">
            <v>3.4088336621280017E-2</v>
          </cell>
          <cell r="R89">
            <v>0</v>
          </cell>
          <cell r="S89">
            <v>13.323609600000005</v>
          </cell>
        </row>
        <row r="90">
          <cell r="B90" t="str">
            <v>Butamer Fugitives</v>
          </cell>
          <cell r="C90" t="str">
            <v>F-19</v>
          </cell>
          <cell r="D90" t="str">
            <v>PU-11</v>
          </cell>
          <cell r="E90" t="str">
            <v/>
          </cell>
          <cell r="I90">
            <v>7.7393286000000057</v>
          </cell>
          <cell r="Q90">
            <v>1.3621218336000008E-2</v>
          </cell>
          <cell r="R90">
            <v>0</v>
          </cell>
          <cell r="S90">
            <v>7.2995766000000053</v>
          </cell>
        </row>
        <row r="91">
          <cell r="B91" t="str">
            <v>Alky II Fugitives</v>
          </cell>
          <cell r="C91" t="str">
            <v>F-20S</v>
          </cell>
          <cell r="D91" t="str">
            <v>PU-12</v>
          </cell>
          <cell r="E91" t="str">
            <v/>
          </cell>
          <cell r="I91">
            <v>15.767118806896805</v>
          </cell>
          <cell r="Q91">
            <v>2.0621561220000008E-2</v>
          </cell>
          <cell r="R91">
            <v>0</v>
          </cell>
          <cell r="S91">
            <v>13.565504621944807</v>
          </cell>
        </row>
        <row r="92">
          <cell r="B92" t="str">
            <v>Merox 3 Fugitives</v>
          </cell>
          <cell r="C92" t="str">
            <v>F-22</v>
          </cell>
          <cell r="D92" t="str">
            <v>PU-13</v>
          </cell>
          <cell r="E92" t="str">
            <v/>
          </cell>
          <cell r="I92">
            <v>2.4614505000000007</v>
          </cell>
          <cell r="Q92">
            <v>0.21796144177500007</v>
          </cell>
          <cell r="R92">
            <v>0</v>
          </cell>
          <cell r="S92">
            <v>2.2415745000000009</v>
          </cell>
        </row>
        <row r="93">
          <cell r="B93" t="str">
            <v>Utilities Fugitives</v>
          </cell>
          <cell r="C93" t="str">
            <v>F-23</v>
          </cell>
          <cell r="D93" t="str">
            <v>PU-14</v>
          </cell>
          <cell r="E93" t="str">
            <v/>
          </cell>
          <cell r="I93">
            <v>31.312926600000004</v>
          </cell>
          <cell r="Q93">
            <v>0</v>
          </cell>
          <cell r="R93">
            <v>0</v>
          </cell>
          <cell r="S93">
            <v>23.55244260000001</v>
          </cell>
        </row>
        <row r="94">
          <cell r="B94" t="str">
            <v>API Oil Water Separator</v>
          </cell>
          <cell r="C94">
            <v>98</v>
          </cell>
          <cell r="D94" t="str">
            <v>W-2</v>
          </cell>
          <cell r="E94" t="str">
            <v/>
          </cell>
          <cell r="I94">
            <v>6.0140000000000056</v>
          </cell>
          <cell r="R94">
            <v>0</v>
          </cell>
          <cell r="S94">
            <v>6.0140000000000056</v>
          </cell>
        </row>
        <row r="95">
          <cell r="B95" t="str">
            <v>South Fuels Tanktruck Loading Rack</v>
          </cell>
          <cell r="C95">
            <v>130</v>
          </cell>
          <cell r="D95" t="str">
            <v>SLR3</v>
          </cell>
          <cell r="E95">
            <v>130</v>
          </cell>
          <cell r="I95">
            <v>12.596660999999999</v>
          </cell>
          <cell r="R95">
            <v>0</v>
          </cell>
          <cell r="S95">
            <v>12.596660999999999</v>
          </cell>
        </row>
        <row r="96">
          <cell r="B96" t="str">
            <v>South Railcar Loading Rack</v>
          </cell>
          <cell r="C96" t="str">
            <v>SLR1</v>
          </cell>
          <cell r="D96" t="str">
            <v>SLR1</v>
          </cell>
          <cell r="E96" t="str">
            <v/>
          </cell>
          <cell r="I96">
            <v>5.3481183051572323</v>
          </cell>
          <cell r="R96">
            <v>0</v>
          </cell>
          <cell r="S96">
            <v>5.3481183051572323</v>
          </cell>
        </row>
        <row r="97">
          <cell r="B97" t="str">
            <v>South LPG Tanktruck Loading Rack</v>
          </cell>
          <cell r="C97" t="str">
            <v>SLR2</v>
          </cell>
          <cell r="D97" t="str">
            <v>SLR2</v>
          </cell>
          <cell r="E97" t="str">
            <v/>
          </cell>
          <cell r="I97">
            <v>0.14005813953488372</v>
          </cell>
          <cell r="R97">
            <v>0</v>
          </cell>
          <cell r="S97">
            <v>0.14005813953488372</v>
          </cell>
        </row>
        <row r="98">
          <cell r="B98" t="str">
            <v>South Acid/Caustic Tanktruck Loading Rack</v>
          </cell>
          <cell r="C98" t="str">
            <v>SLR4</v>
          </cell>
          <cell r="D98" t="str">
            <v>SLR4</v>
          </cell>
          <cell r="E98" t="str">
            <v/>
          </cell>
          <cell r="I98">
            <v>1.0537398490566039</v>
          </cell>
          <cell r="R98">
            <v>0</v>
          </cell>
          <cell r="S98">
            <v>1.0537398490566039</v>
          </cell>
        </row>
        <row r="99">
          <cell r="B99" t="str">
            <v>Sulfur Truck/Railcar Loading Rack</v>
          </cell>
          <cell r="C99" t="str">
            <v>SLR5</v>
          </cell>
          <cell r="D99" t="str">
            <v>SLR5</v>
          </cell>
          <cell r="E99" t="str">
            <v/>
          </cell>
          <cell r="K99">
            <v>1.4375647963147963E-3</v>
          </cell>
          <cell r="R99">
            <v>0</v>
          </cell>
          <cell r="S99">
            <v>0</v>
          </cell>
        </row>
        <row r="100">
          <cell r="B100" t="str">
            <v>Hydrogen Plant Fugitives</v>
          </cell>
          <cell r="C100" t="str">
            <v>H2FUG</v>
          </cell>
          <cell r="D100" t="str">
            <v>H2PLANT</v>
          </cell>
          <cell r="E100" t="str">
            <v/>
          </cell>
          <cell r="I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 t="str">
            <v>SCANfining Plant Fugitives</v>
          </cell>
          <cell r="C101" t="str">
            <v>LCGFUG</v>
          </cell>
          <cell r="D101" t="str">
            <v>LCGUNIT</v>
          </cell>
          <cell r="E101" t="str">
            <v/>
          </cell>
          <cell r="I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 t="str">
            <v>Sump-1</v>
          </cell>
          <cell r="C102" t="str">
            <v>CA-SK</v>
          </cell>
          <cell r="D102" t="str">
            <v>S-1</v>
          </cell>
          <cell r="E102" t="str">
            <v>CA-SK</v>
          </cell>
          <cell r="I102">
            <v>0.60139999999993377</v>
          </cell>
          <cell r="R102">
            <v>0</v>
          </cell>
          <cell r="S102">
            <v>0.60139999999993377</v>
          </cell>
        </row>
        <row r="103">
          <cell r="B103" t="str">
            <v>Sump-2</v>
          </cell>
          <cell r="C103" t="str">
            <v>CA-SK</v>
          </cell>
          <cell r="D103" t="str">
            <v>S-2</v>
          </cell>
          <cell r="E103" t="str">
            <v>CA-SK</v>
          </cell>
          <cell r="I103">
            <v>0.60139999999993377</v>
          </cell>
          <cell r="R103">
            <v>0</v>
          </cell>
          <cell r="S103">
            <v>0.60139999999993377</v>
          </cell>
        </row>
        <row r="104">
          <cell r="B104" t="str">
            <v>Terminal Tank Truck Loading Rack VRU</v>
          </cell>
          <cell r="C104" t="str">
            <v>CA-SK</v>
          </cell>
          <cell r="D104" t="str">
            <v>LRACK</v>
          </cell>
          <cell r="E104" t="str">
            <v>CA-SK</v>
          </cell>
          <cell r="I104">
            <v>41.988870000000006</v>
          </cell>
          <cell r="R104">
            <v>0</v>
          </cell>
          <cell r="S104">
            <v>41.988870000000006</v>
          </cell>
        </row>
        <row r="105">
          <cell r="B105" t="str">
            <v>Terminal Loading Rack Hose Fugitives</v>
          </cell>
          <cell r="C105" t="str">
            <v>LRACK-FUG</v>
          </cell>
          <cell r="D105" t="str">
            <v>LRACK</v>
          </cell>
          <cell r="E105" t="str">
            <v/>
          </cell>
          <cell r="I105">
            <v>0.61602723906976786</v>
          </cell>
          <cell r="R105">
            <v>0</v>
          </cell>
          <cell r="S105">
            <v>0.61602723906976786</v>
          </cell>
        </row>
        <row r="106">
          <cell r="B106" t="str">
            <v>Terminal Fugitives</v>
          </cell>
          <cell r="C106" t="str">
            <v>FUG</v>
          </cell>
          <cell r="D106" t="str">
            <v>FUGAREA</v>
          </cell>
          <cell r="E106" t="str">
            <v/>
          </cell>
          <cell r="I106">
            <v>21.153210000000001</v>
          </cell>
          <cell r="Q106">
            <v>2.3348701665900005</v>
          </cell>
          <cell r="R106">
            <v>0</v>
          </cell>
          <cell r="S106">
            <v>17.352246000000004</v>
          </cell>
        </row>
        <row r="107">
          <cell r="B107" t="str">
            <v>Fixed Roof Distillate</v>
          </cell>
          <cell r="C107" t="str">
            <v>FixedDistTanks</v>
          </cell>
          <cell r="D107" t="str">
            <v>FixedDistTanks</v>
          </cell>
          <cell r="E107" t="str">
            <v/>
          </cell>
          <cell r="I107">
            <v>21.408425807421164</v>
          </cell>
          <cell r="R107">
            <v>0</v>
          </cell>
          <cell r="S107">
            <v>21.408425807421164</v>
          </cell>
        </row>
        <row r="108">
          <cell r="B108" t="str">
            <v>Fixed Roof Reformate</v>
          </cell>
          <cell r="C108" t="str">
            <v>FixedRefTanks</v>
          </cell>
          <cell r="D108" t="str">
            <v>FixedRefTanks</v>
          </cell>
          <cell r="I108" t="e">
            <v>#N/A</v>
          </cell>
        </row>
        <row r="109">
          <cell r="B109" t="str">
            <v>Floating Roof Gasoline</v>
          </cell>
          <cell r="C109" t="str">
            <v>FloatGasTanks</v>
          </cell>
          <cell r="D109" t="str">
            <v>FloatGasTanks</v>
          </cell>
          <cell r="E109" t="str">
            <v/>
          </cell>
          <cell r="I109">
            <v>287.82895515940521</v>
          </cell>
          <cell r="R109">
            <v>0</v>
          </cell>
          <cell r="S109">
            <v>287.82895515940521</v>
          </cell>
        </row>
        <row r="110">
          <cell r="B110" t="str">
            <v>Floating Roof Crude</v>
          </cell>
          <cell r="C110" t="str">
            <v>FloatCrudeTanks</v>
          </cell>
          <cell r="D110" t="str">
            <v>FloatCrudeTanks</v>
          </cell>
          <cell r="E110" t="str">
            <v/>
          </cell>
          <cell r="I110">
            <v>19.162671170738054</v>
          </cell>
          <cell r="R110">
            <v>0</v>
          </cell>
          <cell r="S110">
            <v>19.162671170738054</v>
          </cell>
        </row>
        <row r="111">
          <cell r="B111" t="str">
            <v>Floating Roof Distillate</v>
          </cell>
          <cell r="C111" t="str">
            <v>FloatDistTanks</v>
          </cell>
          <cell r="D111" t="str">
            <v>FloatDistTanks</v>
          </cell>
          <cell r="E111" t="str">
            <v/>
          </cell>
          <cell r="I111">
            <v>2.5233697978429528</v>
          </cell>
          <cell r="R111">
            <v>0</v>
          </cell>
          <cell r="S111">
            <v>2.5233697978429528</v>
          </cell>
        </row>
        <row r="112">
          <cell r="B112" t="str">
            <v>Ethanol Tank</v>
          </cell>
          <cell r="C112" t="str">
            <v>EthanolTank</v>
          </cell>
          <cell r="D112" t="str">
            <v>EthanolTank</v>
          </cell>
          <cell r="E112" t="str">
            <v/>
          </cell>
          <cell r="I112">
            <v>2.241625</v>
          </cell>
          <cell r="R112">
            <v>0</v>
          </cell>
          <cell r="S112">
            <v>2.241625</v>
          </cell>
        </row>
        <row r="113">
          <cell r="F113">
            <v>699.05088253874294</v>
          </cell>
          <cell r="G113">
            <v>734.55748391952341</v>
          </cell>
          <cell r="H113">
            <v>330.74175695335612</v>
          </cell>
          <cell r="I113" t="e">
            <v>#N/A</v>
          </cell>
          <cell r="J113">
            <v>920.90255919536401</v>
          </cell>
          <cell r="K113">
            <v>4.8184629790894515</v>
          </cell>
          <cell r="L113">
            <v>4.38</v>
          </cell>
          <cell r="M113">
            <v>25</v>
          </cell>
          <cell r="N113">
            <v>0.11539999999999999</v>
          </cell>
          <cell r="O113">
            <v>5.3400000000000003E-2</v>
          </cell>
          <cell r="P113">
            <v>0.13523246698426089</v>
          </cell>
          <cell r="Q113">
            <v>26.658332810488254</v>
          </cell>
          <cell r="R113">
            <v>581.85787653920431</v>
          </cell>
          <cell r="S113">
            <v>1014.897175779881</v>
          </cell>
        </row>
      </sheetData>
      <sheetData sheetId="15">
        <row r="10">
          <cell r="B10" t="str">
            <v>Relief Gas Flare (Emergency)</v>
          </cell>
          <cell r="C10" t="str">
            <v>D-2914</v>
          </cell>
          <cell r="D10" t="str">
            <v>D-2914</v>
          </cell>
          <cell r="E10" t="str">
            <v>D-2914</v>
          </cell>
          <cell r="F10">
            <v>0.15606</v>
          </cell>
          <cell r="G10">
            <v>0.79521749999999991</v>
          </cell>
          <cell r="H10">
            <v>2.2949999999999998E-2</v>
          </cell>
          <cell r="I10">
            <v>1.375E-2</v>
          </cell>
          <cell r="J10">
            <v>1.5E-3</v>
          </cell>
          <cell r="R10">
            <v>0.15606</v>
          </cell>
          <cell r="S10">
            <v>1.375E-2</v>
          </cell>
        </row>
        <row r="11">
          <cell r="B11" t="str">
            <v>Rheniformer Flare (Emergency)</v>
          </cell>
          <cell r="C11" t="str">
            <v>R-2911</v>
          </cell>
          <cell r="D11" t="str">
            <v>R-2911</v>
          </cell>
          <cell r="E11" t="str">
            <v>R-2911</v>
          </cell>
          <cell r="F11">
            <v>2.18484E-2</v>
          </cell>
          <cell r="G11">
            <v>0.11133044999999998</v>
          </cell>
          <cell r="I11">
            <v>1.9249999999999998E-3</v>
          </cell>
          <cell r="J11">
            <v>2.0999999999999998E-4</v>
          </cell>
          <cell r="R11">
            <v>2.18484E-2</v>
          </cell>
          <cell r="S11">
            <v>1.9249999999999998E-3</v>
          </cell>
        </row>
        <row r="12">
          <cell r="B12" t="str">
            <v>No. 1 Boiler</v>
          </cell>
          <cell r="C12" t="str">
            <v>XF1001</v>
          </cell>
          <cell r="D12" t="str">
            <v>F-1001</v>
          </cell>
          <cell r="F12">
            <v>0.87200000000000011</v>
          </cell>
          <cell r="G12">
            <v>2.8000000000000003</v>
          </cell>
          <cell r="H12">
            <v>0.59607843137254901</v>
          </cell>
          <cell r="I12">
            <v>0.43137254901960786</v>
          </cell>
          <cell r="J12">
            <v>2.3529411764705879</v>
          </cell>
          <cell r="K12">
            <v>4.7058823529411799E-2</v>
          </cell>
          <cell r="R12">
            <v>0.87200000000000011</v>
          </cell>
          <cell r="S12">
            <v>0.43137254901960786</v>
          </cell>
        </row>
        <row r="13">
          <cell r="B13" t="str">
            <v>No. 10 Boiler</v>
          </cell>
          <cell r="C13" t="str">
            <v>XF1010</v>
          </cell>
          <cell r="D13" t="str">
            <v>F-1010</v>
          </cell>
          <cell r="E13" t="str">
            <v/>
          </cell>
          <cell r="F13">
            <v>1.1663000000000001</v>
          </cell>
          <cell r="G13">
            <v>3.7450000000000006</v>
          </cell>
          <cell r="H13">
            <v>0.7972549019607843</v>
          </cell>
          <cell r="I13">
            <v>0.57696078431372544</v>
          </cell>
          <cell r="J13">
            <v>3.1470588235294112</v>
          </cell>
          <cell r="K13">
            <v>6.2941176470588278E-2</v>
          </cell>
          <cell r="R13">
            <v>1.1663000000000001</v>
          </cell>
          <cell r="S13">
            <v>0.57696078431372544</v>
          </cell>
        </row>
        <row r="14">
          <cell r="B14" t="str">
            <v>No. 11 Boiler</v>
          </cell>
          <cell r="C14" t="str">
            <v>XF1011</v>
          </cell>
          <cell r="D14" t="str">
            <v>F-1011</v>
          </cell>
          <cell r="E14" t="str">
            <v/>
          </cell>
          <cell r="F14">
            <v>1.1663000000000001</v>
          </cell>
          <cell r="G14">
            <v>3.7450000000000006</v>
          </cell>
          <cell r="H14">
            <v>0.7972549019607843</v>
          </cell>
          <cell r="I14">
            <v>0.57696078431372544</v>
          </cell>
          <cell r="J14">
            <v>3.1470588235294112</v>
          </cell>
          <cell r="K14">
            <v>6.2941176470588278E-2</v>
          </cell>
          <cell r="R14">
            <v>1.1663000000000001</v>
          </cell>
          <cell r="S14">
            <v>0.57696078431372544</v>
          </cell>
        </row>
        <row r="15">
          <cell r="B15" t="str">
            <v>No. 6 Crude Unit Furnace 1</v>
          </cell>
          <cell r="C15" t="str">
            <v>XF1601</v>
          </cell>
          <cell r="D15" t="str">
            <v>F-1601</v>
          </cell>
          <cell r="E15" t="str">
            <v/>
          </cell>
          <cell r="F15">
            <v>1.3407</v>
          </cell>
          <cell r="G15">
            <v>4.3050000000000006</v>
          </cell>
          <cell r="H15">
            <v>0.91647058823529415</v>
          </cell>
          <cell r="I15">
            <v>0.66323529411764703</v>
          </cell>
          <cell r="J15">
            <v>3.617647058823529</v>
          </cell>
          <cell r="K15">
            <v>7.2352941176470648E-2</v>
          </cell>
          <cell r="R15">
            <v>1.3407000000000002</v>
          </cell>
          <cell r="S15">
            <v>0.66323529411764703</v>
          </cell>
        </row>
        <row r="16">
          <cell r="B16" t="str">
            <v>No. 6 Crude Unit Furnace 2</v>
          </cell>
          <cell r="C16" t="str">
            <v>XF1602</v>
          </cell>
          <cell r="D16" t="str">
            <v>F-1602</v>
          </cell>
          <cell r="E16" t="str">
            <v/>
          </cell>
          <cell r="F16">
            <v>0.95920000000000005</v>
          </cell>
          <cell r="G16">
            <v>3.08</v>
          </cell>
          <cell r="H16">
            <v>0.65568627450980388</v>
          </cell>
          <cell r="I16">
            <v>0.47450980392156861</v>
          </cell>
          <cell r="J16">
            <v>2.5882352941176467</v>
          </cell>
          <cell r="K16">
            <v>5.1764705882352983E-2</v>
          </cell>
          <cell r="R16">
            <v>0.95920000000000016</v>
          </cell>
          <cell r="S16">
            <v>0.47450980392156861</v>
          </cell>
        </row>
        <row r="17">
          <cell r="B17" t="str">
            <v>Plant 38 Feed Furnace</v>
          </cell>
          <cell r="C17" t="str">
            <v>XF3804</v>
          </cell>
          <cell r="D17" t="str">
            <v>F-3804</v>
          </cell>
          <cell r="E17" t="str">
            <v/>
          </cell>
          <cell r="F17">
            <v>3.4352941176470591</v>
          </cell>
          <cell r="G17">
            <v>0.84000000000000008</v>
          </cell>
          <cell r="H17">
            <v>0.17882352941176471</v>
          </cell>
          <cell r="I17">
            <v>0.12941176470588234</v>
          </cell>
          <cell r="J17">
            <v>0.70588235294117641</v>
          </cell>
          <cell r="K17">
            <v>1.411764705882354E-2</v>
          </cell>
          <cell r="R17">
            <v>0.35039999999999999</v>
          </cell>
          <cell r="S17">
            <v>0.12941176470588234</v>
          </cell>
        </row>
        <row r="18">
          <cell r="B18" t="str">
            <v>Plant 39 Diesel Furnace</v>
          </cell>
          <cell r="C18" t="str">
            <v>XF3901</v>
          </cell>
          <cell r="D18" t="str">
            <v>F-3901</v>
          </cell>
          <cell r="E18" t="str">
            <v/>
          </cell>
          <cell r="F18">
            <v>4.6376470588235295</v>
          </cell>
          <cell r="G18">
            <v>1.1340000000000001</v>
          </cell>
          <cell r="H18">
            <v>0.24141176470588235</v>
          </cell>
          <cell r="I18">
            <v>0.17470588235294116</v>
          </cell>
          <cell r="J18">
            <v>0.95294117647058807</v>
          </cell>
          <cell r="K18">
            <v>1.9058823529411777E-2</v>
          </cell>
          <cell r="R18">
            <v>0.47303999999999996</v>
          </cell>
          <cell r="S18">
            <v>0.17470588235294116</v>
          </cell>
        </row>
        <row r="19">
          <cell r="B19" t="str">
            <v>Diesel Stripper Heater</v>
          </cell>
          <cell r="C19" t="str">
            <v>XF2201</v>
          </cell>
          <cell r="D19" t="str">
            <v>F-2201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R19">
            <v>0</v>
          </cell>
          <cell r="S19">
            <v>0</v>
          </cell>
        </row>
        <row r="20">
          <cell r="B20" t="str">
            <v>Naphtha Hydrotreater Furnace No. 1</v>
          </cell>
          <cell r="C20" t="str">
            <v>XF4131</v>
          </cell>
          <cell r="D20" t="str">
            <v>F-4131</v>
          </cell>
          <cell r="E20" t="str">
            <v/>
          </cell>
          <cell r="F20">
            <v>3.2921568627450979</v>
          </cell>
          <cell r="G20">
            <v>0.80500000000000005</v>
          </cell>
          <cell r="H20">
            <v>0.17137254901960786</v>
          </cell>
          <cell r="I20">
            <v>0.12401960784313726</v>
          </cell>
          <cell r="J20">
            <v>0.67647058823529405</v>
          </cell>
          <cell r="K20">
            <v>1.3529411764705892E-2</v>
          </cell>
          <cell r="R20">
            <v>0.33579999999999999</v>
          </cell>
          <cell r="S20">
            <v>0.12401960784313726</v>
          </cell>
        </row>
        <row r="21">
          <cell r="B21" t="str">
            <v>Naphtha Hydrotreater Furnace No. 2</v>
          </cell>
          <cell r="C21" t="str">
            <v>XF4132</v>
          </cell>
          <cell r="D21" t="str">
            <v>F-4132</v>
          </cell>
          <cell r="E21" t="str">
            <v/>
          </cell>
          <cell r="F21">
            <v>2.8627450980392153</v>
          </cell>
          <cell r="G21">
            <v>0.70000000000000007</v>
          </cell>
          <cell r="H21">
            <v>0.14901960784313725</v>
          </cell>
          <cell r="I21">
            <v>0.10784313725490197</v>
          </cell>
          <cell r="J21">
            <v>0.58823529411764697</v>
          </cell>
          <cell r="K21">
            <v>1.176470588235295E-2</v>
          </cell>
          <cell r="R21">
            <v>0.29199999999999998</v>
          </cell>
          <cell r="S21">
            <v>0.10784313725490197</v>
          </cell>
        </row>
        <row r="22">
          <cell r="B22" t="str">
            <v>Rheniformer Reactor Furnace (F-4150)</v>
          </cell>
          <cell r="C22" t="str">
            <v>XF4150-60</v>
          </cell>
          <cell r="D22" t="str">
            <v>F-4150</v>
          </cell>
          <cell r="E22" t="str">
            <v/>
          </cell>
          <cell r="F22">
            <v>1.7811999999999999</v>
          </cell>
          <cell r="G22">
            <v>4.2700000000000005</v>
          </cell>
          <cell r="H22">
            <v>0.90901960784313729</v>
          </cell>
          <cell r="I22">
            <v>0.65784313725490196</v>
          </cell>
          <cell r="J22">
            <v>3.5882352941176467</v>
          </cell>
          <cell r="K22">
            <v>7.1764705882352994E-2</v>
          </cell>
          <cell r="R22">
            <v>1.7812000000000001</v>
          </cell>
          <cell r="S22">
            <v>0.65784313725490196</v>
          </cell>
        </row>
        <row r="23">
          <cell r="B23" t="str">
            <v>Rheniformer Reactor Furnace (F-4160)</v>
          </cell>
          <cell r="C23" t="str">
            <v>XF4150-60</v>
          </cell>
          <cell r="D23" t="str">
            <v>F-4160</v>
          </cell>
          <cell r="E23" t="str">
            <v/>
          </cell>
          <cell r="F23">
            <v>1.825</v>
          </cell>
          <cell r="G23">
            <v>4.375</v>
          </cell>
          <cell r="H23">
            <v>0.93137254901960786</v>
          </cell>
          <cell r="I23">
            <v>0.67401960784313719</v>
          </cell>
          <cell r="J23">
            <v>3.6764705882352935</v>
          </cell>
          <cell r="K23">
            <v>7.352941176470594E-2</v>
          </cell>
          <cell r="R23">
            <v>1.825</v>
          </cell>
          <cell r="S23">
            <v>0.67401960784313719</v>
          </cell>
        </row>
        <row r="24">
          <cell r="B24" t="str">
            <v>Rheniformer Reactor Furnace (F-4170)</v>
          </cell>
          <cell r="C24" t="str">
            <v>XF4170-80</v>
          </cell>
          <cell r="D24" t="str">
            <v>F-4170</v>
          </cell>
          <cell r="E24" t="str">
            <v/>
          </cell>
          <cell r="F24">
            <v>1.6644000000000001</v>
          </cell>
          <cell r="G24">
            <v>3.99</v>
          </cell>
          <cell r="H24">
            <v>0.84941176470588231</v>
          </cell>
          <cell r="I24">
            <v>0.61470588235294121</v>
          </cell>
          <cell r="J24">
            <v>3.3529411764705879</v>
          </cell>
          <cell r="K24">
            <v>6.7058823529411823E-2</v>
          </cell>
          <cell r="R24">
            <v>1.6644000000000001</v>
          </cell>
          <cell r="S24">
            <v>0.61470588235294121</v>
          </cell>
        </row>
        <row r="25">
          <cell r="B25" t="str">
            <v>Rheniformer Reactor Furnace (F-4180)</v>
          </cell>
          <cell r="C25" t="str">
            <v>XF4170-80</v>
          </cell>
          <cell r="D25" t="str">
            <v>F-4180</v>
          </cell>
          <cell r="E25" t="str">
            <v/>
          </cell>
          <cell r="F25">
            <v>0.73</v>
          </cell>
          <cell r="G25">
            <v>1.7500000000000002</v>
          </cell>
          <cell r="H25">
            <v>0.37254901960784315</v>
          </cell>
          <cell r="I25">
            <v>0.26960784313725489</v>
          </cell>
          <cell r="J25">
            <v>1.4705882352941175</v>
          </cell>
          <cell r="K25">
            <v>2.9411764705882377E-2</v>
          </cell>
          <cell r="R25">
            <v>0.73</v>
          </cell>
          <cell r="S25">
            <v>0.26960784313725489</v>
          </cell>
        </row>
        <row r="26">
          <cell r="B26" t="str">
            <v>SRU Tailgas Incinerator</v>
          </cell>
          <cell r="C26">
            <v>158</v>
          </cell>
          <cell r="D26" t="str">
            <v>P-71</v>
          </cell>
          <cell r="E26" t="str">
            <v>XF7104</v>
          </cell>
          <cell r="F26">
            <v>0.15378700499807765</v>
          </cell>
          <cell r="G26">
            <v>5.4901960784313732E-2</v>
          </cell>
          <cell r="H26">
            <v>1.1687812379853902E-2</v>
          </cell>
          <cell r="I26">
            <v>8.4582852748942717E-3</v>
          </cell>
          <cell r="J26">
            <v>4.6136101499423293E-2</v>
          </cell>
          <cell r="K26">
            <v>9.2272202998846663E-4</v>
          </cell>
          <cell r="R26">
            <v>1.5686274509803921E-2</v>
          </cell>
          <cell r="S26">
            <v>8.4582852748942717E-3</v>
          </cell>
        </row>
        <row r="27">
          <cell r="B27" t="str">
            <v>Relief Gas Compressors</v>
          </cell>
          <cell r="C27" t="str">
            <v>K501-04</v>
          </cell>
          <cell r="D27" t="str">
            <v>K-501-04</v>
          </cell>
          <cell r="E27" t="str">
            <v/>
          </cell>
          <cell r="F27">
            <v>19.279119999999999</v>
          </cell>
          <cell r="G27">
            <v>28.974400000000003</v>
          </cell>
          <cell r="H27">
            <v>0.11032560000000001</v>
          </cell>
          <cell r="I27">
            <v>9.6507039999999993</v>
          </cell>
          <cell r="J27">
            <v>6.5749600000000004E-3</v>
          </cell>
          <cell r="R27">
            <v>19.279119999999999</v>
          </cell>
          <cell r="S27">
            <v>9.6507039999999993</v>
          </cell>
        </row>
        <row r="28">
          <cell r="B28" t="str">
            <v>Stretford Adsorber Stack</v>
          </cell>
          <cell r="C28">
            <v>160</v>
          </cell>
          <cell r="D28" t="str">
            <v>P-71</v>
          </cell>
          <cell r="E28">
            <v>160</v>
          </cell>
          <cell r="K28">
            <v>0.13698630136974205</v>
          </cell>
          <cell r="L28">
            <v>1</v>
          </cell>
          <cell r="M28">
            <v>5.7</v>
          </cell>
          <cell r="R28">
            <v>0</v>
          </cell>
          <cell r="S28">
            <v>0</v>
          </cell>
        </row>
        <row r="29">
          <cell r="B29" t="str">
            <v>LER Unit Fugitives</v>
          </cell>
          <cell r="C29" t="str">
            <v>LE-FUG</v>
          </cell>
          <cell r="D29" t="str">
            <v>LENDS</v>
          </cell>
          <cell r="E29" t="str">
            <v/>
          </cell>
          <cell r="I29">
            <v>4.856955558000001</v>
          </cell>
          <cell r="Q29">
            <v>0.36363897150000013</v>
          </cell>
          <cell r="R29">
            <v>0</v>
          </cell>
          <cell r="S29">
            <v>3.9862621500000022</v>
          </cell>
        </row>
        <row r="30">
          <cell r="B30" t="str">
            <v>5-6 Cooling Tower</v>
          </cell>
          <cell r="C30" t="str">
            <v>F-14-5-6</v>
          </cell>
          <cell r="D30" t="str">
            <v>P-14A</v>
          </cell>
          <cell r="E30" t="str">
            <v/>
          </cell>
          <cell r="H30">
            <v>6.4966431600000005</v>
          </cell>
          <cell r="I30">
            <v>0.77897400000000006</v>
          </cell>
          <cell r="R30">
            <v>0</v>
          </cell>
          <cell r="S30">
            <v>0.77897400000000006</v>
          </cell>
        </row>
        <row r="31">
          <cell r="B31" t="str">
            <v>7 Cooling Tower</v>
          </cell>
          <cell r="C31" t="str">
            <v>F-14-7</v>
          </cell>
          <cell r="D31" t="str">
            <v>P-14B</v>
          </cell>
          <cell r="E31" t="str">
            <v/>
          </cell>
          <cell r="H31">
            <v>2.8022399999999998</v>
          </cell>
          <cell r="I31">
            <v>0.33600000000000002</v>
          </cell>
          <cell r="R31">
            <v>0</v>
          </cell>
          <cell r="S31">
            <v>0.33600000000000002</v>
          </cell>
        </row>
        <row r="32">
          <cell r="B32" t="str">
            <v>8 Cooling Tower</v>
          </cell>
          <cell r="C32" t="str">
            <v>F-14-8</v>
          </cell>
          <cell r="D32" t="str">
            <v>P-14C</v>
          </cell>
          <cell r="E32" t="str">
            <v/>
          </cell>
          <cell r="H32">
            <v>9.0592916399999996</v>
          </cell>
          <cell r="I32">
            <v>1.086246</v>
          </cell>
          <cell r="R32">
            <v>0</v>
          </cell>
          <cell r="S32">
            <v>1.086246</v>
          </cell>
        </row>
        <row r="33">
          <cell r="B33" t="str">
            <v>9 Cooling Tower</v>
          </cell>
          <cell r="C33" t="str">
            <v>F-14-9</v>
          </cell>
          <cell r="D33" t="str">
            <v>P-14D</v>
          </cell>
          <cell r="E33" t="str">
            <v/>
          </cell>
          <cell r="H33">
            <v>3.7479960000000001</v>
          </cell>
          <cell r="I33">
            <v>0.44939999999999997</v>
          </cell>
          <cell r="R33">
            <v>0</v>
          </cell>
          <cell r="S33">
            <v>0.44939999999999997</v>
          </cell>
        </row>
        <row r="34">
          <cell r="B34" t="str">
            <v>Wastewater Collection and Treatment System</v>
          </cell>
          <cell r="C34" t="str">
            <v>WWCTS</v>
          </cell>
          <cell r="D34" t="str">
            <v>WWCTS</v>
          </cell>
          <cell r="E34" t="str">
            <v/>
          </cell>
          <cell r="I34">
            <v>8.2788208496540672E-2</v>
          </cell>
          <cell r="K34">
            <v>1.95E-5</v>
          </cell>
          <cell r="N34">
            <v>8.0500000000000005E-5</v>
          </cell>
          <cell r="O34">
            <v>1.2200000000000001E-2</v>
          </cell>
          <cell r="R34">
            <v>0</v>
          </cell>
          <cell r="S34">
            <v>8.2788208496540672E-2</v>
          </cell>
        </row>
        <row r="35">
          <cell r="B35" t="str">
            <v>Wastewater Collection and Treatment System TO</v>
          </cell>
          <cell r="C35" t="str">
            <v>PK-853</v>
          </cell>
          <cell r="D35" t="str">
            <v>WWCTS</v>
          </cell>
          <cell r="E35" t="str">
            <v>F-850</v>
          </cell>
          <cell r="F35">
            <v>0.86</v>
          </cell>
          <cell r="G35">
            <v>0.55000000000000004</v>
          </cell>
          <cell r="H35">
            <v>0.05</v>
          </cell>
          <cell r="I35">
            <v>0.17599999999999999</v>
          </cell>
          <cell r="J35">
            <v>0.26300000000000001</v>
          </cell>
          <cell r="K35">
            <v>1E-3</v>
          </cell>
          <cell r="N35">
            <v>2.4E-2</v>
          </cell>
          <cell r="R35">
            <v>0.86</v>
          </cell>
          <cell r="S35">
            <v>0.17599999999999999</v>
          </cell>
        </row>
        <row r="36">
          <cell r="B36" t="str">
            <v>North LPG Tanktruck Loading Rack</v>
          </cell>
          <cell r="C36" t="str">
            <v>LLPG-TC</v>
          </cell>
          <cell r="D36" t="str">
            <v>LLPG-TC</v>
          </cell>
          <cell r="E36" t="str">
            <v/>
          </cell>
          <cell r="I36">
            <v>7</v>
          </cell>
          <cell r="R36">
            <v>0</v>
          </cell>
          <cell r="S36">
            <v>7</v>
          </cell>
        </row>
        <row r="37">
          <cell r="B37" t="str">
            <v>Solid Waste Gondola Loading Rack</v>
          </cell>
          <cell r="C37" t="str">
            <v>NLR-6</v>
          </cell>
          <cell r="D37" t="str">
            <v>NLR6</v>
          </cell>
          <cell r="E37" t="str">
            <v/>
          </cell>
          <cell r="H37">
            <v>16.2</v>
          </cell>
          <cell r="R37">
            <v>0</v>
          </cell>
          <cell r="S37">
            <v>0</v>
          </cell>
        </row>
        <row r="38">
          <cell r="B38" t="str">
            <v>North Fuel Oil Tanktruck/Railcar Loading Rack</v>
          </cell>
          <cell r="C38" t="str">
            <v>LLPG-TC</v>
          </cell>
          <cell r="D38" t="str">
            <v>NLR2</v>
          </cell>
          <cell r="E38" t="str">
            <v/>
          </cell>
          <cell r="I38">
            <v>9.5244707249999987</v>
          </cell>
          <cell r="R38">
            <v>0</v>
          </cell>
          <cell r="S38">
            <v>9.5244707249999987</v>
          </cell>
        </row>
        <row r="39">
          <cell r="B39" t="str">
            <v>North Gas Loading Rack</v>
          </cell>
          <cell r="C39" t="str">
            <v>LLPG-TC</v>
          </cell>
          <cell r="D39" t="str">
            <v>NLR3</v>
          </cell>
          <cell r="E39" t="str">
            <v/>
          </cell>
          <cell r="I39">
            <v>9.5865000000000009</v>
          </cell>
          <cell r="R39">
            <v>0</v>
          </cell>
          <cell r="S39">
            <v>9.5865000000000009</v>
          </cell>
        </row>
        <row r="40">
          <cell r="B40" t="str">
            <v>North Caustic Loading Rack</v>
          </cell>
          <cell r="C40" t="str">
            <v>LLPG-TC</v>
          </cell>
          <cell r="D40" t="str">
            <v>NLR4</v>
          </cell>
          <cell r="E40" t="str">
            <v/>
          </cell>
          <cell r="I40">
            <v>5.34</v>
          </cell>
          <cell r="R40">
            <v>0</v>
          </cell>
          <cell r="S40">
            <v>5.34</v>
          </cell>
        </row>
        <row r="41">
          <cell r="B41" t="str">
            <v>North Molten Sulfur Loading Rack</v>
          </cell>
          <cell r="C41" t="str">
            <v>LLPG-TC</v>
          </cell>
          <cell r="D41" t="str">
            <v>NLR5</v>
          </cell>
          <cell r="E41" t="str">
            <v/>
          </cell>
          <cell r="K41">
            <v>7.8810078810078815E-2</v>
          </cell>
          <cell r="R41">
            <v>0</v>
          </cell>
          <cell r="S41">
            <v>0</v>
          </cell>
        </row>
        <row r="42">
          <cell r="B42" t="str">
            <v>Plant Utilities Fugitives</v>
          </cell>
          <cell r="C42" t="str">
            <v>F-10N</v>
          </cell>
          <cell r="D42" t="str">
            <v>P-10</v>
          </cell>
          <cell r="I42">
            <v>10.149705000000001</v>
          </cell>
          <cell r="Q42">
            <v>0</v>
          </cell>
          <cell r="R42">
            <v>0</v>
          </cell>
          <cell r="S42">
            <v>6.2408050000000008</v>
          </cell>
        </row>
        <row r="43">
          <cell r="B43" t="str">
            <v>#6 Crude Unit Piping Fugitives</v>
          </cell>
          <cell r="C43" t="str">
            <v>F-16N</v>
          </cell>
          <cell r="D43" t="str">
            <v>P-16</v>
          </cell>
          <cell r="E43" t="str">
            <v/>
          </cell>
          <cell r="I43">
            <v>7.5210034506250016</v>
          </cell>
          <cell r="Q43">
            <v>0.41613154261250002</v>
          </cell>
          <cell r="R43">
            <v>0</v>
          </cell>
          <cell r="S43">
            <v>6.7456044381250022</v>
          </cell>
        </row>
        <row r="44">
          <cell r="B44" t="str">
            <v>N. Isom Piping Fugitives</v>
          </cell>
          <cell r="C44" t="str">
            <v>F-20N</v>
          </cell>
          <cell r="D44" t="str">
            <v>P-20</v>
          </cell>
          <cell r="E44" t="str">
            <v/>
          </cell>
          <cell r="I44">
            <v>1.1083500000000002</v>
          </cell>
          <cell r="Q44">
            <v>0</v>
          </cell>
          <cell r="R44">
            <v>0</v>
          </cell>
          <cell r="S44">
            <v>1.0581500000000004</v>
          </cell>
        </row>
        <row r="45">
          <cell r="B45" t="str">
            <v>Plant 38 Piping Fugitives</v>
          </cell>
          <cell r="C45" t="str">
            <v>F-38</v>
          </cell>
          <cell r="D45" t="str">
            <v>P-38</v>
          </cell>
          <cell r="E45" t="str">
            <v/>
          </cell>
          <cell r="I45">
            <v>1.9647350000000006</v>
          </cell>
          <cell r="Q45">
            <v>9.5879068000000022E-3</v>
          </cell>
          <cell r="R45">
            <v>0</v>
          </cell>
          <cell r="S45">
            <v>1.7639350000000009</v>
          </cell>
        </row>
        <row r="46">
          <cell r="B46" t="str">
            <v>Plant 39 Fugitives</v>
          </cell>
          <cell r="C46" t="str">
            <v>F-39</v>
          </cell>
          <cell r="D46" t="str">
            <v>P-39</v>
          </cell>
          <cell r="E46" t="str">
            <v/>
          </cell>
          <cell r="I46">
            <v>3.4373100000000019</v>
          </cell>
          <cell r="Q46">
            <v>1.6430341800000012E-2</v>
          </cell>
          <cell r="R46">
            <v>0</v>
          </cell>
          <cell r="S46">
            <v>3.3118100000000013</v>
          </cell>
        </row>
        <row r="47">
          <cell r="B47" t="str">
            <v>Rheniformer/NHT/LSR Splitter Fugitives</v>
          </cell>
          <cell r="C47" t="str">
            <v>F-41</v>
          </cell>
          <cell r="D47" t="str">
            <v>P-41</v>
          </cell>
          <cell r="E47" t="str">
            <v/>
          </cell>
          <cell r="I47">
            <v>7.1174677347800035</v>
          </cell>
          <cell r="Q47">
            <v>1.3021366237580005</v>
          </cell>
          <cell r="R47">
            <v>0</v>
          </cell>
          <cell r="S47">
            <v>6.6364884827800035</v>
          </cell>
        </row>
        <row r="48">
          <cell r="B48" t="str">
            <v>SRU Fugitives - North</v>
          </cell>
          <cell r="C48" t="str">
            <v>F-71-72</v>
          </cell>
          <cell r="D48" t="str">
            <v>P-71</v>
          </cell>
          <cell r="E48" t="str">
            <v/>
          </cell>
          <cell r="I48">
            <v>1.4032755923000002</v>
          </cell>
          <cell r="Q48">
            <v>1.50053789E-2</v>
          </cell>
          <cell r="R48">
            <v>0</v>
          </cell>
          <cell r="S48">
            <v>1.4032755923000002</v>
          </cell>
        </row>
        <row r="49">
          <cell r="B49" t="str">
            <v>Tank Field Piping Fugitives</v>
          </cell>
          <cell r="C49" t="str">
            <v>TNK-FUG</v>
          </cell>
          <cell r="D49" t="str">
            <v>TNK-FUG</v>
          </cell>
          <cell r="E49" t="str">
            <v/>
          </cell>
          <cell r="I49">
            <v>12.643590000000005</v>
          </cell>
          <cell r="Q49">
            <v>1.3552916992800006</v>
          </cell>
          <cell r="R49">
            <v>0</v>
          </cell>
          <cell r="S49">
            <v>11.514090000000005</v>
          </cell>
        </row>
        <row r="50">
          <cell r="B50" t="str">
            <v>FCCU Piping and Drains</v>
          </cell>
          <cell r="C50" t="str">
            <v>F-101</v>
          </cell>
          <cell r="D50" t="str">
            <v>P-101</v>
          </cell>
          <cell r="E50" t="str">
            <v/>
          </cell>
          <cell r="I50">
            <v>2.9836450000000005</v>
          </cell>
          <cell r="Q50">
            <v>0</v>
          </cell>
          <cell r="R50">
            <v>0</v>
          </cell>
          <cell r="S50">
            <v>2.9585450000000004</v>
          </cell>
        </row>
        <row r="51">
          <cell r="B51" t="str">
            <v>ULS Diesel Hydrotreater Fugitives (New)</v>
          </cell>
          <cell r="C51" t="str">
            <v>ULSDFUG</v>
          </cell>
          <cell r="D51" t="str">
            <v>ULSDUNIT</v>
          </cell>
          <cell r="E51" t="str">
            <v/>
          </cell>
          <cell r="R51">
            <v>0</v>
          </cell>
          <cell r="S51">
            <v>0</v>
          </cell>
        </row>
        <row r="52">
          <cell r="B52" t="str">
            <v>T-7110 Sulfur Storage Tank</v>
          </cell>
          <cell r="C52">
            <v>159</v>
          </cell>
          <cell r="D52" t="str">
            <v>T-7110</v>
          </cell>
          <cell r="E52" t="str">
            <v/>
          </cell>
          <cell r="K52">
            <v>4.9092957746478864E-4</v>
          </cell>
          <cell r="R52">
            <v>0</v>
          </cell>
          <cell r="S52">
            <v>0</v>
          </cell>
        </row>
        <row r="53">
          <cell r="B53" t="str">
            <v xml:space="preserve">Rheniformer Catalyst Regeneration </v>
          </cell>
          <cell r="C53" t="str">
            <v>RHENSCRUB</v>
          </cell>
          <cell r="D53" t="str">
            <v>P-41</v>
          </cell>
          <cell r="E53" t="str">
            <v>RHENSCRUB</v>
          </cell>
          <cell r="P53">
            <v>0.70433576554302557</v>
          </cell>
          <cell r="R53">
            <v>0</v>
          </cell>
          <cell r="S53">
            <v>0</v>
          </cell>
        </row>
        <row r="54">
          <cell r="B54" t="str">
            <v>South Plant AAG Flare</v>
          </cell>
          <cell r="C54">
            <v>112</v>
          </cell>
          <cell r="D54">
            <v>112</v>
          </cell>
          <cell r="E54">
            <v>112</v>
          </cell>
          <cell r="F54">
            <v>1.5583049999999999E-2</v>
          </cell>
          <cell r="G54">
            <v>0.11255138999999999</v>
          </cell>
          <cell r="I54">
            <v>1.0356499999999999E-2</v>
          </cell>
          <cell r="J54">
            <v>1.1297999999999998E-3</v>
          </cell>
          <cell r="K54">
            <v>0</v>
          </cell>
          <cell r="R54">
            <v>1.5583049999999999E-2</v>
          </cell>
          <cell r="S54">
            <v>1.0356499999999999E-2</v>
          </cell>
        </row>
        <row r="55">
          <cell r="B55" t="str">
            <v>Sour Water Stripper Emergency Flare</v>
          </cell>
          <cell r="C55">
            <v>128</v>
          </cell>
          <cell r="D55">
            <v>128</v>
          </cell>
          <cell r="E55">
            <v>128</v>
          </cell>
          <cell r="F55">
            <v>4.4339400000000001E-2</v>
          </cell>
          <cell r="G55">
            <v>8.8518150000000004E-2</v>
          </cell>
          <cell r="I55">
            <v>1.9249999999999998E-3</v>
          </cell>
          <cell r="J55">
            <v>2.0999999999999998E-4</v>
          </cell>
          <cell r="R55">
            <v>4.4339400000000001E-2</v>
          </cell>
          <cell r="S55">
            <v>1.9249999999999998E-3</v>
          </cell>
        </row>
        <row r="56">
          <cell r="B56" t="str">
            <v>FCCU/WGS</v>
          </cell>
          <cell r="C56">
            <v>111</v>
          </cell>
          <cell r="D56">
            <v>111</v>
          </cell>
          <cell r="E56" t="str">
            <v/>
          </cell>
          <cell r="F56">
            <v>115.76957176226315</v>
          </cell>
          <cell r="G56">
            <v>100.66919283675058</v>
          </cell>
          <cell r="H56">
            <v>26.1402743875</v>
          </cell>
          <cell r="I56">
            <v>7.9276989358941092</v>
          </cell>
          <cell r="J56">
            <v>75.933334025434718</v>
          </cell>
          <cell r="R56">
            <v>115.76957176226315</v>
          </cell>
          <cell r="S56">
            <v>7.9276989358941092</v>
          </cell>
        </row>
        <row r="57">
          <cell r="B57" t="str">
            <v>Boiler No. 1 (H-901)</v>
          </cell>
          <cell r="C57">
            <v>6</v>
          </cell>
          <cell r="D57" t="str">
            <v>B-1</v>
          </cell>
          <cell r="E57" t="str">
            <v/>
          </cell>
          <cell r="F57">
            <v>1.248</v>
          </cell>
          <cell r="G57">
            <v>4.2</v>
          </cell>
          <cell r="H57">
            <v>0.89411764705882357</v>
          </cell>
          <cell r="I57">
            <v>0.6470588235294118</v>
          </cell>
          <cell r="J57">
            <v>3.5294117647058818</v>
          </cell>
          <cell r="K57">
            <v>7.0588235294117702E-2</v>
          </cell>
          <cell r="R57">
            <v>1.2480000000000002</v>
          </cell>
          <cell r="S57">
            <v>0.6470588235294118</v>
          </cell>
        </row>
        <row r="58">
          <cell r="B58" t="str">
            <v>Boiler No. 2 (H-902)</v>
          </cell>
          <cell r="C58">
            <v>7</v>
          </cell>
          <cell r="D58" t="str">
            <v>B-2</v>
          </cell>
          <cell r="E58" t="str">
            <v/>
          </cell>
          <cell r="F58">
            <v>1.248</v>
          </cell>
          <cell r="G58">
            <v>4.2</v>
          </cell>
          <cell r="H58">
            <v>0.89411764705882357</v>
          </cell>
          <cell r="I58">
            <v>0.6470588235294118</v>
          </cell>
          <cell r="J58">
            <v>3.5294117647058818</v>
          </cell>
          <cell r="K58">
            <v>7.0588235294117702E-2</v>
          </cell>
          <cell r="R58">
            <v>1.2480000000000002</v>
          </cell>
          <cell r="S58">
            <v>0.6470588235294118</v>
          </cell>
        </row>
        <row r="59">
          <cell r="B59" t="str">
            <v>Boiler No. 3 (H-903)</v>
          </cell>
          <cell r="C59">
            <v>8</v>
          </cell>
          <cell r="D59" t="str">
            <v>B-3</v>
          </cell>
          <cell r="E59" t="str">
            <v/>
          </cell>
          <cell r="F59">
            <v>1.248</v>
          </cell>
          <cell r="G59">
            <v>4.2</v>
          </cell>
          <cell r="H59">
            <v>0.89411764705882357</v>
          </cell>
          <cell r="I59">
            <v>0.6470588235294118</v>
          </cell>
          <cell r="J59">
            <v>3.5294117647058818</v>
          </cell>
          <cell r="K59">
            <v>7.0588235294117702E-2</v>
          </cell>
          <cell r="R59">
            <v>1.2480000000000002</v>
          </cell>
          <cell r="S59">
            <v>0.6470588235294118</v>
          </cell>
        </row>
        <row r="60">
          <cell r="B60" t="str">
            <v>CPS Heater (H-101)</v>
          </cell>
          <cell r="C60">
            <v>1</v>
          </cell>
          <cell r="D60" t="str">
            <v>H-101</v>
          </cell>
          <cell r="E60" t="str">
            <v/>
          </cell>
          <cell r="F60">
            <v>5.1529411764705877</v>
          </cell>
          <cell r="G60">
            <v>1.2600000000000002</v>
          </cell>
          <cell r="H60">
            <v>0.26823529411764707</v>
          </cell>
          <cell r="I60">
            <v>0.19411764705882353</v>
          </cell>
          <cell r="J60">
            <v>1.0588235294117645</v>
          </cell>
          <cell r="K60">
            <v>2.117647058823531E-2</v>
          </cell>
          <cell r="R60">
            <v>0.52559999999999996</v>
          </cell>
          <cell r="S60">
            <v>0.19411764705882353</v>
          </cell>
        </row>
        <row r="61">
          <cell r="B61" t="str">
            <v>DCU Heater (H-102)</v>
          </cell>
          <cell r="C61">
            <v>2</v>
          </cell>
          <cell r="D61" t="str">
            <v>H-102</v>
          </cell>
          <cell r="E61" t="str">
            <v/>
          </cell>
          <cell r="F61">
            <v>5.0098039215686274</v>
          </cell>
          <cell r="G61">
            <v>1.2250000000000001</v>
          </cell>
          <cell r="H61">
            <v>0.26078431372549021</v>
          </cell>
          <cell r="I61">
            <v>0.18872549019607843</v>
          </cell>
          <cell r="J61">
            <v>1.0294117647058822</v>
          </cell>
          <cell r="K61">
            <v>2.0588235294117664E-2</v>
          </cell>
          <cell r="R61">
            <v>0.51100000000000001</v>
          </cell>
          <cell r="S61">
            <v>0.18872549019607843</v>
          </cell>
        </row>
        <row r="62">
          <cell r="B62" t="str">
            <v>Isomerization Heater (H-401)</v>
          </cell>
          <cell r="C62">
            <v>3</v>
          </cell>
          <cell r="D62" t="str">
            <v>H-401</v>
          </cell>
          <cell r="E62" t="str">
            <v/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R62">
            <v>0</v>
          </cell>
          <cell r="S62">
            <v>0</v>
          </cell>
        </row>
        <row r="63">
          <cell r="B63" t="str">
            <v>Isomerization Heater  (H-402)</v>
          </cell>
          <cell r="C63">
            <v>129</v>
          </cell>
          <cell r="D63" t="str">
            <v>H-402</v>
          </cell>
          <cell r="E63" t="str">
            <v/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R63">
            <v>0</v>
          </cell>
          <cell r="S63">
            <v>0</v>
          </cell>
        </row>
        <row r="64">
          <cell r="B64" t="str">
            <v>Vacuum Unit Heater (H-1601)</v>
          </cell>
          <cell r="C64">
            <v>109</v>
          </cell>
          <cell r="D64">
            <v>109</v>
          </cell>
          <cell r="E64" t="str">
            <v/>
          </cell>
          <cell r="F64">
            <v>1.5329999999999999</v>
          </cell>
          <cell r="G64">
            <v>3.6750000000000003</v>
          </cell>
          <cell r="H64">
            <v>0.78235294117647058</v>
          </cell>
          <cell r="I64">
            <v>0.56617647058823528</v>
          </cell>
          <cell r="J64">
            <v>3.0882352941176467</v>
          </cell>
          <cell r="K64">
            <v>6.1764705882352992E-2</v>
          </cell>
          <cell r="R64">
            <v>1.5329999999999999</v>
          </cell>
          <cell r="S64">
            <v>0.56617647058823528</v>
          </cell>
        </row>
        <row r="65">
          <cell r="B65" t="str">
            <v>SRU Hot Oil Heater (F-3505)</v>
          </cell>
          <cell r="C65">
            <v>105</v>
          </cell>
          <cell r="D65">
            <v>105</v>
          </cell>
          <cell r="E65" t="str">
            <v/>
          </cell>
          <cell r="F65">
            <v>0.10196078431372549</v>
          </cell>
          <cell r="G65">
            <v>7.0000000000000007E-2</v>
          </cell>
          <cell r="H65">
            <v>1.4901960784313726E-2</v>
          </cell>
          <cell r="I65">
            <v>1.0784313725490196E-2</v>
          </cell>
          <cell r="J65">
            <v>5.8823529411764698E-2</v>
          </cell>
          <cell r="K65">
            <v>1.1764705882352951E-3</v>
          </cell>
          <cell r="R65">
            <v>2.0800000000000003E-2</v>
          </cell>
          <cell r="S65">
            <v>1.0784313725490196E-2</v>
          </cell>
        </row>
        <row r="66">
          <cell r="B66" t="str">
            <v>SRU Incinerator (H-3503)</v>
          </cell>
          <cell r="C66">
            <v>127</v>
          </cell>
          <cell r="D66">
            <v>127</v>
          </cell>
          <cell r="E66" t="str">
            <v/>
          </cell>
          <cell r="F66">
            <v>0.8666666666666667</v>
          </cell>
          <cell r="G66">
            <v>0.29750000000000004</v>
          </cell>
          <cell r="H66">
            <v>6.3333333333333339E-2</v>
          </cell>
          <cell r="I66">
            <v>4.583333333333333E-2</v>
          </cell>
          <cell r="J66">
            <v>102.86533333333342</v>
          </cell>
          <cell r="K66">
            <v>5.0000000000000036E-3</v>
          </cell>
          <cell r="R66">
            <v>8.8400000000000006E-2</v>
          </cell>
          <cell r="S66">
            <v>4.583333333333333E-2</v>
          </cell>
        </row>
        <row r="67">
          <cell r="B67" t="str">
            <v>FCCU Feed Heater</v>
          </cell>
          <cell r="C67">
            <v>126</v>
          </cell>
          <cell r="D67">
            <v>126</v>
          </cell>
          <cell r="E67" t="str">
            <v/>
          </cell>
          <cell r="F67">
            <v>0.58399999999999996</v>
          </cell>
          <cell r="G67">
            <v>1.4000000000000001</v>
          </cell>
          <cell r="H67">
            <v>0.29803921568627451</v>
          </cell>
          <cell r="I67">
            <v>0.21568627450980393</v>
          </cell>
          <cell r="J67">
            <v>1.1764705882352939</v>
          </cell>
          <cell r="K67">
            <v>2.3529411764705899E-2</v>
          </cell>
          <cell r="R67">
            <v>0.58399999999999996</v>
          </cell>
          <cell r="S67">
            <v>0.21568627450980393</v>
          </cell>
        </row>
        <row r="68">
          <cell r="B68" t="str">
            <v>Vacuum Preflash Heater (H-1101)</v>
          </cell>
          <cell r="C68">
            <v>125</v>
          </cell>
          <cell r="D68">
            <v>125</v>
          </cell>
          <cell r="E68" t="str">
            <v/>
          </cell>
          <cell r="F68">
            <v>4.2941176470588234</v>
          </cell>
          <cell r="G68">
            <v>1.05</v>
          </cell>
          <cell r="H68">
            <v>0.22352941176470589</v>
          </cell>
          <cell r="I68">
            <v>0.16176470588235295</v>
          </cell>
          <cell r="J68">
            <v>0.88235294117647045</v>
          </cell>
          <cell r="K68">
            <v>1.7647058823529425E-2</v>
          </cell>
          <cell r="R68">
            <v>0.438</v>
          </cell>
          <cell r="S68">
            <v>0.16176470588235295</v>
          </cell>
        </row>
        <row r="69">
          <cell r="B69" t="str">
            <v>Hydrogen Plant Furnace</v>
          </cell>
          <cell r="C69" t="str">
            <v>H2FURN</v>
          </cell>
          <cell r="D69" t="str">
            <v>H2FURN</v>
          </cell>
          <cell r="E69" t="str">
            <v/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R69">
            <v>0</v>
          </cell>
          <cell r="S69">
            <v>0</v>
          </cell>
        </row>
        <row r="70">
          <cell r="B70" t="str">
            <v>LCG Hydrotreating Unit Heater</v>
          </cell>
          <cell r="C70" t="str">
            <v>LCGHTR</v>
          </cell>
          <cell r="D70" t="str">
            <v>LCGHTR</v>
          </cell>
          <cell r="E70" t="str">
            <v/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R70">
            <v>0</v>
          </cell>
          <cell r="S70">
            <v>0</v>
          </cell>
        </row>
        <row r="71">
          <cell r="B71" t="str">
            <v>Isomerization Compressor (C-402C)</v>
          </cell>
          <cell r="C71">
            <v>14</v>
          </cell>
          <cell r="D71" t="str">
            <v>C-402C</v>
          </cell>
          <cell r="E71" t="str">
            <v/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R71">
            <v>0</v>
          </cell>
          <cell r="S71">
            <v>0</v>
          </cell>
        </row>
        <row r="72">
          <cell r="B72" t="str">
            <v>Isomerization Compressor (C-403C)</v>
          </cell>
          <cell r="C72">
            <v>15</v>
          </cell>
          <cell r="D72" t="str">
            <v>C-403C</v>
          </cell>
          <cell r="E72" t="str">
            <v/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R72">
            <v>0</v>
          </cell>
          <cell r="S72">
            <v>0</v>
          </cell>
        </row>
        <row r="73">
          <cell r="B73" t="str">
            <v>Isomerization Compressor (C-407C)</v>
          </cell>
          <cell r="C73">
            <v>110</v>
          </cell>
          <cell r="D73" t="str">
            <v>C-407C</v>
          </cell>
          <cell r="E73" t="str">
            <v/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R73">
            <v>0</v>
          </cell>
          <cell r="S73">
            <v>0</v>
          </cell>
        </row>
        <row r="74">
          <cell r="B74" t="str">
            <v>Soil Vapor Extraction - Thermal Combustor 1</v>
          </cell>
          <cell r="C74" t="str">
            <v>SVE-TC1</v>
          </cell>
          <cell r="D74" t="str">
            <v>SVE-TC1</v>
          </cell>
          <cell r="E74" t="str">
            <v/>
          </cell>
          <cell r="F74">
            <v>1.3725490196078431</v>
          </cell>
          <cell r="G74">
            <v>1.1529411764705884</v>
          </cell>
          <cell r="H74">
            <v>0.10431372549019607</v>
          </cell>
          <cell r="I74">
            <v>13.795841274564696</v>
          </cell>
          <cell r="J74">
            <v>0.44442377741610484</v>
          </cell>
          <cell r="R74">
            <v>1.3725490196078431</v>
          </cell>
          <cell r="S74">
            <v>13.795841274564696</v>
          </cell>
        </row>
        <row r="75">
          <cell r="B75" t="str">
            <v>Soil Vapor Extraction - Thermal Combustor 2</v>
          </cell>
          <cell r="C75" t="str">
            <v>SVE-TC2</v>
          </cell>
          <cell r="D75" t="str">
            <v>SVE-TC2</v>
          </cell>
          <cell r="E75" t="str">
            <v/>
          </cell>
          <cell r="F75">
            <v>1.3725490196078431</v>
          </cell>
          <cell r="G75">
            <v>1.1529411764705884</v>
          </cell>
          <cell r="H75">
            <v>0.10431372549019607</v>
          </cell>
          <cell r="I75">
            <v>4.2422718047388814</v>
          </cell>
          <cell r="J75">
            <v>0.44442377741610484</v>
          </cell>
          <cell r="R75">
            <v>1.3725490196078431</v>
          </cell>
          <cell r="S75">
            <v>4.2422718047388814</v>
          </cell>
        </row>
        <row r="76">
          <cell r="B76" t="str">
            <v>Soil Vapor Extraction - Internal Combustion Engine</v>
          </cell>
          <cell r="C76" t="str">
            <v>SVE-ICE</v>
          </cell>
          <cell r="D76" t="str">
            <v>SVE-ICE</v>
          </cell>
          <cell r="E76" t="str">
            <v/>
          </cell>
          <cell r="F76">
            <v>0.26</v>
          </cell>
          <cell r="G76">
            <v>0.16</v>
          </cell>
          <cell r="H76">
            <v>0.1</v>
          </cell>
          <cell r="I76">
            <v>0.87</v>
          </cell>
          <cell r="J76">
            <v>0.03</v>
          </cell>
          <cell r="N76">
            <v>9.1999999999999998E-3</v>
          </cell>
          <cell r="R76">
            <v>0.26</v>
          </cell>
          <cell r="S76">
            <v>0.87</v>
          </cell>
        </row>
        <row r="77">
          <cell r="B77" t="str">
            <v>Alky Cooling Tower</v>
          </cell>
          <cell r="C77" t="str">
            <v>F-21</v>
          </cell>
          <cell r="D77" t="str">
            <v>CT-9100</v>
          </cell>
          <cell r="E77" t="str">
            <v/>
          </cell>
          <cell r="H77">
            <v>6.5558404800000005</v>
          </cell>
          <cell r="I77">
            <v>0.78607199999999988</v>
          </cell>
          <cell r="R77">
            <v>0</v>
          </cell>
          <cell r="S77">
            <v>0.78607199999999988</v>
          </cell>
        </row>
        <row r="78">
          <cell r="B78" t="str">
            <v>Main Cooling Tower</v>
          </cell>
          <cell r="C78" t="str">
            <v>F-7</v>
          </cell>
          <cell r="D78">
            <v>100</v>
          </cell>
          <cell r="E78" t="str">
            <v/>
          </cell>
          <cell r="H78">
            <v>8.0070505199999999</v>
          </cell>
          <cell r="I78">
            <v>0.96007799999999999</v>
          </cell>
          <cell r="R78">
            <v>0</v>
          </cell>
          <cell r="S78">
            <v>0.96007799999999999</v>
          </cell>
        </row>
        <row r="79">
          <cell r="B79" t="str">
            <v>CPS/DCU Fugitives</v>
          </cell>
          <cell r="C79" t="str">
            <v>F-1/2</v>
          </cell>
          <cell r="D79" t="str">
            <v>PU-1/2</v>
          </cell>
          <cell r="E79" t="str">
            <v/>
          </cell>
          <cell r="I79">
            <v>4.2180149134375018</v>
          </cell>
          <cell r="Q79">
            <v>0.23337963666875003</v>
          </cell>
          <cell r="R79">
            <v>0</v>
          </cell>
          <cell r="S79">
            <v>3.8694920009375018</v>
          </cell>
        </row>
        <row r="80">
          <cell r="B80" t="str">
            <v>CRU Fugitives</v>
          </cell>
          <cell r="C80" t="str">
            <v>F-3/4</v>
          </cell>
          <cell r="D80" t="str">
            <v>PU-3/4</v>
          </cell>
          <cell r="E80" t="str">
            <v/>
          </cell>
          <cell r="I80">
            <v>1.7672900000000005</v>
          </cell>
          <cell r="Q80">
            <v>0.21921465160000006</v>
          </cell>
          <cell r="R80">
            <v>0</v>
          </cell>
          <cell r="S80">
            <v>1.7170900000000002</v>
          </cell>
        </row>
        <row r="81">
          <cell r="B81" t="str">
            <v>Alkylation Fugitives</v>
          </cell>
          <cell r="C81" t="str">
            <v>F-5</v>
          </cell>
          <cell r="D81" t="str">
            <v>PU-B</v>
          </cell>
          <cell r="E81" t="str">
            <v/>
          </cell>
          <cell r="I81">
            <v>4.8336858360000008</v>
          </cell>
          <cell r="Q81">
            <v>6.3219000000000018E-3</v>
          </cell>
          <cell r="R81">
            <v>0</v>
          </cell>
          <cell r="S81">
            <v>4.3097631948000021</v>
          </cell>
        </row>
        <row r="82">
          <cell r="B82" t="str">
            <v>AFPU Fugitives</v>
          </cell>
          <cell r="C82" t="str">
            <v>F-8</v>
          </cell>
          <cell r="D82" t="str">
            <v>PU-5</v>
          </cell>
          <cell r="E82" t="str">
            <v/>
          </cell>
          <cell r="I82">
            <v>2.6197934516000005</v>
          </cell>
          <cell r="Q82">
            <v>0.19614323930000005</v>
          </cell>
          <cell r="R82">
            <v>0</v>
          </cell>
          <cell r="S82">
            <v>2.4379007796000005</v>
          </cell>
        </row>
        <row r="83">
          <cell r="B83" t="str">
            <v>Jet Fuel Treating Fugitives</v>
          </cell>
          <cell r="C83" t="str">
            <v>F-9</v>
          </cell>
          <cell r="D83" t="str">
            <v>PU-4B</v>
          </cell>
          <cell r="E83" t="str">
            <v/>
          </cell>
          <cell r="I83">
            <v>0.67622500000000019</v>
          </cell>
          <cell r="Q83">
            <v>1.1833937500000004E-2</v>
          </cell>
          <cell r="R83">
            <v>0</v>
          </cell>
          <cell r="S83">
            <v>0.62602500000000016</v>
          </cell>
        </row>
        <row r="84">
          <cell r="B84" t="str">
            <v>Naphtha Merox Fugitives</v>
          </cell>
          <cell r="C84" t="str">
            <v>F-10S</v>
          </cell>
          <cell r="D84" t="str">
            <v>PU-4A</v>
          </cell>
          <cell r="E84" t="str">
            <v/>
          </cell>
          <cell r="R84">
            <v>0</v>
          </cell>
          <cell r="S84">
            <v>0</v>
          </cell>
        </row>
        <row r="85">
          <cell r="B85" t="str">
            <v>FCCU Fugitives</v>
          </cell>
          <cell r="C85" t="str">
            <v>F-11</v>
          </cell>
          <cell r="D85" t="str">
            <v>PU-3</v>
          </cell>
          <cell r="E85" t="str">
            <v/>
          </cell>
          <cell r="I85">
            <v>6.5847784938525038</v>
          </cell>
          <cell r="Q85">
            <v>0.44085299759250018</v>
          </cell>
          <cell r="R85">
            <v>0</v>
          </cell>
          <cell r="S85">
            <v>6.268887953302503</v>
          </cell>
        </row>
        <row r="86">
          <cell r="B86" t="str">
            <v>SRU Fugitives - South</v>
          </cell>
          <cell r="C86" t="str">
            <v>F-13</v>
          </cell>
          <cell r="D86" t="str">
            <v>PU-9</v>
          </cell>
          <cell r="E86" t="str">
            <v/>
          </cell>
          <cell r="I86">
            <v>0.48405441655000003</v>
          </cell>
          <cell r="Q86">
            <v>5.1760466500000001E-3</v>
          </cell>
          <cell r="R86">
            <v>0</v>
          </cell>
          <cell r="S86">
            <v>0.48405441655000003</v>
          </cell>
        </row>
        <row r="87">
          <cell r="B87" t="str">
            <v>Receiving, Pumping, and Shipping Fugitives (F-16S)</v>
          </cell>
          <cell r="C87" t="str">
            <v>F-16S</v>
          </cell>
          <cell r="D87" t="str">
            <v>PU-6</v>
          </cell>
          <cell r="E87" t="str">
            <v/>
          </cell>
          <cell r="I87">
            <v>8.1246750000000034</v>
          </cell>
          <cell r="Q87">
            <v>0.89679350182500039</v>
          </cell>
          <cell r="R87">
            <v>0</v>
          </cell>
          <cell r="S87">
            <v>7.2461750000000027</v>
          </cell>
        </row>
        <row r="88">
          <cell r="B88" t="str">
            <v>Receiving, Pumping, and Shipping Fugitives (F-17)</v>
          </cell>
          <cell r="C88" t="str">
            <v>F-17</v>
          </cell>
          <cell r="D88" t="str">
            <v>PU-6</v>
          </cell>
          <cell r="E88" t="str">
            <v/>
          </cell>
          <cell r="R88">
            <v>0</v>
          </cell>
          <cell r="S88">
            <v>0</v>
          </cell>
        </row>
        <row r="89">
          <cell r="B89" t="str">
            <v>Vacuum Distillation Fugitives</v>
          </cell>
          <cell r="C89" t="str">
            <v>F-18</v>
          </cell>
          <cell r="D89" t="str">
            <v>PU-10</v>
          </cell>
          <cell r="E89" t="str">
            <v/>
          </cell>
          <cell r="I89">
            <v>3.1925200000000009</v>
          </cell>
          <cell r="Q89">
            <v>7.7827252560000032E-3</v>
          </cell>
          <cell r="R89">
            <v>0</v>
          </cell>
          <cell r="S89">
            <v>3.0419200000000011</v>
          </cell>
        </row>
        <row r="90">
          <cell r="B90" t="str">
            <v>Butamer Fugitives</v>
          </cell>
          <cell r="C90" t="str">
            <v>F-19</v>
          </cell>
          <cell r="D90" t="str">
            <v>PU-11</v>
          </cell>
          <cell r="E90" t="str">
            <v/>
          </cell>
          <cell r="I90">
            <v>1.7669700000000013</v>
          </cell>
          <cell r="Q90">
            <v>3.1098672000000019E-3</v>
          </cell>
          <cell r="R90">
            <v>0</v>
          </cell>
          <cell r="S90">
            <v>1.6665700000000014</v>
          </cell>
        </row>
        <row r="91">
          <cell r="B91" t="str">
            <v>Alky II Fugitives</v>
          </cell>
          <cell r="C91" t="str">
            <v>F-20S</v>
          </cell>
          <cell r="D91" t="str">
            <v>PU-12</v>
          </cell>
          <cell r="E91" t="str">
            <v/>
          </cell>
          <cell r="I91">
            <v>3.599798814360001</v>
          </cell>
          <cell r="Q91">
            <v>4.7081190000000011E-3</v>
          </cell>
          <cell r="R91">
            <v>0</v>
          </cell>
          <cell r="S91">
            <v>3.0971471739600012</v>
          </cell>
        </row>
        <row r="92">
          <cell r="B92" t="str">
            <v>Merox 3 Fugitives</v>
          </cell>
          <cell r="C92" t="str">
            <v>F-22</v>
          </cell>
          <cell r="D92" t="str">
            <v>PU-13</v>
          </cell>
          <cell r="E92" t="str">
            <v/>
          </cell>
          <cell r="I92">
            <v>0.56197500000000022</v>
          </cell>
          <cell r="Q92">
            <v>4.976288625000002E-2</v>
          </cell>
          <cell r="R92">
            <v>0</v>
          </cell>
          <cell r="S92">
            <v>0.5117750000000002</v>
          </cell>
        </row>
        <row r="93">
          <cell r="B93" t="str">
            <v>Utilities Fugitives</v>
          </cell>
          <cell r="C93" t="str">
            <v>F-23</v>
          </cell>
          <cell r="D93" t="str">
            <v>PU-14</v>
          </cell>
          <cell r="E93" t="str">
            <v/>
          </cell>
          <cell r="I93">
            <v>7.1490700000000018</v>
          </cell>
          <cell r="Q93">
            <v>0</v>
          </cell>
          <cell r="R93">
            <v>0</v>
          </cell>
          <cell r="S93">
            <v>5.3772700000000029</v>
          </cell>
        </row>
        <row r="94">
          <cell r="B94" t="str">
            <v>API Oil Water Separator</v>
          </cell>
          <cell r="C94">
            <v>98</v>
          </cell>
          <cell r="D94" t="str">
            <v>W-2</v>
          </cell>
          <cell r="E94" t="str">
            <v/>
          </cell>
          <cell r="I94">
            <v>1.373059360730595</v>
          </cell>
          <cell r="R94">
            <v>0</v>
          </cell>
          <cell r="S94">
            <v>1.373059360730595</v>
          </cell>
        </row>
        <row r="95">
          <cell r="B95" t="str">
            <v>South Fuels Tanktruck Loading Rack</v>
          </cell>
          <cell r="C95">
            <v>130</v>
          </cell>
          <cell r="D95" t="str">
            <v>SLR3</v>
          </cell>
          <cell r="E95">
            <v>130</v>
          </cell>
          <cell r="I95">
            <v>9.5865000000000009</v>
          </cell>
          <cell r="R95">
            <v>0</v>
          </cell>
          <cell r="S95">
            <v>9.5865000000000009</v>
          </cell>
        </row>
        <row r="96">
          <cell r="B96" t="str">
            <v>South Railcar Loading Rack</v>
          </cell>
          <cell r="C96" t="str">
            <v>SLR1</v>
          </cell>
          <cell r="D96" t="str">
            <v>SLR1</v>
          </cell>
          <cell r="E96" t="str">
            <v/>
          </cell>
          <cell r="I96">
            <v>10.341517</v>
          </cell>
          <cell r="R96">
            <v>0</v>
          </cell>
          <cell r="S96">
            <v>10.341517</v>
          </cell>
        </row>
        <row r="97">
          <cell r="B97" t="str">
            <v>South LPG Tanktruck Loading Rack</v>
          </cell>
          <cell r="C97" t="str">
            <v>SLR2</v>
          </cell>
          <cell r="D97" t="str">
            <v>SLR2</v>
          </cell>
          <cell r="E97" t="str">
            <v/>
          </cell>
          <cell r="I97">
            <v>2</v>
          </cell>
          <cell r="R97">
            <v>0</v>
          </cell>
          <cell r="S97">
            <v>2</v>
          </cell>
        </row>
        <row r="98">
          <cell r="B98" t="str">
            <v>South Acid/Caustic Tanktruck Loading Rack</v>
          </cell>
          <cell r="C98" t="str">
            <v>SLR4</v>
          </cell>
          <cell r="D98" t="str">
            <v>SLR4</v>
          </cell>
          <cell r="E98" t="str">
            <v/>
          </cell>
          <cell r="I98">
            <v>10.6533</v>
          </cell>
          <cell r="R98">
            <v>0</v>
          </cell>
          <cell r="S98">
            <v>10.6533</v>
          </cell>
        </row>
        <row r="99">
          <cell r="B99" t="str">
            <v>Sulfur Truck/Railcar Loading Rack</v>
          </cell>
          <cell r="C99" t="str">
            <v>SLR5</v>
          </cell>
          <cell r="D99" t="str">
            <v>SLR5</v>
          </cell>
          <cell r="E99" t="str">
            <v/>
          </cell>
          <cell r="K99">
            <v>7.8810078810078815E-2</v>
          </cell>
          <cell r="R99">
            <v>0</v>
          </cell>
          <cell r="S99">
            <v>0</v>
          </cell>
        </row>
        <row r="100">
          <cell r="B100" t="str">
            <v>Hydrogen Plant Fugitives</v>
          </cell>
          <cell r="C100" t="str">
            <v>H2FUG</v>
          </cell>
          <cell r="D100" t="str">
            <v>H2PLANT</v>
          </cell>
          <cell r="E100" t="str">
            <v/>
          </cell>
          <cell r="I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 t="str">
            <v>SCANfining Plant Fugitives</v>
          </cell>
          <cell r="C101" t="str">
            <v>LCGFUG</v>
          </cell>
          <cell r="D101" t="str">
            <v>LCGUNIT</v>
          </cell>
          <cell r="E101" t="str">
            <v/>
          </cell>
          <cell r="I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 t="str">
            <v>Sump-1</v>
          </cell>
          <cell r="C102" t="str">
            <v>CA-SK</v>
          </cell>
          <cell r="D102" t="str">
            <v>S-1</v>
          </cell>
          <cell r="E102" t="str">
            <v>CA-SK</v>
          </cell>
          <cell r="I102">
            <v>0.13730593607304425</v>
          </cell>
          <cell r="R102">
            <v>0</v>
          </cell>
          <cell r="S102">
            <v>0.13730593607304425</v>
          </cell>
        </row>
        <row r="103">
          <cell r="B103" t="str">
            <v>Sump-2</v>
          </cell>
          <cell r="C103" t="str">
            <v>CA-SK</v>
          </cell>
          <cell r="D103" t="str">
            <v>S-2</v>
          </cell>
          <cell r="E103" t="str">
            <v>CA-SK</v>
          </cell>
          <cell r="I103">
            <v>0.13730593607304425</v>
          </cell>
          <cell r="R103">
            <v>0</v>
          </cell>
          <cell r="S103">
            <v>0.13730593607304425</v>
          </cell>
        </row>
        <row r="104">
          <cell r="B104" t="str">
            <v>Terminal Tank Truck Loading Rack VRU</v>
          </cell>
          <cell r="C104" t="str">
            <v>CA-SK</v>
          </cell>
          <cell r="D104" t="str">
            <v>LRACK</v>
          </cell>
          <cell r="E104" t="str">
            <v>CA-SK</v>
          </cell>
          <cell r="I104">
            <v>10.893750000000001</v>
          </cell>
          <cell r="R104">
            <v>0</v>
          </cell>
          <cell r="S104">
            <v>10.893750000000001</v>
          </cell>
        </row>
        <row r="105">
          <cell r="B105" t="str">
            <v>Terminal Loading Rack Hose Fugitives</v>
          </cell>
          <cell r="C105" t="str">
            <v>LRACK-FUG</v>
          </cell>
          <cell r="D105" t="str">
            <v>LRACK</v>
          </cell>
          <cell r="E105" t="str">
            <v/>
          </cell>
          <cell r="I105">
            <v>2.0871500000000003</v>
          </cell>
          <cell r="R105">
            <v>0</v>
          </cell>
          <cell r="S105">
            <v>2.0871500000000003</v>
          </cell>
        </row>
        <row r="106">
          <cell r="B106" t="str">
            <v>Terminal Fugitives</v>
          </cell>
          <cell r="C106" t="str">
            <v>FUG</v>
          </cell>
          <cell r="D106" t="str">
            <v>FUGAREA</v>
          </cell>
          <cell r="E106" t="str">
            <v/>
          </cell>
          <cell r="I106">
            <v>4.8295000000000012</v>
          </cell>
          <cell r="Q106">
            <v>0.53307538050000014</v>
          </cell>
          <cell r="R106">
            <v>0</v>
          </cell>
          <cell r="S106">
            <v>3.9617000000000013</v>
          </cell>
        </row>
        <row r="107">
          <cell r="B107" t="str">
            <v>Fixed Roof Distillate</v>
          </cell>
          <cell r="C107" t="str">
            <v>FixedDistTanks</v>
          </cell>
          <cell r="D107" t="str">
            <v>FixedDistTanks</v>
          </cell>
          <cell r="E107" t="str">
            <v/>
          </cell>
          <cell r="I107">
            <v>13.319451519015075</v>
          </cell>
          <cell r="R107">
            <v>0</v>
          </cell>
          <cell r="S107">
            <v>13.319451519015075</v>
          </cell>
        </row>
        <row r="108">
          <cell r="B108" t="str">
            <v>Fixed Roof Reformate</v>
          </cell>
          <cell r="C108" t="str">
            <v>FixedRefTanks</v>
          </cell>
          <cell r="D108" t="str">
            <v>FixedRefTanks</v>
          </cell>
          <cell r="I108" t="e">
            <v>#DIV/0!</v>
          </cell>
        </row>
        <row r="109">
          <cell r="B109" t="str">
            <v>Floating Roof Gasoline</v>
          </cell>
          <cell r="C109" t="str">
            <v>FloatGasTanks</v>
          </cell>
          <cell r="D109" t="str">
            <v>FloatGasTanks</v>
          </cell>
          <cell r="E109" t="str">
            <v/>
          </cell>
          <cell r="I109">
            <v>79.762224611256357</v>
          </cell>
          <cell r="R109">
            <v>0</v>
          </cell>
          <cell r="S109">
            <v>79.762224611256357</v>
          </cell>
        </row>
        <row r="110">
          <cell r="B110" t="str">
            <v>Floating Roof Crude</v>
          </cell>
          <cell r="C110" t="str">
            <v>FloatCrudeTanks</v>
          </cell>
          <cell r="D110" t="str">
            <v>FloatCrudeTanks</v>
          </cell>
          <cell r="E110" t="str">
            <v/>
          </cell>
          <cell r="I110">
            <v>5.9591668181724193</v>
          </cell>
          <cell r="R110">
            <v>0</v>
          </cell>
          <cell r="S110">
            <v>5.9591668181724193</v>
          </cell>
        </row>
        <row r="111">
          <cell r="B111" t="str">
            <v>Floating Roof Distillate</v>
          </cell>
          <cell r="C111" t="str">
            <v>FloatDistTanks</v>
          </cell>
          <cell r="D111" t="str">
            <v>FloatDistTanks</v>
          </cell>
          <cell r="E111" t="str">
            <v/>
          </cell>
          <cell r="I111">
            <v>2.0865664049599628</v>
          </cell>
          <cell r="R111">
            <v>0</v>
          </cell>
          <cell r="S111">
            <v>2.0865664049599628</v>
          </cell>
        </row>
        <row r="112">
          <cell r="B112" t="str">
            <v>Ethanol Tank</v>
          </cell>
          <cell r="C112" t="str">
            <v>EthanolTank</v>
          </cell>
          <cell r="D112" t="str">
            <v>EthanolTank</v>
          </cell>
          <cell r="E112" t="str">
            <v/>
          </cell>
          <cell r="I112">
            <v>24.246285388127855</v>
          </cell>
          <cell r="R112">
            <v>0</v>
          </cell>
          <cell r="S112">
            <v>24.246285388127855</v>
          </cell>
        </row>
        <row r="113">
          <cell r="F113">
            <v>186.32484098981018</v>
          </cell>
          <cell r="G113">
            <v>190.93849464047605</v>
          </cell>
          <cell r="H113">
            <v>91.672181952821006</v>
          </cell>
          <cell r="I113" t="e">
            <v>#DIV/0!</v>
          </cell>
          <cell r="J113">
            <v>227.78333459862918</v>
          </cell>
          <cell r="K113">
            <v>1.2569807870679415</v>
          </cell>
          <cell r="L113">
            <v>1</v>
          </cell>
          <cell r="M113">
            <v>5.7</v>
          </cell>
          <cell r="N113">
            <v>3.3280500000000005E-2</v>
          </cell>
          <cell r="O113">
            <v>1.2200000000000001E-2</v>
          </cell>
          <cell r="P113">
            <v>0.70433576554302557</v>
          </cell>
          <cell r="Q113">
            <v>6.0863773539927521</v>
          </cell>
          <cell r="R113">
            <v>159.56844692598858</v>
          </cell>
          <cell r="S113">
            <v>344.24723967504633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EAT VALUE"/>
      <sheetName val="LBS/DAY"/>
    </sheetNames>
    <sheetDataSet>
      <sheetData sheetId="0" refreshError="1">
        <row r="5">
          <cell r="A5">
            <v>34700</v>
          </cell>
          <cell r="W5">
            <v>616.83321227686156</v>
          </cell>
        </row>
        <row r="6">
          <cell r="A6">
            <v>34336</v>
          </cell>
          <cell r="W6">
            <v>587</v>
          </cell>
          <cell r="AT6" t="str">
            <v>/WGZY</v>
          </cell>
          <cell r="AV6" t="str">
            <v>/WGZY</v>
          </cell>
        </row>
        <row r="7">
          <cell r="A7">
            <v>34337</v>
          </cell>
          <cell r="W7">
            <v>966.41581711017898</v>
          </cell>
          <cell r="AT7" t="str">
            <v>/PPRA1..AA43~AGPQ</v>
          </cell>
          <cell r="AV7" t="str">
            <v>/PPRA1..F43~AGP</v>
          </cell>
        </row>
        <row r="8">
          <cell r="A8">
            <v>34338</v>
          </cell>
          <cell r="W8">
            <v>1063.906706713529</v>
          </cell>
          <cell r="AV8" t="str">
            <v>/PPRG1..AD43~AGP</v>
          </cell>
        </row>
        <row r="9">
          <cell r="A9">
            <v>34339</v>
          </cell>
          <cell r="W9">
            <v>633.79562137183052</v>
          </cell>
          <cell r="AV9" t="str">
            <v>/PPRA45..U81~AGPQ</v>
          </cell>
        </row>
        <row r="10">
          <cell r="A10">
            <v>34340</v>
          </cell>
          <cell r="W10">
            <v>316.93749317525936</v>
          </cell>
        </row>
        <row r="11">
          <cell r="A11">
            <v>34341</v>
          </cell>
          <cell r="W11">
            <v>734</v>
          </cell>
          <cell r="AT11" t="str">
            <v>/WTB</v>
          </cell>
        </row>
        <row r="12">
          <cell r="A12">
            <v>34342</v>
          </cell>
          <cell r="W12">
            <v>1303</v>
          </cell>
        </row>
        <row r="13">
          <cell r="A13">
            <v>34343</v>
          </cell>
          <cell r="W13">
            <v>1033.3571278140485</v>
          </cell>
          <cell r="AV13" t="str">
            <v>/WGZY</v>
          </cell>
        </row>
        <row r="14">
          <cell r="A14">
            <v>34344</v>
          </cell>
          <cell r="W14">
            <v>1469.6773868491719</v>
          </cell>
          <cell r="AT14" t="str">
            <v>/WTC</v>
          </cell>
          <cell r="AV14" t="str">
            <v>/PPRA1..F43~AGPQ</v>
          </cell>
        </row>
        <row r="15">
          <cell r="A15">
            <v>34345</v>
          </cell>
          <cell r="W15">
            <v>895.78336514532532</v>
          </cell>
        </row>
        <row r="16">
          <cell r="A16">
            <v>34346</v>
          </cell>
          <cell r="W16">
            <v>858.86528821599279</v>
          </cell>
        </row>
        <row r="17">
          <cell r="A17">
            <v>34347</v>
          </cell>
          <cell r="W17">
            <v>830.26411880830403</v>
          </cell>
        </row>
        <row r="18">
          <cell r="A18">
            <v>34348</v>
          </cell>
          <cell r="W18">
            <v>74.127234183246784</v>
          </cell>
        </row>
        <row r="19">
          <cell r="A19">
            <v>34349</v>
          </cell>
          <cell r="W19">
            <v>45.436563103248304</v>
          </cell>
        </row>
        <row r="20">
          <cell r="A20">
            <v>34350</v>
          </cell>
          <cell r="W20">
            <v>26.985731004681316</v>
          </cell>
        </row>
        <row r="21">
          <cell r="A21">
            <v>34351</v>
          </cell>
          <cell r="W21">
            <v>899.71238273528047</v>
          </cell>
        </row>
        <row r="22">
          <cell r="A22">
            <v>34352</v>
          </cell>
          <cell r="W22">
            <v>16.788906535998919</v>
          </cell>
        </row>
        <row r="23">
          <cell r="A23">
            <v>34353</v>
          </cell>
          <cell r="W23">
            <v>49.285455364302436</v>
          </cell>
        </row>
        <row r="24">
          <cell r="A24">
            <v>34354</v>
          </cell>
          <cell r="W24">
            <v>1058.4942124753634</v>
          </cell>
        </row>
        <row r="25">
          <cell r="A25">
            <v>34355</v>
          </cell>
          <cell r="W25">
            <v>732.55368035380013</v>
          </cell>
        </row>
        <row r="26">
          <cell r="A26">
            <v>34356</v>
          </cell>
          <cell r="W26">
            <v>1471.775458604249</v>
          </cell>
        </row>
        <row r="27">
          <cell r="A27">
            <v>34357</v>
          </cell>
          <cell r="W27">
            <v>1122.2752862844893</v>
          </cell>
        </row>
        <row r="28">
          <cell r="A28">
            <v>34358</v>
          </cell>
          <cell r="W28">
            <v>708.83101075770378</v>
          </cell>
        </row>
        <row r="29">
          <cell r="A29">
            <v>34359</v>
          </cell>
          <cell r="W29">
            <v>935.53232900907994</v>
          </cell>
        </row>
        <row r="30">
          <cell r="A30">
            <v>34360</v>
          </cell>
          <cell r="W30">
            <v>1422.7455892491284</v>
          </cell>
        </row>
        <row r="31">
          <cell r="A31">
            <v>34361</v>
          </cell>
          <cell r="W31">
            <v>2089.4373782379153</v>
          </cell>
        </row>
        <row r="32">
          <cell r="A32">
            <v>34362</v>
          </cell>
          <cell r="W32">
            <v>901.0817101447999</v>
          </cell>
        </row>
        <row r="33">
          <cell r="A33">
            <v>34363</v>
          </cell>
          <cell r="W33">
            <v>1044.0626507829143</v>
          </cell>
        </row>
        <row r="34">
          <cell r="A34">
            <v>34364</v>
          </cell>
          <cell r="W34">
            <v>1262.9250955065547</v>
          </cell>
        </row>
        <row r="35">
          <cell r="A35">
            <v>34365</v>
          </cell>
          <cell r="W35">
            <v>928.80298997215618</v>
          </cell>
        </row>
        <row r="36">
          <cell r="A36">
            <v>34366</v>
          </cell>
        </row>
        <row r="37">
          <cell r="A37">
            <v>34367</v>
          </cell>
          <cell r="W37">
            <v>713.27605820105828</v>
          </cell>
        </row>
        <row r="38">
          <cell r="A38">
            <v>34368</v>
          </cell>
          <cell r="W38">
            <v>771.19859788359804</v>
          </cell>
        </row>
        <row r="39">
          <cell r="A39">
            <v>34369</v>
          </cell>
          <cell r="W39">
            <v>941.40582010582023</v>
          </cell>
        </row>
        <row r="40">
          <cell r="A40">
            <v>34370</v>
          </cell>
          <cell r="W40">
            <v>687.14629629629621</v>
          </cell>
        </row>
        <row r="41">
          <cell r="A41">
            <v>34371</v>
          </cell>
          <cell r="W41">
            <v>1885.4538624338627</v>
          </cell>
        </row>
        <row r="42">
          <cell r="A42">
            <v>34372</v>
          </cell>
          <cell r="W42">
            <v>1283.8914814814818</v>
          </cell>
        </row>
        <row r="43">
          <cell r="A43">
            <v>34373</v>
          </cell>
          <cell r="W43">
            <v>1178.3952116402111</v>
          </cell>
        </row>
        <row r="44">
          <cell r="A44">
            <v>34374</v>
          </cell>
          <cell r="W44">
            <v>1129.7493386243389</v>
          </cell>
        </row>
        <row r="45">
          <cell r="A45">
            <v>34375</v>
          </cell>
          <cell r="W45">
            <v>1849.0957671957674</v>
          </cell>
        </row>
        <row r="46">
          <cell r="A46">
            <v>34376</v>
          </cell>
          <cell r="W46">
            <v>1232.1758201058201</v>
          </cell>
        </row>
        <row r="47">
          <cell r="A47">
            <v>34377</v>
          </cell>
          <cell r="W47">
            <v>1101.4412433862433</v>
          </cell>
        </row>
        <row r="48">
          <cell r="A48">
            <v>34378</v>
          </cell>
          <cell r="W48">
            <v>1454.3804761904764</v>
          </cell>
        </row>
        <row r="49">
          <cell r="A49">
            <v>34379</v>
          </cell>
          <cell r="W49">
            <v>1442.559232804233</v>
          </cell>
        </row>
        <row r="50">
          <cell r="A50">
            <v>34380</v>
          </cell>
          <cell r="W50">
            <v>1818.5093121693119</v>
          </cell>
        </row>
        <row r="51">
          <cell r="A51">
            <v>34381</v>
          </cell>
          <cell r="W51">
            <v>2148.0387830687828</v>
          </cell>
        </row>
        <row r="52">
          <cell r="A52">
            <v>34382</v>
          </cell>
          <cell r="W52">
            <v>1646.824470899471</v>
          </cell>
        </row>
        <row r="53">
          <cell r="A53">
            <v>34383</v>
          </cell>
          <cell r="W53">
            <v>1610.7443386243388</v>
          </cell>
        </row>
        <row r="54">
          <cell r="A54">
            <v>34384</v>
          </cell>
          <cell r="W54">
            <v>1428.0114021164022</v>
          </cell>
        </row>
        <row r="55">
          <cell r="A55">
            <v>34385</v>
          </cell>
          <cell r="W55">
            <v>1253.9730952380953</v>
          </cell>
        </row>
        <row r="56">
          <cell r="A56">
            <v>34386</v>
          </cell>
          <cell r="W56">
            <v>1135.1871957671954</v>
          </cell>
        </row>
        <row r="57">
          <cell r="A57">
            <v>34387</v>
          </cell>
          <cell r="W57">
            <v>980.69603174603208</v>
          </cell>
        </row>
        <row r="58">
          <cell r="A58">
            <v>34388</v>
          </cell>
          <cell r="W58">
            <v>1173.6695502645503</v>
          </cell>
        </row>
        <row r="59">
          <cell r="A59">
            <v>34389</v>
          </cell>
          <cell r="W59">
            <v>1336.5226190476187</v>
          </cell>
        </row>
        <row r="60">
          <cell r="A60">
            <v>34390</v>
          </cell>
          <cell r="W60">
            <v>1350.312857142857</v>
          </cell>
        </row>
        <row r="61">
          <cell r="A61">
            <v>34391</v>
          </cell>
          <cell r="W61">
            <v>2196.5697883597886</v>
          </cell>
        </row>
        <row r="62">
          <cell r="A62">
            <v>34392</v>
          </cell>
          <cell r="W62">
            <v>1992.8256349206354</v>
          </cell>
        </row>
        <row r="63">
          <cell r="A63">
            <v>34393</v>
          </cell>
          <cell r="W63">
            <v>1258.6255555555551</v>
          </cell>
        </row>
        <row r="64">
          <cell r="A64">
            <v>34394</v>
          </cell>
          <cell r="W64">
            <v>613.89603174603167</v>
          </cell>
        </row>
        <row r="65">
          <cell r="A65">
            <v>34395</v>
          </cell>
          <cell r="W65">
            <v>1441.1338624338625</v>
          </cell>
        </row>
        <row r="66">
          <cell r="A66">
            <v>34396</v>
          </cell>
          <cell r="W66">
            <v>961.93066137566132</v>
          </cell>
        </row>
        <row r="67">
          <cell r="A67">
            <v>34397</v>
          </cell>
          <cell r="W67">
            <v>1393.6158730158734</v>
          </cell>
        </row>
        <row r="68">
          <cell r="A68">
            <v>34398</v>
          </cell>
          <cell r="W68">
            <v>765.82640211640228</v>
          </cell>
        </row>
        <row r="69">
          <cell r="A69">
            <v>34399</v>
          </cell>
          <cell r="W69">
            <v>850.56674603174577</v>
          </cell>
        </row>
        <row r="70">
          <cell r="A70">
            <v>34400</v>
          </cell>
          <cell r="W70">
            <v>1136.3153439153439</v>
          </cell>
        </row>
        <row r="71">
          <cell r="A71">
            <v>34401</v>
          </cell>
          <cell r="W71">
            <v>645.41645502645531</v>
          </cell>
        </row>
        <row r="72">
          <cell r="A72">
            <v>34402</v>
          </cell>
          <cell r="W72">
            <v>547.02074074074051</v>
          </cell>
        </row>
        <row r="73">
          <cell r="A73">
            <v>34403</v>
          </cell>
          <cell r="W73">
            <v>411.93682539682533</v>
          </cell>
        </row>
        <row r="74">
          <cell r="A74">
            <v>34404</v>
          </cell>
          <cell r="W74">
            <v>1496.7728571428574</v>
          </cell>
        </row>
        <row r="75">
          <cell r="A75">
            <v>34405</v>
          </cell>
          <cell r="W75">
            <v>1097.771851851852</v>
          </cell>
        </row>
        <row r="76">
          <cell r="A76">
            <v>34406</v>
          </cell>
          <cell r="W76">
            <v>1029.605158730159</v>
          </cell>
        </row>
        <row r="77">
          <cell r="A77">
            <v>34407</v>
          </cell>
          <cell r="W77">
            <v>2214.5401058201051</v>
          </cell>
        </row>
        <row r="78">
          <cell r="A78">
            <v>34408</v>
          </cell>
          <cell r="W78">
            <v>1741.9805026455026</v>
          </cell>
        </row>
        <row r="79">
          <cell r="A79">
            <v>34409</v>
          </cell>
          <cell r="W79">
            <v>1121.6025396825401</v>
          </cell>
        </row>
        <row r="80">
          <cell r="A80">
            <v>34410</v>
          </cell>
          <cell r="W80">
            <v>1159.9337301587304</v>
          </cell>
        </row>
        <row r="81">
          <cell r="A81">
            <v>34411</v>
          </cell>
          <cell r="W81">
            <v>1222.774285714286</v>
          </cell>
        </row>
        <row r="82">
          <cell r="A82">
            <v>34412</v>
          </cell>
          <cell r="W82">
            <v>1489.9119047619051</v>
          </cell>
        </row>
        <row r="83">
          <cell r="A83">
            <v>34413</v>
          </cell>
          <cell r="W83">
            <v>1204.1474074074076</v>
          </cell>
        </row>
        <row r="84">
          <cell r="A84">
            <v>34414</v>
          </cell>
          <cell r="W84">
            <v>1056.1343386243389</v>
          </cell>
        </row>
        <row r="85">
          <cell r="A85">
            <v>34415</v>
          </cell>
          <cell r="W85">
            <v>1704.6434656084655</v>
          </cell>
        </row>
        <row r="86">
          <cell r="A86">
            <v>34416</v>
          </cell>
          <cell r="W86">
            <v>849.10452380952347</v>
          </cell>
        </row>
        <row r="87">
          <cell r="A87">
            <v>34417</v>
          </cell>
          <cell r="W87">
            <v>1451.6647354497363</v>
          </cell>
        </row>
        <row r="88">
          <cell r="A88">
            <v>34418</v>
          </cell>
          <cell r="W88">
            <v>1417.6945502645506</v>
          </cell>
        </row>
        <row r="89">
          <cell r="A89">
            <v>34419</v>
          </cell>
          <cell r="W89">
            <v>1570.9119576719584</v>
          </cell>
        </row>
        <row r="90">
          <cell r="A90">
            <v>34420</v>
          </cell>
          <cell r="W90">
            <v>1759.2715079365082</v>
          </cell>
        </row>
        <row r="91">
          <cell r="A91">
            <v>34421</v>
          </cell>
          <cell r="W91">
            <v>1677.1962169312169</v>
          </cell>
        </row>
        <row r="92">
          <cell r="A92">
            <v>34422</v>
          </cell>
          <cell r="W92">
            <v>1654.2037566137572</v>
          </cell>
        </row>
        <row r="93">
          <cell r="A93">
            <v>34423</v>
          </cell>
          <cell r="W93">
            <v>1773.8349206349203</v>
          </cell>
        </row>
        <row r="94">
          <cell r="A94">
            <v>34424</v>
          </cell>
          <cell r="W94">
            <v>2320.2867989417987</v>
          </cell>
        </row>
        <row r="95">
          <cell r="A95">
            <v>34425</v>
          </cell>
          <cell r="W95">
            <v>1236.587169312169</v>
          </cell>
        </row>
        <row r="96">
          <cell r="A96">
            <v>34426</v>
          </cell>
          <cell r="W96">
            <v>1773.7849470899478</v>
          </cell>
        </row>
        <row r="97">
          <cell r="A97">
            <v>34427</v>
          </cell>
          <cell r="W97">
            <v>1774.4978571428571</v>
          </cell>
        </row>
        <row r="98">
          <cell r="A98">
            <v>34428</v>
          </cell>
          <cell r="W98">
            <v>815.08298941798944</v>
          </cell>
        </row>
        <row r="99">
          <cell r="A99">
            <v>34429</v>
          </cell>
          <cell r="W99">
            <v>2375.3138624338621</v>
          </cell>
        </row>
        <row r="100">
          <cell r="A100">
            <v>34430</v>
          </cell>
          <cell r="W100">
            <v>2065.0961375661373</v>
          </cell>
        </row>
        <row r="101">
          <cell r="A101">
            <v>34431</v>
          </cell>
          <cell r="W101">
            <v>1432.3620634920633</v>
          </cell>
        </row>
        <row r="102">
          <cell r="A102">
            <v>34432</v>
          </cell>
          <cell r="W102">
            <v>1504.849206349206</v>
          </cell>
        </row>
        <row r="103">
          <cell r="A103">
            <v>34433</v>
          </cell>
          <cell r="W103">
            <v>1791.5971957671954</v>
          </cell>
        </row>
        <row r="104">
          <cell r="A104">
            <v>34434</v>
          </cell>
          <cell r="W104">
            <v>2086.901957671957</v>
          </cell>
        </row>
        <row r="105">
          <cell r="A105">
            <v>34435</v>
          </cell>
          <cell r="W105">
            <v>2103.1854497354507</v>
          </cell>
        </row>
        <row r="106">
          <cell r="A106">
            <v>34436</v>
          </cell>
          <cell r="W106">
            <v>2267.5616137566135</v>
          </cell>
        </row>
        <row r="107">
          <cell r="A107">
            <v>34437</v>
          </cell>
          <cell r="W107">
            <v>1277.1550264550265</v>
          </cell>
        </row>
        <row r="108">
          <cell r="A108">
            <v>34438</v>
          </cell>
          <cell r="W108">
            <v>1853.9284126984126</v>
          </cell>
        </row>
        <row r="109">
          <cell r="A109">
            <v>34439</v>
          </cell>
          <cell r="W109">
            <v>1994.9709523809524</v>
          </cell>
        </row>
        <row r="110">
          <cell r="A110">
            <v>34440</v>
          </cell>
          <cell r="W110">
            <v>1350.5547089947092</v>
          </cell>
        </row>
        <row r="111">
          <cell r="A111">
            <v>34441</v>
          </cell>
          <cell r="W111">
            <v>1481.445634920635</v>
          </cell>
        </row>
        <row r="112">
          <cell r="A112">
            <v>34442</v>
          </cell>
          <cell r="W112">
            <v>1508.5355026455031</v>
          </cell>
        </row>
        <row r="113">
          <cell r="A113">
            <v>34443</v>
          </cell>
          <cell r="W113">
            <v>1724.5556878306882</v>
          </cell>
        </row>
        <row r="114">
          <cell r="A114">
            <v>34444</v>
          </cell>
          <cell r="W114">
            <v>2598.6551058201062</v>
          </cell>
        </row>
        <row r="115">
          <cell r="A115">
            <v>34445</v>
          </cell>
          <cell r="W115">
            <v>1471.8455291005289</v>
          </cell>
        </row>
        <row r="116">
          <cell r="A116">
            <v>34446</v>
          </cell>
          <cell r="W116">
            <v>2137.4109259259258</v>
          </cell>
        </row>
        <row r="117">
          <cell r="A117">
            <v>34447</v>
          </cell>
          <cell r="W117">
            <v>1907.9563756613766</v>
          </cell>
        </row>
        <row r="118">
          <cell r="A118">
            <v>34448</v>
          </cell>
          <cell r="W118">
            <v>1823.8117724867723</v>
          </cell>
        </row>
        <row r="119">
          <cell r="A119">
            <v>34449</v>
          </cell>
          <cell r="W119">
            <v>2318.0349470899469</v>
          </cell>
        </row>
        <row r="120">
          <cell r="A120">
            <v>34450</v>
          </cell>
          <cell r="W120">
            <v>1838.2831481481485</v>
          </cell>
        </row>
        <row r="121">
          <cell r="A121">
            <v>34451</v>
          </cell>
          <cell r="W121">
            <v>2423.0021428571426</v>
          </cell>
        </row>
        <row r="122">
          <cell r="A122">
            <v>34452</v>
          </cell>
          <cell r="W122">
            <v>2322.2442857142869</v>
          </cell>
        </row>
        <row r="123">
          <cell r="A123">
            <v>34453</v>
          </cell>
          <cell r="W123">
            <v>2247.3545502645502</v>
          </cell>
        </row>
        <row r="124">
          <cell r="A124">
            <v>34454</v>
          </cell>
          <cell r="W124">
            <v>2288.6472751322744</v>
          </cell>
        </row>
        <row r="125">
          <cell r="A125">
            <v>34455</v>
          </cell>
          <cell r="W125">
            <v>2442.1851322751322</v>
          </cell>
        </row>
        <row r="126">
          <cell r="A126">
            <v>34456</v>
          </cell>
          <cell r="W126">
            <v>2234.4429894179893</v>
          </cell>
        </row>
        <row r="127">
          <cell r="A127">
            <v>34457</v>
          </cell>
          <cell r="W127">
            <v>1801.6505026455029</v>
          </cell>
        </row>
        <row r="128">
          <cell r="A128">
            <v>34458</v>
          </cell>
          <cell r="W128">
            <v>1268.6252910052906</v>
          </cell>
        </row>
        <row r="129">
          <cell r="A129">
            <v>34459</v>
          </cell>
          <cell r="W129">
            <v>1194.423703703703</v>
          </cell>
        </row>
        <row r="130">
          <cell r="A130">
            <v>34460</v>
          </cell>
          <cell r="W130">
            <v>1641.2002380952381</v>
          </cell>
        </row>
        <row r="131">
          <cell r="A131">
            <v>34461</v>
          </cell>
          <cell r="W131">
            <v>1444.6462169312172</v>
          </cell>
        </row>
        <row r="132">
          <cell r="A132">
            <v>34462</v>
          </cell>
          <cell r="W132">
            <v>1539.4332010582011</v>
          </cell>
        </row>
        <row r="133">
          <cell r="A133">
            <v>34463</v>
          </cell>
          <cell r="W133">
            <v>1760.9534126984124</v>
          </cell>
        </row>
        <row r="134">
          <cell r="A134">
            <v>34464</v>
          </cell>
          <cell r="W134">
            <v>1675.0776613756605</v>
          </cell>
        </row>
        <row r="135">
          <cell r="A135">
            <v>34465</v>
          </cell>
          <cell r="W135">
            <v>1671.6894708994712</v>
          </cell>
        </row>
        <row r="136">
          <cell r="A136">
            <v>34466</v>
          </cell>
          <cell r="W136">
            <v>1430.3077513227508</v>
          </cell>
        </row>
        <row r="137">
          <cell r="A137">
            <v>34467</v>
          </cell>
          <cell r="W137">
            <v>1097.0294708994704</v>
          </cell>
        </row>
        <row r="138">
          <cell r="A138">
            <v>34468</v>
          </cell>
          <cell r="W138">
            <v>1336.2886772486772</v>
          </cell>
        </row>
        <row r="139">
          <cell r="A139">
            <v>34469</v>
          </cell>
          <cell r="W139">
            <v>874.33830687830721</v>
          </cell>
        </row>
        <row r="140">
          <cell r="A140">
            <v>34470</v>
          </cell>
          <cell r="W140">
            <v>1128.1129365079366</v>
          </cell>
        </row>
        <row r="141">
          <cell r="A141">
            <v>34471</v>
          </cell>
          <cell r="W141">
            <v>1305.6892592592592</v>
          </cell>
        </row>
        <row r="142">
          <cell r="A142">
            <v>34472</v>
          </cell>
          <cell r="W142">
            <v>2095.4973544973545</v>
          </cell>
        </row>
        <row r="143">
          <cell r="A143">
            <v>34473</v>
          </cell>
          <cell r="W143">
            <v>1134.4594708994709</v>
          </cell>
        </row>
        <row r="144">
          <cell r="A144">
            <v>34474</v>
          </cell>
          <cell r="W144">
            <v>1343.0803703703707</v>
          </cell>
        </row>
        <row r="145">
          <cell r="A145">
            <v>34475</v>
          </cell>
          <cell r="W145">
            <v>1509.5121957671954</v>
          </cell>
        </row>
        <row r="146">
          <cell r="A146">
            <v>34476</v>
          </cell>
          <cell r="W146">
            <v>2061.9591269841262</v>
          </cell>
        </row>
        <row r="147">
          <cell r="A147">
            <v>34477</v>
          </cell>
          <cell r="W147">
            <v>1986.2204232804236</v>
          </cell>
        </row>
        <row r="148">
          <cell r="A148">
            <v>34478</v>
          </cell>
          <cell r="W148">
            <v>1435.1634920634915</v>
          </cell>
        </row>
        <row r="149">
          <cell r="A149">
            <v>34479</v>
          </cell>
          <cell r="W149">
            <v>2263.4457671957675</v>
          </cell>
        </row>
        <row r="150">
          <cell r="A150">
            <v>34480</v>
          </cell>
          <cell r="W150">
            <v>1190.4783597883597</v>
          </cell>
        </row>
        <row r="151">
          <cell r="A151">
            <v>34481</v>
          </cell>
          <cell r="W151">
            <v>1453.7707407407411</v>
          </cell>
        </row>
        <row r="152">
          <cell r="A152">
            <v>34482</v>
          </cell>
          <cell r="W152">
            <v>1615.0094708994711</v>
          </cell>
        </row>
        <row r="153">
          <cell r="A153">
            <v>34483</v>
          </cell>
          <cell r="W153">
            <v>1371.9429629629631</v>
          </cell>
        </row>
        <row r="154">
          <cell r="A154">
            <v>34484</v>
          </cell>
          <cell r="W154">
            <v>856.00690476190459</v>
          </cell>
        </row>
        <row r="155">
          <cell r="A155">
            <v>34485</v>
          </cell>
          <cell r="W155">
            <v>2064.8633597883595</v>
          </cell>
        </row>
        <row r="156">
          <cell r="A156">
            <v>34486</v>
          </cell>
          <cell r="W156">
            <v>982.63293650793662</v>
          </cell>
        </row>
        <row r="157">
          <cell r="A157">
            <v>34487</v>
          </cell>
          <cell r="W157">
            <v>1018.5766137566138</v>
          </cell>
        </row>
        <row r="158">
          <cell r="A158">
            <v>34488</v>
          </cell>
          <cell r="W158">
            <v>1199.7090476190479</v>
          </cell>
        </row>
        <row r="159">
          <cell r="A159">
            <v>34489</v>
          </cell>
          <cell r="W159">
            <v>1421.0623280423281</v>
          </cell>
        </row>
        <row r="160">
          <cell r="A160">
            <v>34490</v>
          </cell>
          <cell r="W160">
            <v>1126.4211640211643</v>
          </cell>
        </row>
        <row r="161">
          <cell r="A161">
            <v>34491</v>
          </cell>
          <cell r="W161">
            <v>2216.558703703703</v>
          </cell>
        </row>
        <row r="162">
          <cell r="A162">
            <v>34492</v>
          </cell>
          <cell r="W162">
            <v>1197.6560317460314</v>
          </cell>
        </row>
        <row r="163">
          <cell r="A163">
            <v>34493</v>
          </cell>
          <cell r="W163">
            <v>1070.9390476190479</v>
          </cell>
        </row>
        <row r="164">
          <cell r="A164">
            <v>34494</v>
          </cell>
          <cell r="W164">
            <v>1279.3350793650795</v>
          </cell>
        </row>
        <row r="165">
          <cell r="A165">
            <v>34495</v>
          </cell>
          <cell r="W165">
            <v>1042.8651322751323</v>
          </cell>
        </row>
        <row r="166">
          <cell r="A166">
            <v>34496</v>
          </cell>
          <cell r="W166">
            <v>1637.2055820105825</v>
          </cell>
        </row>
        <row r="167">
          <cell r="A167">
            <v>34497</v>
          </cell>
          <cell r="W167">
            <v>1984.8014285714285</v>
          </cell>
        </row>
        <row r="168">
          <cell r="A168">
            <v>34498</v>
          </cell>
          <cell r="W168">
            <v>2397.8630423280424</v>
          </cell>
        </row>
        <row r="169">
          <cell r="A169">
            <v>34499</v>
          </cell>
          <cell r="W169">
            <v>1720.264232804233</v>
          </cell>
        </row>
        <row r="170">
          <cell r="A170">
            <v>34500</v>
          </cell>
          <cell r="W170">
            <v>1088.1377777777777</v>
          </cell>
        </row>
        <row r="171">
          <cell r="A171">
            <v>34501</v>
          </cell>
          <cell r="W171">
            <v>2533.0210052910052</v>
          </cell>
        </row>
        <row r="172">
          <cell r="A172">
            <v>34502</v>
          </cell>
          <cell r="W172">
            <v>1930.2029100529107</v>
          </cell>
        </row>
        <row r="173">
          <cell r="A173">
            <v>34503</v>
          </cell>
          <cell r="W173">
            <v>2018.1948148148147</v>
          </cell>
        </row>
        <row r="174">
          <cell r="A174">
            <v>34504</v>
          </cell>
          <cell r="W174">
            <v>1847.7651851851854</v>
          </cell>
        </row>
        <row r="175">
          <cell r="A175">
            <v>34505</v>
          </cell>
          <cell r="W175">
            <v>1787.9465608465605</v>
          </cell>
        </row>
        <row r="176">
          <cell r="A176">
            <v>34506</v>
          </cell>
          <cell r="W176">
            <v>2054.7327248677248</v>
          </cell>
        </row>
        <row r="177">
          <cell r="A177">
            <v>34507</v>
          </cell>
          <cell r="W177">
            <v>1735.3418518518513</v>
          </cell>
        </row>
        <row r="178">
          <cell r="A178">
            <v>34508</v>
          </cell>
          <cell r="W178">
            <v>1547.6949735449739</v>
          </cell>
        </row>
        <row r="179">
          <cell r="A179">
            <v>34509</v>
          </cell>
          <cell r="W179">
            <v>2049.473756613756</v>
          </cell>
        </row>
        <row r="180">
          <cell r="A180">
            <v>34510</v>
          </cell>
          <cell r="W180">
            <v>1649.4212962962961</v>
          </cell>
        </row>
        <row r="181">
          <cell r="A181">
            <v>34511</v>
          </cell>
          <cell r="W181">
            <v>1835.0285185185187</v>
          </cell>
        </row>
        <row r="182">
          <cell r="A182">
            <v>34512</v>
          </cell>
          <cell r="W182">
            <v>1896.8698941798943</v>
          </cell>
        </row>
        <row r="183">
          <cell r="A183">
            <v>34513</v>
          </cell>
          <cell r="W183">
            <v>1948.0157936507937</v>
          </cell>
        </row>
        <row r="184">
          <cell r="A184">
            <v>34514</v>
          </cell>
          <cell r="W184">
            <v>1691.518386243386</v>
          </cell>
        </row>
        <row r="185">
          <cell r="A185">
            <v>34515</v>
          </cell>
          <cell r="W185">
            <v>1541.9644444444446</v>
          </cell>
        </row>
        <row r="186">
          <cell r="A186">
            <v>34516</v>
          </cell>
          <cell r="W186">
            <v>1986.5943915343919</v>
          </cell>
        </row>
        <row r="187">
          <cell r="A187">
            <v>34517</v>
          </cell>
          <cell r="W187">
            <v>1236.5502380952382</v>
          </cell>
        </row>
        <row r="188">
          <cell r="A188">
            <v>34518</v>
          </cell>
          <cell r="W188">
            <v>1914.3705291005285</v>
          </cell>
        </row>
        <row r="189">
          <cell r="A189">
            <v>34519</v>
          </cell>
          <cell r="W189">
            <v>1710.0608465608464</v>
          </cell>
        </row>
        <row r="190">
          <cell r="A190">
            <v>34520</v>
          </cell>
          <cell r="W190">
            <v>1332.3803174603177</v>
          </cell>
        </row>
        <row r="191">
          <cell r="A191">
            <v>34521</v>
          </cell>
          <cell r="W191">
            <v>1740.0295238095239</v>
          </cell>
        </row>
        <row r="192">
          <cell r="A192">
            <v>34522</v>
          </cell>
          <cell r="W192">
            <v>2554.2842857142855</v>
          </cell>
        </row>
        <row r="193">
          <cell r="A193">
            <v>34523</v>
          </cell>
          <cell r="W193">
            <v>1402.1325661375658</v>
          </cell>
        </row>
        <row r="194">
          <cell r="A194">
            <v>34524</v>
          </cell>
          <cell r="W194">
            <v>2281.2844973544975</v>
          </cell>
        </row>
        <row r="195">
          <cell r="A195">
            <v>34525</v>
          </cell>
          <cell r="W195">
            <v>1944.8253968253966</v>
          </cell>
        </row>
        <row r="196">
          <cell r="A196">
            <v>34526</v>
          </cell>
          <cell r="W196">
            <v>1926.5865079365074</v>
          </cell>
        </row>
        <row r="197">
          <cell r="A197">
            <v>34527</v>
          </cell>
          <cell r="W197">
            <v>2520.6824074074079</v>
          </cell>
        </row>
        <row r="198">
          <cell r="A198">
            <v>34528</v>
          </cell>
          <cell r="W198">
            <v>2127.7102380952379</v>
          </cell>
        </row>
        <row r="199">
          <cell r="A199">
            <v>34529</v>
          </cell>
          <cell r="W199">
            <v>1951.8249206349203</v>
          </cell>
        </row>
        <row r="200">
          <cell r="A200">
            <v>34530</v>
          </cell>
          <cell r="W200">
            <v>2132.3520105820112</v>
          </cell>
        </row>
        <row r="201">
          <cell r="A201">
            <v>34531</v>
          </cell>
          <cell r="W201">
            <v>2034.609497354498</v>
          </cell>
        </row>
        <row r="202">
          <cell r="A202">
            <v>34532</v>
          </cell>
          <cell r="W202">
            <v>2325.0970634920627</v>
          </cell>
        </row>
        <row r="203">
          <cell r="A203">
            <v>34533</v>
          </cell>
          <cell r="W203">
            <v>2175.7521957671956</v>
          </cell>
        </row>
        <row r="204">
          <cell r="A204">
            <v>34534</v>
          </cell>
          <cell r="W204">
            <v>2194.4652380952384</v>
          </cell>
        </row>
        <row r="205">
          <cell r="A205">
            <v>34535</v>
          </cell>
          <cell r="W205">
            <v>1958.6187301587302</v>
          </cell>
        </row>
        <row r="206">
          <cell r="A206">
            <v>34536</v>
          </cell>
          <cell r="W206">
            <v>1947.2499206349212</v>
          </cell>
        </row>
        <row r="207">
          <cell r="A207">
            <v>34537</v>
          </cell>
          <cell r="W207">
            <v>2591.776190476191</v>
          </cell>
        </row>
        <row r="208">
          <cell r="A208">
            <v>34538</v>
          </cell>
          <cell r="W208">
            <v>2026.9644973544973</v>
          </cell>
        </row>
        <row r="209">
          <cell r="A209">
            <v>34539</v>
          </cell>
          <cell r="W209">
            <v>1848.3470899470899</v>
          </cell>
        </row>
        <row r="210">
          <cell r="A210">
            <v>34540</v>
          </cell>
          <cell r="W210">
            <v>2169.1034656084662</v>
          </cell>
        </row>
        <row r="211">
          <cell r="A211">
            <v>34541</v>
          </cell>
          <cell r="W211">
            <v>2366.8848412698412</v>
          </cell>
        </row>
        <row r="212">
          <cell r="A212">
            <v>34542</v>
          </cell>
          <cell r="W212">
            <v>1897.9780158730157</v>
          </cell>
        </row>
        <row r="213">
          <cell r="A213">
            <v>34543</v>
          </cell>
          <cell r="W213">
            <v>1740.4274338624341</v>
          </cell>
        </row>
        <row r="214">
          <cell r="A214">
            <v>34544</v>
          </cell>
          <cell r="W214">
            <v>2156.6468253968255</v>
          </cell>
        </row>
        <row r="215">
          <cell r="A215">
            <v>34545</v>
          </cell>
          <cell r="W215">
            <v>2251.7475132275135</v>
          </cell>
        </row>
        <row r="216">
          <cell r="A216">
            <v>34546</v>
          </cell>
          <cell r="W216">
            <v>1754.8439947089946</v>
          </cell>
        </row>
        <row r="217">
          <cell r="A217">
            <v>34547</v>
          </cell>
          <cell r="W217">
            <v>1418.1129365079371</v>
          </cell>
        </row>
        <row r="218">
          <cell r="A218">
            <v>34548</v>
          </cell>
          <cell r="W218">
            <v>1250.4298677248682</v>
          </cell>
        </row>
        <row r="219">
          <cell r="A219">
            <v>34549</v>
          </cell>
          <cell r="W219">
            <v>1830.9447089947082</v>
          </cell>
        </row>
        <row r="220">
          <cell r="A220">
            <v>34550</v>
          </cell>
          <cell r="W220">
            <v>973.59650793650769</v>
          </cell>
        </row>
        <row r="221">
          <cell r="A221">
            <v>34551</v>
          </cell>
          <cell r="W221">
            <v>2058.5084656084659</v>
          </cell>
        </row>
        <row r="222">
          <cell r="A222">
            <v>34552</v>
          </cell>
          <cell r="W222">
            <v>1507.7612962962965</v>
          </cell>
        </row>
        <row r="223">
          <cell r="A223">
            <v>34553</v>
          </cell>
          <cell r="W223">
            <v>1676.9551322751322</v>
          </cell>
        </row>
        <row r="224">
          <cell r="A224">
            <v>34554</v>
          </cell>
          <cell r="W224">
            <v>1728.4688888888884</v>
          </cell>
        </row>
        <row r="225">
          <cell r="A225">
            <v>34555</v>
          </cell>
          <cell r="W225">
            <v>1233.5947619047622</v>
          </cell>
        </row>
        <row r="226">
          <cell r="A226">
            <v>34556</v>
          </cell>
          <cell r="W226">
            <v>1218.5102645502645</v>
          </cell>
        </row>
        <row r="227">
          <cell r="A227">
            <v>34557</v>
          </cell>
          <cell r="W227">
            <v>1225.6500264550264</v>
          </cell>
        </row>
        <row r="228">
          <cell r="A228">
            <v>34558</v>
          </cell>
          <cell r="W228">
            <v>1267.8685449735449</v>
          </cell>
        </row>
        <row r="229">
          <cell r="A229">
            <v>34559</v>
          </cell>
          <cell r="W229">
            <v>1672.4971428571425</v>
          </cell>
        </row>
        <row r="230">
          <cell r="A230">
            <v>34560</v>
          </cell>
          <cell r="W230">
            <v>1239.6842063492063</v>
          </cell>
        </row>
        <row r="231">
          <cell r="A231">
            <v>34561</v>
          </cell>
          <cell r="W231">
            <v>920.80343915343894</v>
          </cell>
        </row>
        <row r="232">
          <cell r="A232">
            <v>34562</v>
          </cell>
          <cell r="W232">
            <v>996.00481481481495</v>
          </cell>
        </row>
        <row r="233">
          <cell r="A233">
            <v>34563</v>
          </cell>
          <cell r="W233">
            <v>1112.6793386243387</v>
          </cell>
        </row>
        <row r="234">
          <cell r="A234">
            <v>34564</v>
          </cell>
          <cell r="W234">
            <v>1277.6236507936508</v>
          </cell>
        </row>
        <row r="235">
          <cell r="A235">
            <v>34565</v>
          </cell>
          <cell r="W235">
            <v>788.20489417989404</v>
          </cell>
        </row>
        <row r="236">
          <cell r="A236">
            <v>34566</v>
          </cell>
          <cell r="W236">
            <v>1381.2203703703706</v>
          </cell>
        </row>
        <row r="237">
          <cell r="A237">
            <v>34567</v>
          </cell>
          <cell r="W237">
            <v>2172.4153968253959</v>
          </cell>
        </row>
        <row r="238">
          <cell r="A238">
            <v>34568</v>
          </cell>
          <cell r="W238">
            <v>989.99677248677256</v>
          </cell>
        </row>
        <row r="239">
          <cell r="A239">
            <v>34569</v>
          </cell>
          <cell r="W239">
            <v>1349.1458465608464</v>
          </cell>
        </row>
        <row r="240">
          <cell r="A240">
            <v>34570</v>
          </cell>
          <cell r="W240">
            <v>1170.8352380952381</v>
          </cell>
        </row>
        <row r="241">
          <cell r="A241">
            <v>34571</v>
          </cell>
          <cell r="W241">
            <v>1132.4703174603176</v>
          </cell>
        </row>
        <row r="242">
          <cell r="A242">
            <v>34572</v>
          </cell>
          <cell r="W242">
            <v>1411.2054497354493</v>
          </cell>
        </row>
        <row r="243">
          <cell r="A243">
            <v>34573</v>
          </cell>
          <cell r="W243">
            <v>1253.0742328042325</v>
          </cell>
        </row>
        <row r="244">
          <cell r="A244">
            <v>34574</v>
          </cell>
          <cell r="W244">
            <v>1062.0119047619048</v>
          </cell>
        </row>
        <row r="245">
          <cell r="A245">
            <v>34575</v>
          </cell>
          <cell r="W245">
            <v>1642.8665079365076</v>
          </cell>
        </row>
        <row r="246">
          <cell r="A246">
            <v>34576</v>
          </cell>
          <cell r="W246">
            <v>2039.3384920634919</v>
          </cell>
        </row>
        <row r="247">
          <cell r="A247">
            <v>34577</v>
          </cell>
          <cell r="W247">
            <v>1753.0126455026457</v>
          </cell>
        </row>
        <row r="248">
          <cell r="A248">
            <v>34578</v>
          </cell>
          <cell r="W248">
            <v>2137.2465079365079</v>
          </cell>
        </row>
        <row r="249">
          <cell r="A249">
            <v>34579</v>
          </cell>
          <cell r="W249">
            <v>1530.3715343915344</v>
          </cell>
        </row>
        <row r="250">
          <cell r="A250">
            <v>34580</v>
          </cell>
          <cell r="W250">
            <v>2491.1507671957679</v>
          </cell>
        </row>
        <row r="251">
          <cell r="A251">
            <v>34581</v>
          </cell>
          <cell r="W251">
            <v>2060.6810846560843</v>
          </cell>
        </row>
        <row r="252">
          <cell r="A252">
            <v>34582</v>
          </cell>
          <cell r="W252">
            <v>2166.3689947089947</v>
          </cell>
        </row>
        <row r="253">
          <cell r="A253">
            <v>34583</v>
          </cell>
          <cell r="W253">
            <v>2225.6227513227509</v>
          </cell>
        </row>
        <row r="254">
          <cell r="A254">
            <v>34584</v>
          </cell>
          <cell r="W254">
            <v>1411.6175396825395</v>
          </cell>
        </row>
        <row r="255">
          <cell r="A255">
            <v>34585</v>
          </cell>
          <cell r="W255">
            <v>1191.8946296296292</v>
          </cell>
        </row>
        <row r="256">
          <cell r="A256">
            <v>34586</v>
          </cell>
          <cell r="W256">
            <v>851.11280423280436</v>
          </cell>
        </row>
        <row r="257">
          <cell r="A257">
            <v>34587</v>
          </cell>
          <cell r="W257">
            <v>1795.885079365079</v>
          </cell>
        </row>
        <row r="258">
          <cell r="A258">
            <v>34588</v>
          </cell>
          <cell r="W258">
            <v>1524.8266402116403</v>
          </cell>
        </row>
        <row r="259">
          <cell r="A259">
            <v>34589</v>
          </cell>
          <cell r="W259">
            <v>1986.118968253968</v>
          </cell>
        </row>
        <row r="260">
          <cell r="A260">
            <v>34590</v>
          </cell>
          <cell r="W260">
            <v>960.96113756613784</v>
          </cell>
        </row>
        <row r="261">
          <cell r="A261">
            <v>34591</v>
          </cell>
          <cell r="W261">
            <v>1028.7695502645506</v>
          </cell>
        </row>
        <row r="262">
          <cell r="A262">
            <v>34592</v>
          </cell>
          <cell r="W262">
            <v>1070.4496031746032</v>
          </cell>
        </row>
        <row r="263">
          <cell r="A263">
            <v>34593</v>
          </cell>
          <cell r="W263">
            <v>1693.0109259259261</v>
          </cell>
        </row>
        <row r="264">
          <cell r="A264">
            <v>34594</v>
          </cell>
          <cell r="W264">
            <v>1558.6619047619047</v>
          </cell>
        </row>
        <row r="265">
          <cell r="A265">
            <v>34595</v>
          </cell>
          <cell r="W265">
            <v>1204.6224603174608</v>
          </cell>
        </row>
        <row r="266">
          <cell r="A266">
            <v>34596</v>
          </cell>
          <cell r="W266">
            <v>1911.5643386243391</v>
          </cell>
        </row>
        <row r="267">
          <cell r="A267">
            <v>34597</v>
          </cell>
          <cell r="W267">
            <v>1908.0910582010579</v>
          </cell>
        </row>
        <row r="268">
          <cell r="A268">
            <v>34598</v>
          </cell>
          <cell r="W268">
            <v>1877.0336243386248</v>
          </cell>
        </row>
        <row r="269">
          <cell r="A269">
            <v>34599</v>
          </cell>
          <cell r="W269">
            <v>1709.2301851851855</v>
          </cell>
        </row>
        <row r="270">
          <cell r="A270">
            <v>34600</v>
          </cell>
          <cell r="W270">
            <v>1856.2650264550261</v>
          </cell>
        </row>
        <row r="271">
          <cell r="A271">
            <v>34601</v>
          </cell>
          <cell r="W271">
            <v>1610.7524867724869</v>
          </cell>
        </row>
        <row r="272">
          <cell r="A272">
            <v>34602</v>
          </cell>
          <cell r="W272">
            <v>1766.7562433862436</v>
          </cell>
        </row>
        <row r="273">
          <cell r="A273">
            <v>34603</v>
          </cell>
          <cell r="W273">
            <v>1991.9065608465605</v>
          </cell>
        </row>
        <row r="274">
          <cell r="A274">
            <v>34604</v>
          </cell>
          <cell r="W274">
            <v>1670.334497354497</v>
          </cell>
        </row>
        <row r="275">
          <cell r="A275">
            <v>34605</v>
          </cell>
          <cell r="W275">
            <v>1381.6821693121697</v>
          </cell>
        </row>
        <row r="276">
          <cell r="A276">
            <v>34606</v>
          </cell>
          <cell r="W276">
            <v>1225.3697354497353</v>
          </cell>
        </row>
        <row r="277">
          <cell r="A277">
            <v>34607</v>
          </cell>
          <cell r="W277">
            <v>1573.6080952380958</v>
          </cell>
        </row>
        <row r="278">
          <cell r="A278">
            <v>34608</v>
          </cell>
          <cell r="W278">
            <v>1433.9347619047619</v>
          </cell>
        </row>
        <row r="279">
          <cell r="A279">
            <v>34609</v>
          </cell>
          <cell r="W279">
            <v>1530.3715343915342</v>
          </cell>
        </row>
        <row r="280">
          <cell r="A280">
            <v>34610</v>
          </cell>
          <cell r="W280">
            <v>2141.5691005291001</v>
          </cell>
        </row>
        <row r="281">
          <cell r="A281">
            <v>34611</v>
          </cell>
          <cell r="W281">
            <v>1685.2329365079368</v>
          </cell>
        </row>
        <row r="282">
          <cell r="A282">
            <v>34612</v>
          </cell>
          <cell r="W282">
            <v>2027.7639153439147</v>
          </cell>
        </row>
        <row r="283">
          <cell r="A283">
            <v>34613</v>
          </cell>
          <cell r="W283">
            <v>1795.9972222222214</v>
          </cell>
        </row>
        <row r="284">
          <cell r="A284">
            <v>34614</v>
          </cell>
          <cell r="W284">
            <v>1451.24873015873</v>
          </cell>
        </row>
        <row r="285">
          <cell r="A285">
            <v>34615</v>
          </cell>
          <cell r="W285">
            <v>925.76256613756618</v>
          </cell>
        </row>
        <row r="286">
          <cell r="A286">
            <v>34616</v>
          </cell>
          <cell r="W286">
            <v>1262.0153703703704</v>
          </cell>
        </row>
        <row r="287">
          <cell r="A287">
            <v>34617</v>
          </cell>
          <cell r="W287">
            <v>1185.1546296296292</v>
          </cell>
        </row>
        <row r="288">
          <cell r="A288">
            <v>34618</v>
          </cell>
          <cell r="W288">
            <v>1352.087433862434</v>
          </cell>
        </row>
        <row r="289">
          <cell r="A289">
            <v>34619</v>
          </cell>
          <cell r="W289">
            <v>1543.5813756613759</v>
          </cell>
        </row>
        <row r="290">
          <cell r="A290">
            <v>34620</v>
          </cell>
          <cell r="W290">
            <v>1776.3022751322751</v>
          </cell>
        </row>
        <row r="291">
          <cell r="A291">
            <v>34621</v>
          </cell>
          <cell r="W291">
            <v>2262.234417989418</v>
          </cell>
        </row>
        <row r="292">
          <cell r="A292">
            <v>34622</v>
          </cell>
          <cell r="W292">
            <v>1532.2548677248681</v>
          </cell>
        </row>
        <row r="293">
          <cell r="A293">
            <v>34623</v>
          </cell>
          <cell r="W293">
            <v>1571.5515079365077</v>
          </cell>
        </row>
        <row r="294">
          <cell r="A294">
            <v>34624</v>
          </cell>
          <cell r="W294">
            <v>1990.3913756613754</v>
          </cell>
        </row>
        <row r="295">
          <cell r="A295">
            <v>34625</v>
          </cell>
          <cell r="W295">
            <v>1617.6810582010582</v>
          </cell>
        </row>
        <row r="296">
          <cell r="A296">
            <v>34626</v>
          </cell>
          <cell r="W296">
            <v>1639.0870370370374</v>
          </cell>
        </row>
        <row r="297">
          <cell r="A297">
            <v>34627</v>
          </cell>
          <cell r="W297">
            <v>1671.2084656084653</v>
          </cell>
        </row>
        <row r="298">
          <cell r="A298">
            <v>34628</v>
          </cell>
          <cell r="W298">
            <v>1639.4675396825398</v>
          </cell>
        </row>
        <row r="299">
          <cell r="A299">
            <v>34629</v>
          </cell>
          <cell r="W299">
            <v>1529.0246031746035</v>
          </cell>
        </row>
        <row r="300">
          <cell r="A300">
            <v>34630</v>
          </cell>
          <cell r="W300">
            <v>1457.6387301587301</v>
          </cell>
        </row>
        <row r="301">
          <cell r="A301">
            <v>34631</v>
          </cell>
          <cell r="W301">
            <v>1127.5998677248676</v>
          </cell>
        </row>
        <row r="302">
          <cell r="A302">
            <v>34632</v>
          </cell>
          <cell r="W302">
            <v>1365.0381216931214</v>
          </cell>
        </row>
        <row r="303">
          <cell r="A303">
            <v>34633</v>
          </cell>
          <cell r="W303">
            <v>1618.1383333333338</v>
          </cell>
        </row>
        <row r="304">
          <cell r="A304">
            <v>34634</v>
          </cell>
          <cell r="W304">
            <v>1491.3659788359794</v>
          </cell>
        </row>
        <row r="305">
          <cell r="A305">
            <v>34635</v>
          </cell>
          <cell r="W305">
            <v>1373.2430423280425</v>
          </cell>
        </row>
        <row r="306">
          <cell r="A306">
            <v>34636</v>
          </cell>
          <cell r="W306">
            <v>1204.4674250440917</v>
          </cell>
        </row>
        <row r="307">
          <cell r="A307">
            <v>34637</v>
          </cell>
          <cell r="W307">
            <v>1384.5395238095239</v>
          </cell>
        </row>
        <row r="308">
          <cell r="A308">
            <v>34638</v>
          </cell>
          <cell r="W308">
            <v>1839.4816402116403</v>
          </cell>
        </row>
        <row r="309">
          <cell r="A309">
            <v>34639</v>
          </cell>
          <cell r="W309">
            <v>1123.6921957671957</v>
          </cell>
        </row>
        <row r="310">
          <cell r="A310">
            <v>34640</v>
          </cell>
          <cell r="W310">
            <v>1093.9788359788358</v>
          </cell>
        </row>
        <row r="311">
          <cell r="A311">
            <v>34641</v>
          </cell>
          <cell r="W311">
            <v>1185.8692328042328</v>
          </cell>
        </row>
        <row r="312">
          <cell r="A312">
            <v>34642</v>
          </cell>
          <cell r="W312">
            <v>971.35698412698446</v>
          </cell>
        </row>
        <row r="313">
          <cell r="A313">
            <v>34643</v>
          </cell>
          <cell r="W313">
            <v>1050.1558994708996</v>
          </cell>
        </row>
        <row r="314">
          <cell r="A314">
            <v>34644</v>
          </cell>
          <cell r="W314">
            <v>2864.479735449735</v>
          </cell>
        </row>
        <row r="315">
          <cell r="A315">
            <v>34645</v>
          </cell>
          <cell r="W315">
            <v>1394.7651587301591</v>
          </cell>
        </row>
        <row r="316">
          <cell r="A316">
            <v>34646</v>
          </cell>
          <cell r="W316">
            <v>1130.0090476190476</v>
          </cell>
        </row>
        <row r="317">
          <cell r="A317">
            <v>34647</v>
          </cell>
          <cell r="W317">
            <v>1353.4965079365079</v>
          </cell>
        </row>
        <row r="318">
          <cell r="A318">
            <v>34648</v>
          </cell>
          <cell r="W318">
            <v>1139.1274074074074</v>
          </cell>
        </row>
        <row r="319">
          <cell r="A319">
            <v>34649</v>
          </cell>
          <cell r="W319">
            <v>1473.9468783068785</v>
          </cell>
        </row>
        <row r="320">
          <cell r="A320">
            <v>34650</v>
          </cell>
          <cell r="W320">
            <v>1394.0225396825392</v>
          </cell>
        </row>
        <row r="321">
          <cell r="A321">
            <v>34651</v>
          </cell>
          <cell r="W321">
            <v>833.27296296296322</v>
          </cell>
        </row>
        <row r="322">
          <cell r="A322">
            <v>34652</v>
          </cell>
          <cell r="W322">
            <v>1318.5489417989418</v>
          </cell>
        </row>
        <row r="323">
          <cell r="A323">
            <v>34653</v>
          </cell>
          <cell r="W323">
            <v>1204.3617195767195</v>
          </cell>
        </row>
        <row r="324">
          <cell r="A324">
            <v>34654</v>
          </cell>
          <cell r="W324">
            <v>1244.9189682539682</v>
          </cell>
        </row>
        <row r="325">
          <cell r="A325">
            <v>34655</v>
          </cell>
          <cell r="W325">
            <v>1311.395185185185</v>
          </cell>
        </row>
        <row r="326">
          <cell r="A326">
            <v>34656</v>
          </cell>
          <cell r="W326">
            <v>1483.1279629629623</v>
          </cell>
        </row>
        <row r="327">
          <cell r="A327">
            <v>34657</v>
          </cell>
          <cell r="W327">
            <v>1379.9819576719576</v>
          </cell>
        </row>
        <row r="328">
          <cell r="A328">
            <v>34658</v>
          </cell>
          <cell r="W328">
            <v>1529.8354232804234</v>
          </cell>
        </row>
        <row r="329">
          <cell r="A329">
            <v>34659</v>
          </cell>
          <cell r="W329">
            <v>1256.8914021164019</v>
          </cell>
        </row>
        <row r="330">
          <cell r="A330">
            <v>34660</v>
          </cell>
          <cell r="W330">
            <v>1303.6082539682534</v>
          </cell>
        </row>
        <row r="331">
          <cell r="A331">
            <v>34661</v>
          </cell>
          <cell r="W331">
            <v>1140.6005820105822</v>
          </cell>
        </row>
        <row r="332">
          <cell r="A332">
            <v>34662</v>
          </cell>
          <cell r="W332">
            <v>1620.5388359788362</v>
          </cell>
        </row>
        <row r="333">
          <cell r="A333">
            <v>34663</v>
          </cell>
          <cell r="W333">
            <v>1453.2216666666668</v>
          </cell>
        </row>
        <row r="334">
          <cell r="A334">
            <v>34664</v>
          </cell>
          <cell r="W334">
            <v>1125.9959523809528</v>
          </cell>
        </row>
        <row r="335">
          <cell r="A335">
            <v>34665</v>
          </cell>
          <cell r="W335">
            <v>1129.8320105820108</v>
          </cell>
        </row>
        <row r="336">
          <cell r="A336">
            <v>34666</v>
          </cell>
          <cell r="W336">
            <v>1352.3067724867719</v>
          </cell>
        </row>
        <row r="337">
          <cell r="A337">
            <v>34667</v>
          </cell>
          <cell r="W337">
            <v>1345.9005291005294</v>
          </cell>
        </row>
        <row r="338">
          <cell r="A338">
            <v>34668</v>
          </cell>
          <cell r="W338">
            <v>1638.953888888889</v>
          </cell>
        </row>
        <row r="339">
          <cell r="A339">
            <v>34669</v>
          </cell>
          <cell r="W339">
            <v>1102.486587301587</v>
          </cell>
        </row>
        <row r="340">
          <cell r="A340">
            <v>34670</v>
          </cell>
          <cell r="W340">
            <v>1457.6699470899471</v>
          </cell>
        </row>
        <row r="341">
          <cell r="A341">
            <v>34671</v>
          </cell>
          <cell r="W341">
            <v>1268.1243121693124</v>
          </cell>
        </row>
        <row r="342">
          <cell r="A342">
            <v>34672</v>
          </cell>
          <cell r="W342">
            <v>1238.3203703703703</v>
          </cell>
        </row>
        <row r="343">
          <cell r="A343">
            <v>34673</v>
          </cell>
          <cell r="W343">
            <v>1347.36201058201</v>
          </cell>
        </row>
        <row r="344">
          <cell r="A344">
            <v>34674</v>
          </cell>
          <cell r="W344">
            <v>796.64449735449739</v>
          </cell>
        </row>
        <row r="345">
          <cell r="A345">
            <v>34675</v>
          </cell>
          <cell r="W345">
            <v>1228.0867195767196</v>
          </cell>
        </row>
        <row r="346">
          <cell r="A346">
            <v>34676</v>
          </cell>
          <cell r="W346">
            <v>1302.5205026455028</v>
          </cell>
        </row>
        <row r="347">
          <cell r="A347">
            <v>34677</v>
          </cell>
          <cell r="W347">
            <v>1186.2963227513221</v>
          </cell>
        </row>
        <row r="348">
          <cell r="A348">
            <v>34678</v>
          </cell>
          <cell r="W348">
            <v>1338.0609788359786</v>
          </cell>
        </row>
        <row r="349">
          <cell r="A349">
            <v>34679</v>
          </cell>
          <cell r="W349">
            <v>1038.6239947089946</v>
          </cell>
        </row>
        <row r="350">
          <cell r="A350">
            <v>34680</v>
          </cell>
          <cell r="W350">
            <v>1443.5101322751323</v>
          </cell>
        </row>
        <row r="351">
          <cell r="A351">
            <v>34681</v>
          </cell>
          <cell r="W351">
            <v>1282.4616402116405</v>
          </cell>
        </row>
        <row r="352">
          <cell r="A352">
            <v>34682</v>
          </cell>
          <cell r="W352">
            <v>1046.603386243386</v>
          </cell>
        </row>
        <row r="353">
          <cell r="A353">
            <v>34683</v>
          </cell>
          <cell r="W353">
            <v>883.77539682539668</v>
          </cell>
        </row>
        <row r="354">
          <cell r="A354">
            <v>34684</v>
          </cell>
          <cell r="W354">
            <v>984.35074074074043</v>
          </cell>
        </row>
        <row r="355">
          <cell r="A355">
            <v>34685</v>
          </cell>
          <cell r="W355">
            <v>1042.254365079365</v>
          </cell>
        </row>
        <row r="356">
          <cell r="A356">
            <v>34686</v>
          </cell>
          <cell r="W356">
            <v>1290.5782275132278</v>
          </cell>
        </row>
        <row r="357">
          <cell r="A357">
            <v>34687</v>
          </cell>
          <cell r="W357">
            <v>1348.8227513227514</v>
          </cell>
        </row>
        <row r="358">
          <cell r="A358">
            <v>34688</v>
          </cell>
          <cell r="W358">
            <v>1348.8227513227512</v>
          </cell>
        </row>
        <row r="359">
          <cell r="A359">
            <v>34689</v>
          </cell>
          <cell r="W359">
            <v>1572.9318253968254</v>
          </cell>
        </row>
        <row r="360">
          <cell r="A360">
            <v>34690</v>
          </cell>
          <cell r="W360">
            <v>1572.9318253968254</v>
          </cell>
        </row>
        <row r="361">
          <cell r="A361">
            <v>34691</v>
          </cell>
          <cell r="W361">
            <v>527.5642328042328</v>
          </cell>
        </row>
        <row r="362">
          <cell r="A362">
            <v>34692</v>
          </cell>
          <cell r="W362">
            <v>1714.7144179894176</v>
          </cell>
        </row>
        <row r="363">
          <cell r="A363">
            <v>34693</v>
          </cell>
          <cell r="W363">
            <v>1418.9419047619053</v>
          </cell>
        </row>
        <row r="364">
          <cell r="A364">
            <v>34694</v>
          </cell>
          <cell r="W364">
            <v>1639.6722486772483</v>
          </cell>
        </row>
        <row r="365">
          <cell r="A365">
            <v>34695</v>
          </cell>
          <cell r="W365">
            <v>1668.4033862433866</v>
          </cell>
        </row>
        <row r="366">
          <cell r="A366">
            <v>34696</v>
          </cell>
          <cell r="W366">
            <v>1960.8208201058194</v>
          </cell>
        </row>
        <row r="367">
          <cell r="A367">
            <v>34697</v>
          </cell>
          <cell r="W367">
            <v>1109.1996825396825</v>
          </cell>
        </row>
        <row r="368">
          <cell r="A368">
            <v>34698</v>
          </cell>
          <cell r="W368">
            <v>1270.713227513228</v>
          </cell>
        </row>
        <row r="369">
          <cell r="A369">
            <v>34699</v>
          </cell>
          <cell r="W369">
            <v>1550.4763492063491</v>
          </cell>
        </row>
        <row r="394">
          <cell r="F394" t="str">
            <v>H2</v>
          </cell>
          <cell r="G394" t="str">
            <v>C1</v>
          </cell>
          <cell r="H394" t="str">
            <v>C2</v>
          </cell>
          <cell r="I394" t="str">
            <v>C2=</v>
          </cell>
          <cell r="J394" t="str">
            <v>C3</v>
          </cell>
          <cell r="K394" t="str">
            <v>C3=</v>
          </cell>
          <cell r="L394" t="str">
            <v>IC4</v>
          </cell>
          <cell r="M394" t="str">
            <v>NC4</v>
          </cell>
          <cell r="N394" t="str">
            <v>B=1</v>
          </cell>
          <cell r="O394" t="str">
            <v>IC4=</v>
          </cell>
          <cell r="P394" t="str">
            <v>B2L</v>
          </cell>
          <cell r="Q394" t="str">
            <v>B2H</v>
          </cell>
          <cell r="R394" t="str">
            <v>1,3BD</v>
          </cell>
          <cell r="S394" t="str">
            <v>C5's</v>
          </cell>
        </row>
        <row r="395">
          <cell r="A395" t="str">
            <v>JAN</v>
          </cell>
          <cell r="Y395">
            <v>42019.419354838712</v>
          </cell>
          <cell r="Z395">
            <v>10975.322580645161</v>
          </cell>
          <cell r="AA395">
            <v>20282.516129032258</v>
          </cell>
          <cell r="AB395">
            <v>2564.5957800000001</v>
          </cell>
        </row>
        <row r="396">
          <cell r="A396" t="str">
            <v>FEB</v>
          </cell>
          <cell r="Y396">
            <v>15786.929555261453</v>
          </cell>
          <cell r="Z396">
            <v>4643.3000848185129</v>
          </cell>
          <cell r="AA396">
            <v>27834.684422420021</v>
          </cell>
          <cell r="AB396">
            <v>3206.9595727394671</v>
          </cell>
        </row>
        <row r="397">
          <cell r="A397" t="str">
            <v>MAR</v>
          </cell>
          <cell r="Y397">
            <v>13621.165894553167</v>
          </cell>
          <cell r="Z397">
            <v>3402.9026513348158</v>
          </cell>
          <cell r="AA397">
            <v>19173.899196047496</v>
          </cell>
          <cell r="AB397">
            <v>2215.2425099364391</v>
          </cell>
        </row>
        <row r="398">
          <cell r="A398" t="str">
            <v>APR</v>
          </cell>
          <cell r="Y398">
            <v>9660.4486799349761</v>
          </cell>
          <cell r="Z398">
            <v>2124.8846150833642</v>
          </cell>
          <cell r="AA398">
            <v>27832.20003831499</v>
          </cell>
          <cell r="AB398">
            <v>3131.1333046751961</v>
          </cell>
        </row>
        <row r="399">
          <cell r="A399" t="str">
            <v>MAY</v>
          </cell>
          <cell r="Y399">
            <v>22957.978486966844</v>
          </cell>
          <cell r="Z399">
            <v>5310.9307123696817</v>
          </cell>
          <cell r="AA399">
            <v>42934.058542598948</v>
          </cell>
          <cell r="AB399">
            <v>4891.0905133509204</v>
          </cell>
        </row>
        <row r="400">
          <cell r="A400" t="str">
            <v>JUN</v>
          </cell>
          <cell r="Y400">
            <v>21528.852599819074</v>
          </cell>
          <cell r="Z400">
            <v>6271.4345466495151</v>
          </cell>
          <cell r="AA400">
            <v>58683.87952019809</v>
          </cell>
          <cell r="AB400">
            <v>6655.6933983205172</v>
          </cell>
        </row>
        <row r="401">
          <cell r="A401" t="str">
            <v>JUL</v>
          </cell>
          <cell r="Y401">
            <v>16275.43998462888</v>
          </cell>
          <cell r="Z401">
            <v>2895.8063155090331</v>
          </cell>
          <cell r="AA401">
            <v>66057.979506313699</v>
          </cell>
          <cell r="AB401">
            <v>7367.1241108561035</v>
          </cell>
        </row>
        <row r="402">
          <cell r="A402" t="str">
            <v>AUG</v>
          </cell>
          <cell r="Y402">
            <v>19206.478437705413</v>
          </cell>
          <cell r="Z402">
            <v>7593.8929177326982</v>
          </cell>
          <cell r="AA402">
            <v>43381.660902626412</v>
          </cell>
          <cell r="AB402">
            <v>5008.9096356104355</v>
          </cell>
        </row>
        <row r="403">
          <cell r="A403" t="str">
            <v>SEP</v>
          </cell>
          <cell r="Y403">
            <v>12849.132293238035</v>
          </cell>
          <cell r="Z403">
            <v>7969.5041345913642</v>
          </cell>
          <cell r="AA403">
            <v>54634.26357217061</v>
          </cell>
          <cell r="AB403">
            <v>6260.3273123266617</v>
          </cell>
        </row>
        <row r="404">
          <cell r="A404" t="str">
            <v>OCT</v>
          </cell>
          <cell r="Y404">
            <v>13049.942508877235</v>
          </cell>
          <cell r="Z404">
            <v>7079.0472074992649</v>
          </cell>
          <cell r="AA404">
            <v>46704.526412655752</v>
          </cell>
          <cell r="AB404">
            <v>5359.6772721637699</v>
          </cell>
        </row>
        <row r="405">
          <cell r="A405" t="str">
            <v>NOV</v>
          </cell>
          <cell r="Y405">
            <v>13203.076535497528</v>
          </cell>
          <cell r="Z405">
            <v>6429.7384610880217</v>
          </cell>
          <cell r="AA405">
            <v>29173.985003414451</v>
          </cell>
          <cell r="AB405">
            <v>3408.157041058947</v>
          </cell>
        </row>
        <row r="406">
          <cell r="A406" t="str">
            <v>DEC</v>
          </cell>
          <cell r="Y406">
            <v>10046.818389497728</v>
          </cell>
          <cell r="Z406">
            <v>6356.8613961930059</v>
          </cell>
          <cell r="AA406">
            <v>22185.933117535074</v>
          </cell>
          <cell r="AB406">
            <v>2635.8175307693309</v>
          </cell>
        </row>
        <row r="407">
          <cell r="L407">
            <v>4149.1842351887526</v>
          </cell>
          <cell r="M407">
            <v>3210.2867174109761</v>
          </cell>
          <cell r="N407">
            <v>6340.1622457234334</v>
          </cell>
          <cell r="O407">
            <v>6649.9613233457176</v>
          </cell>
          <cell r="P407">
            <v>2887.8964052573047</v>
          </cell>
          <cell r="Q407">
            <v>2941.382928087623</v>
          </cell>
          <cell r="R407">
            <v>8502.9895938941372</v>
          </cell>
          <cell r="S407">
            <v>3558.1020813693726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F M09Y00"/>
      <sheetName val="KF M10Y00"/>
      <sheetName val="AVG ST (LB-HR)"/>
      <sheetName val="AVG ST (LB-TON)"/>
      <sheetName val="L1 CP CEM"/>
      <sheetName val="L1 CO CEM (LB-HR)"/>
      <sheetName val="L1 CO CEM (LB-TON)"/>
      <sheetName val="L1 NOx CEM (LB-HR)"/>
      <sheetName val="L1 NOx CEM (LB-TON)"/>
      <sheetName val="L1 SOx CEM (LB-HR)"/>
      <sheetName val="L1 SOx CEM (LB-TON)"/>
      <sheetName val="L2 CP CEM"/>
      <sheetName val="L2 CO CEM (LB-HR)"/>
      <sheetName val="L2 CO CEM (LB-TON)"/>
      <sheetName val="L2 NOx CEM (LB-HR)"/>
      <sheetName val="L2 NOx CEM (LB-TON)"/>
      <sheetName val="L2 SOx CEM (LB-HR)"/>
      <sheetName val="L2 SOx CEM (LB-TON)"/>
      <sheetName val="CO &amp; SO2"/>
      <sheetName val="L1 ST (LB-HR)"/>
      <sheetName val="L2 ST (LB-HR)"/>
      <sheetName val="L1 ST (LB-TON)"/>
      <sheetName val="L2 ST (LB-TON)"/>
      <sheetName val="PRODUCTION"/>
      <sheetName val="COMBUSTION"/>
      <sheetName val="GASEOUS COMBUSTION"/>
      <sheetName val="2002 CEMS Data"/>
      <sheetName val="GASEOUS COMBUSTION (2)"/>
      <sheetName val="DUST COLLECTORS"/>
      <sheetName val="MATERIAL TRANSFER"/>
      <sheetName val="STORAGE PILES"/>
      <sheetName val="OTHER COMBUSTION"/>
      <sheetName val="CRUSHER"/>
      <sheetName val="TCEQ ROADS"/>
      <sheetName val="COOLING TOWER"/>
      <sheetName val="SPECIATED COMPOUNDS"/>
      <sheetName val="PM_PM10 SUMMARY"/>
      <sheetName val="Other SUMMARY"/>
      <sheetName val="ROAD SEGMENTS"/>
      <sheetName val="RMR&amp;BDR"/>
      <sheetName val="EI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(a) Final (2)"/>
      <sheetName val="Table C-1 NOx Init"/>
      <sheetName val="Table C-1 CO Init"/>
      <sheetName val="Table 2N PM Init"/>
      <sheetName val="Table 2N VOC Init"/>
      <sheetName val="Table C-1 SO2 Init"/>
      <sheetName val="Table C-2 NOx Final"/>
      <sheetName val="Table C-2 CO Final"/>
      <sheetName val="Table 2N PM Final"/>
      <sheetName val="Table 2N VOC Final"/>
      <sheetName val="Table C-2 SO2 Final"/>
      <sheetName val="Table1(a)"/>
      <sheetName val="Table Flow"/>
      <sheetName val="Index"/>
      <sheetName val="FIN_CIN_EPN"/>
      <sheetName val="Annual Summary"/>
      <sheetName val="Hourly Summary"/>
      <sheetName val="Historical Actuals NOx"/>
      <sheetName val="Historical Actuals CO"/>
      <sheetName val="Historical Actuals PM"/>
      <sheetName val="Historical Actuals VOC"/>
      <sheetName val="Historical Actuals SO2"/>
      <sheetName val="Combustion"/>
      <sheetName val="Compressors"/>
      <sheetName val="Flare D-2914"/>
      <sheetName val="Flare R-2911"/>
      <sheetName val="Flare 128"/>
      <sheetName val="Flare 112"/>
      <sheetName val="South Flare Data - New"/>
      <sheetName val="CoolTowerPM"/>
      <sheetName val="CoolTower VOC"/>
      <sheetName val="Fugitive Summary"/>
      <sheetName val="Fugitives"/>
      <sheetName val="WWCTS"/>
      <sheetName val="SVE-TC1 Comb"/>
      <sheetName val="SVE-TC1 VOC"/>
      <sheetName val="SVE-TC2 Comb"/>
      <sheetName val="SVE-TC2 VOC"/>
      <sheetName val="FCCU"/>
      <sheetName val="FCCU PM"/>
      <sheetName val="Rhen Regeneration"/>
      <sheetName val="South SRU Process"/>
      <sheetName val="North SRU Adsorber"/>
      <sheetName val="Load Rack Summary"/>
      <sheetName val="Liquid Loading"/>
      <sheetName val="LPG Loading"/>
      <sheetName val="Sulfur Loading"/>
      <sheetName val="Gondola Loading"/>
      <sheetName val="OWS"/>
      <sheetName val="Tank Summary"/>
      <sheetName val="Fixed Roof Tanks - Dist."/>
      <sheetName val="Fixed Roof Tanks - Reformate"/>
      <sheetName val="Float Roof Tanks Hourly - Eth"/>
      <sheetName val="Float Roof Tanks Hourly - G"/>
      <sheetName val="Float Roof Tanks Hourly - Crude"/>
      <sheetName val="Float Roof Tanks Hourly - Dist"/>
      <sheetName val="Float Roof Tanks - ALKY"/>
      <sheetName val="Fixed Roof Tanks - Sulfur"/>
      <sheetName val="Fixed Roof Tanks -Gas"/>
      <sheetName val="Fixed Roof Tanks -ALKY"/>
      <sheetName val="Tank MAERT Comparison"/>
      <sheetName val="Fugitive Speciation"/>
      <sheetName val="Fugitive Speciation Summary"/>
      <sheetName val="ERM_QryEmission"/>
      <sheetName val="Mar-May Comb ALs"/>
      <sheetName val="Historical Fugitive Summary"/>
      <sheetName val="Historical Fugitives"/>
      <sheetName val="Don't Use - H2 Plant Off Gas"/>
      <sheetName val="NOx Cap"/>
      <sheetName val="CO Cap"/>
      <sheetName val="PM Cap"/>
      <sheetName val="VOC Cap"/>
      <sheetName val="SO2 Cap"/>
      <sheetName val="Historical Emissions"/>
      <sheetName val="NOx Proj Incr"/>
      <sheetName val="CO Proj Incr"/>
      <sheetName val="PM Proj Incr"/>
      <sheetName val="VOC Proj Incr"/>
      <sheetName val="SO2 Proj Incr"/>
      <sheetName val="Float Roof Tanks Annual - Eth"/>
      <sheetName val="Float Roof Tanks Annual - G "/>
      <sheetName val="Float Roof Tanks Annual - Crude"/>
      <sheetName val="Float Roof Tanks Annual - Dist"/>
      <sheetName val="Operational Basis"/>
      <sheetName val="Gasoline"/>
      <sheetName val="Distillates"/>
      <sheetName val="Flare 112 Historical"/>
      <sheetName val="7-2 TierIII SNCR Capital"/>
      <sheetName val="7-2 TierIII SNCR Annual"/>
      <sheetName val="South Flare Data -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70">
          <cell r="C170">
            <v>90</v>
          </cell>
        </row>
        <row r="171">
          <cell r="C171">
            <v>118</v>
          </cell>
        </row>
        <row r="172">
          <cell r="C172">
            <v>118</v>
          </cell>
        </row>
        <row r="174">
          <cell r="C174">
            <v>98</v>
          </cell>
        </row>
        <row r="175">
          <cell r="C175">
            <v>25</v>
          </cell>
        </row>
        <row r="177">
          <cell r="C177">
            <v>134</v>
          </cell>
        </row>
        <row r="178">
          <cell r="C178">
            <v>135</v>
          </cell>
        </row>
        <row r="179">
          <cell r="C179">
            <v>125</v>
          </cell>
        </row>
        <row r="180">
          <cell r="C180">
            <v>55</v>
          </cell>
        </row>
        <row r="181">
          <cell r="C181">
            <v>36</v>
          </cell>
        </row>
        <row r="182">
          <cell r="C182">
            <v>0</v>
          </cell>
        </row>
        <row r="183">
          <cell r="C183">
            <v>26</v>
          </cell>
        </row>
        <row r="184">
          <cell r="C184">
            <v>1.5686274509803921</v>
          </cell>
        </row>
        <row r="187">
          <cell r="C187">
            <v>120</v>
          </cell>
        </row>
        <row r="189">
          <cell r="C189">
            <v>120</v>
          </cell>
        </row>
        <row r="191">
          <cell r="C191">
            <v>80</v>
          </cell>
        </row>
        <row r="192">
          <cell r="C192">
            <v>35</v>
          </cell>
        </row>
        <row r="194">
          <cell r="C194">
            <v>117</v>
          </cell>
        </row>
        <row r="195">
          <cell r="C195">
            <v>30</v>
          </cell>
        </row>
        <row r="196">
          <cell r="C196">
            <v>2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8.5</v>
          </cell>
        </row>
        <row r="200">
          <cell r="C200">
            <v>0</v>
          </cell>
        </row>
      </sheetData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alculationsPerSickOptic"/>
      <sheetName val="CO_1Hour_Rpt"/>
      <sheetName val="NOx_1Hour_Rpt"/>
      <sheetName val="SOx_1Hour_Rpt"/>
      <sheetName val="Clinker_US_Tons"/>
      <sheetName val="Kiln_Exit_O2"/>
      <sheetName val="SOx_LbsHr"/>
      <sheetName val="NOx_LbsHr"/>
      <sheetName val="CO_LbsHr"/>
      <sheetName val="StackFlow_KACFM"/>
      <sheetName val="SOx_ppm"/>
      <sheetName val="NOx_ppm"/>
      <sheetName val="CO_ppm"/>
      <sheetName val="Kiln_TPH"/>
      <sheetName val="Collect_Kiln_TPH"/>
      <sheetName val="Collect_StackFlow"/>
      <sheetName val="Collect_SOx_ppm"/>
      <sheetName val="Collect_NOx_ppm"/>
      <sheetName val="Collect_CO_ppm"/>
      <sheetName val="Collect_Kiln_O2"/>
      <sheetName val="ColRow_Refs"/>
      <sheetName val="Calc_Timekeys"/>
    </sheetNames>
    <sheetDataSet>
      <sheetData sheetId="0">
        <row r="41">
          <cell r="B41" t="str">
            <v>BadData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ir Compressors"/>
      <sheetName val="Cyane Drum Loading"/>
      <sheetName val="KA Trailer Loading"/>
      <sheetName val="KA Barge Loading"/>
      <sheetName val="PD-25"/>
      <sheetName val="PD50"/>
      <sheetName val="Dust Scrubbers"/>
      <sheetName val="Dust Collector"/>
      <sheetName val="PD-43"/>
      <sheetName val="NOx Tanks"/>
      <sheetName val="Cone Burners"/>
      <sheetName val="Cooling Tower"/>
      <sheetName val="Nitric Acid Absorber Vent"/>
      <sheetName val="Batch Stripper"/>
      <sheetName val="M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9 NOx Emissions"/>
      <sheetName val="PC-9 N2O Emissions"/>
      <sheetName val="PC-9 NH3 Emissions"/>
      <sheetName val="PC-14 Batch Stripping"/>
      <sheetName val="NH3 Fugitives"/>
      <sheetName val="NOx-N2O Fugitives"/>
      <sheetName val="HNO3 Fugitives"/>
      <sheetName val="Scratch P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ndex"/>
      <sheetName val="Controls-Tbl 50"/>
      <sheetName val="Compound"/>
      <sheetName val="POMEP"/>
      <sheetName val="Table 1a"/>
      <sheetName val="Table 1b, 1d"/>
      <sheetName val="Table 1c"/>
      <sheetName val="Table 1e"/>
      <sheetName val="Table 2a"/>
      <sheetName val="Table 2b, 2d"/>
      <sheetName val="Table 2c"/>
      <sheetName val="Table 2e"/>
      <sheetName val="Table 3"/>
      <sheetName val="Table 4"/>
    </sheetNames>
    <sheetDataSet>
      <sheetData sheetId="0"/>
      <sheetData sheetId="1"/>
      <sheetData sheetId="2"/>
      <sheetData sheetId="3"/>
      <sheetData sheetId="4">
        <row r="11">
          <cell r="A11" t="str">
            <v>LOAD-BPU</v>
          </cell>
          <cell r="B11" t="str">
            <v>BPU-LOAD</v>
          </cell>
          <cell r="C11" t="str">
            <v>Perester Wash</v>
          </cell>
          <cell r="D11" t="str">
            <v>BPU_Perest</v>
          </cell>
          <cell r="E11">
            <v>5.9730536291892462E-2</v>
          </cell>
          <cell r="F11">
            <v>5.9730536291892462E-2</v>
          </cell>
          <cell r="H11">
            <v>1.0155566371963108E-3</v>
          </cell>
          <cell r="J11">
            <v>5.8714979654696152E-2</v>
          </cell>
          <cell r="M11">
            <v>0</v>
          </cell>
          <cell r="AE11">
            <v>1.3189592399999998E-2</v>
          </cell>
          <cell r="AF11">
            <v>1.3189592399999998E-2</v>
          </cell>
        </row>
        <row r="12">
          <cell r="A12" t="str">
            <v>LOAD-BPU</v>
          </cell>
          <cell r="B12" t="str">
            <v>BPU-LOAD</v>
          </cell>
          <cell r="C12" t="str">
            <v>Salt Board</v>
          </cell>
          <cell r="D12" t="str">
            <v>BPU_Salt</v>
          </cell>
          <cell r="E12">
            <v>4.3063890472789759E-2</v>
          </cell>
          <cell r="F12">
            <v>4.3063890472789759E-2</v>
          </cell>
          <cell r="H12">
            <v>4.2165293021163786E-2</v>
          </cell>
          <cell r="I12">
            <v>8.9859745162597176E-4</v>
          </cell>
          <cell r="W12">
            <v>0</v>
          </cell>
          <cell r="AC12">
            <v>1.2876150069225016E-4</v>
          </cell>
        </row>
        <row r="13">
          <cell r="A13" t="str">
            <v>LOAD-BPU</v>
          </cell>
          <cell r="B13" t="str">
            <v>BPU-LOAD</v>
          </cell>
          <cell r="C13" t="str">
            <v>Filter Board (except Dryer)</v>
          </cell>
          <cell r="D13" t="str">
            <v>BPU_Filter</v>
          </cell>
          <cell r="E13">
            <v>0.12652549776520683</v>
          </cell>
          <cell r="F13">
            <v>0.12652549776520683</v>
          </cell>
          <cell r="J13">
            <v>0.12652549776520683</v>
          </cell>
        </row>
        <row r="14">
          <cell r="C14" t="str">
            <v>Subtotal:  LOAD-BPU</v>
          </cell>
          <cell r="E14">
            <v>0.22931992452988906</v>
          </cell>
          <cell r="F14">
            <v>0.22931992452988906</v>
          </cell>
          <cell r="H14">
            <v>4.3180849658360096E-2</v>
          </cell>
          <cell r="I14">
            <v>8.9859745162597176E-4</v>
          </cell>
          <cell r="J14">
            <v>0.18524047741990299</v>
          </cell>
          <cell r="L14">
            <v>0</v>
          </cell>
          <cell r="M14">
            <v>0</v>
          </cell>
          <cell r="W14">
            <v>0</v>
          </cell>
          <cell r="AC14">
            <v>1.2876150069225016E-4</v>
          </cell>
          <cell r="AE14">
            <v>1.3189592399999998E-2</v>
          </cell>
          <cell r="AF14">
            <v>1.3189592399999998E-2</v>
          </cell>
        </row>
        <row r="15">
          <cell r="A15" t="str">
            <v>4-FS-5STK</v>
          </cell>
          <cell r="B15" t="str">
            <v>BPU-CHLOR</v>
          </cell>
          <cell r="C15" t="str">
            <v>BPU-Chlorinator Board</v>
          </cell>
          <cell r="D15" t="str">
            <v>BPU-chlor</v>
          </cell>
          <cell r="E15">
            <v>0.10661662172274354</v>
          </cell>
          <cell r="F15" t="str">
            <v xml:space="preserve"> </v>
          </cell>
          <cell r="K15">
            <v>0.10661662172274354</v>
          </cell>
          <cell r="Y15">
            <v>0.14504608327517193</v>
          </cell>
          <cell r="AD15">
            <v>7.9480561487156078E-3</v>
          </cell>
        </row>
        <row r="16">
          <cell r="A16" t="str">
            <v>4-FS-5STK</v>
          </cell>
          <cell r="B16" t="str">
            <v>BPUSPTACID</v>
          </cell>
          <cell r="C16" t="str">
            <v>Spent Acid Handling</v>
          </cell>
          <cell r="D16" t="str">
            <v>SpentAcid</v>
          </cell>
          <cell r="E16">
            <v>1.7388245199030459E-3</v>
          </cell>
          <cell r="F16">
            <v>1.7388245199030459E-3</v>
          </cell>
          <cell r="I16">
            <v>1.7388245199030459E-3</v>
          </cell>
          <cell r="AA16">
            <v>4.0682784826067748E-4</v>
          </cell>
          <cell r="AH16">
            <v>2.3761814822146169E-11</v>
          </cell>
        </row>
        <row r="17">
          <cell r="A17" t="str">
            <v>4-FS-5STK</v>
          </cell>
          <cell r="B17" t="str">
            <v>4WT25</v>
          </cell>
          <cell r="C17" t="str">
            <v>Chloride Weigh Tank, WT-25</v>
          </cell>
          <cell r="D17" t="str">
            <v>BPU_Perest</v>
          </cell>
          <cell r="E17">
            <v>7.1585524484620286E-2</v>
          </cell>
          <cell r="F17" t="str">
            <v xml:space="preserve"> </v>
          </cell>
          <cell r="K17">
            <v>1.2445482546888131E-2</v>
          </cell>
          <cell r="L17">
            <v>2.8945762611370718E-4</v>
          </cell>
          <cell r="N17">
            <v>5.3342026631452134E-2</v>
          </cell>
          <cell r="R17">
            <v>5.5085576801663103E-3</v>
          </cell>
          <cell r="AD17">
            <v>2.7806238981092969E-3</v>
          </cell>
        </row>
        <row r="18">
          <cell r="A18" t="str">
            <v>4-FS-5STK (4-T-54)</v>
          </cell>
          <cell r="B18" t="str">
            <v>4-T-54</v>
          </cell>
          <cell r="C18" t="str">
            <v>Pivaloyl Chloride</v>
          </cell>
          <cell r="D18" t="str">
            <v>Fixed_roof1</v>
          </cell>
          <cell r="E18">
            <v>9.220552959941189E-2</v>
          </cell>
          <cell r="F18">
            <v>9.220552959941189E-2</v>
          </cell>
          <cell r="G18">
            <v>9.220552959941189E-2</v>
          </cell>
        </row>
        <row r="19">
          <cell r="A19" t="str">
            <v>4-FS-5STK (4-T-77)</v>
          </cell>
          <cell r="B19" t="str">
            <v>4-T-77</v>
          </cell>
          <cell r="C19" t="str">
            <v>Neodecanoyl Chloride</v>
          </cell>
          <cell r="D19" t="str">
            <v>Fixed_roof1</v>
          </cell>
          <cell r="E19">
            <v>0</v>
          </cell>
          <cell r="F19" t="str">
            <v xml:space="preserve"> </v>
          </cell>
          <cell r="G19">
            <v>0</v>
          </cell>
        </row>
        <row r="20">
          <cell r="C20" t="str">
            <v>Subtotal 4-FS-5STK</v>
          </cell>
          <cell r="E20">
            <v>0.17994097072726689</v>
          </cell>
          <cell r="F20">
            <v>9.3944354119314941E-2</v>
          </cell>
          <cell r="G20">
            <v>9.220552959941189E-2</v>
          </cell>
          <cell r="I20">
            <v>1.7388245199030459E-3</v>
          </cell>
          <cell r="K20">
            <v>0.11906210426963167</v>
          </cell>
          <cell r="L20">
            <v>2.8945762611370718E-4</v>
          </cell>
          <cell r="N20">
            <v>5.3342026631452134E-2</v>
          </cell>
          <cell r="R20">
            <v>5.5085576801663103E-3</v>
          </cell>
          <cell r="Y20">
            <v>0.14504608327517193</v>
          </cell>
          <cell r="AA20">
            <v>4.0682784826067748E-4</v>
          </cell>
          <cell r="AD20">
            <v>1.0728680046824904E-2</v>
          </cell>
          <cell r="AH20">
            <v>2.3761814822146169E-11</v>
          </cell>
        </row>
        <row r="21">
          <cell r="A21" t="str">
            <v>BPUFUG</v>
          </cell>
          <cell r="B21" t="str">
            <v>BPUFUG</v>
          </cell>
          <cell r="C21" t="str">
            <v>BPU Area Process Fugitives</v>
          </cell>
          <cell r="D21" t="str">
            <v>BPU_Fug</v>
          </cell>
          <cell r="E21">
            <v>9.5663147606399992</v>
          </cell>
          <cell r="F21">
            <v>1.5399624479999998</v>
          </cell>
          <cell r="G21">
            <v>1.0941695519999999</v>
          </cell>
          <cell r="I21">
            <v>0.44579289599999994</v>
          </cell>
          <cell r="K21">
            <v>1.6382642246399999</v>
          </cell>
          <cell r="L21">
            <v>2.3899119600000001</v>
          </cell>
          <cell r="M21">
            <v>0</v>
          </cell>
          <cell r="N21">
            <v>9.0665999999999983E-2</v>
          </cell>
          <cell r="R21">
            <v>0.13387031999999999</v>
          </cell>
          <cell r="T21">
            <v>0.20896103999999996</v>
          </cell>
          <cell r="U21">
            <v>1.9583575679999994</v>
          </cell>
          <cell r="W21">
            <v>1.6063212</v>
          </cell>
          <cell r="X21">
            <v>0.36963345599999997</v>
          </cell>
          <cell r="Y21">
            <v>0.21645959999999997</v>
          </cell>
          <cell r="Z21">
            <v>0.11003874000000001</v>
          </cell>
          <cell r="AA21">
            <v>0.77825591999999999</v>
          </cell>
          <cell r="AB21">
            <v>0.96088439999999997</v>
          </cell>
        </row>
        <row r="22">
          <cell r="A22" t="str">
            <v>BPUFUG</v>
          </cell>
          <cell r="B22" t="str">
            <v>BPUACIDTRK</v>
          </cell>
          <cell r="C22" t="str">
            <v>Spent Acid Loading</v>
          </cell>
          <cell r="D22" t="str">
            <v>Spent Acid</v>
          </cell>
          <cell r="E22">
            <v>9.202070992241819E-2</v>
          </cell>
          <cell r="F22" t="str">
            <v xml:space="preserve"> </v>
          </cell>
          <cell r="P22">
            <v>9.202070992241819E-2</v>
          </cell>
          <cell r="AA22">
            <v>4.7862099795373831E-3</v>
          </cell>
          <cell r="AH22">
            <v>1.1978600000000002E-2</v>
          </cell>
        </row>
        <row r="23">
          <cell r="C23" t="str">
            <v>Subtotal BPUFUG</v>
          </cell>
          <cell r="E23">
            <v>9.6583354705624167</v>
          </cell>
          <cell r="F23">
            <v>1.5399624479999998</v>
          </cell>
          <cell r="G23">
            <v>1.0941695519999999</v>
          </cell>
          <cell r="I23">
            <v>0.44579289599999994</v>
          </cell>
          <cell r="K23">
            <v>1.6382642246399999</v>
          </cell>
          <cell r="L23">
            <v>2.3899119600000001</v>
          </cell>
          <cell r="M23">
            <v>0</v>
          </cell>
          <cell r="N23">
            <v>9.0665999999999983E-2</v>
          </cell>
          <cell r="P23">
            <v>9.202070992241819E-2</v>
          </cell>
          <cell r="R23">
            <v>0.13387031999999999</v>
          </cell>
          <cell r="T23">
            <v>0.20896103999999996</v>
          </cell>
          <cell r="U23">
            <v>1.9583575679999994</v>
          </cell>
          <cell r="W23">
            <v>1.6063212</v>
          </cell>
          <cell r="X23">
            <v>0.36963345599999997</v>
          </cell>
          <cell r="Y23">
            <v>0.21645959999999997</v>
          </cell>
          <cell r="Z23">
            <v>0.11003874000000001</v>
          </cell>
          <cell r="AA23">
            <v>0.78304212997953737</v>
          </cell>
          <cell r="AB23">
            <v>0.96088439999999997</v>
          </cell>
        </row>
        <row r="24">
          <cell r="A24" t="str">
            <v>BPUPACK</v>
          </cell>
          <cell r="B24" t="str">
            <v>BPUPACK</v>
          </cell>
          <cell r="C24" t="str">
            <v>Packout</v>
          </cell>
          <cell r="D24" t="str">
            <v>BPU_Pack</v>
          </cell>
          <cell r="E24">
            <v>0.23941368488020282</v>
          </cell>
          <cell r="F24">
            <v>0.23941368488020282</v>
          </cell>
          <cell r="H24">
            <v>6.9538725622541459E-2</v>
          </cell>
          <cell r="I24">
            <v>1.7674437358145473E-2</v>
          </cell>
          <cell r="J24">
            <v>0.15220052189951588</v>
          </cell>
          <cell r="Y24">
            <v>1.4686396462497456E-2</v>
          </cell>
        </row>
        <row r="25">
          <cell r="A25" t="str">
            <v>BLDG4</v>
          </cell>
          <cell r="B25" t="str">
            <v>BPUHYDROBD</v>
          </cell>
          <cell r="C25" t="str">
            <v>Hydro Board</v>
          </cell>
          <cell r="D25" t="str">
            <v>BPU_Hydro</v>
          </cell>
          <cell r="E25">
            <v>1.9604580589626122</v>
          </cell>
          <cell r="F25">
            <v>0.25729456827313402</v>
          </cell>
          <cell r="H25">
            <v>4.6883854398096059E-2</v>
          </cell>
          <cell r="I25">
            <v>0.21041071387503796</v>
          </cell>
          <cell r="L25">
            <v>1.5918261134532774</v>
          </cell>
          <cell r="U25">
            <v>0.11133737723620066</v>
          </cell>
          <cell r="AA25">
            <v>1.9667101578696697E-10</v>
          </cell>
          <cell r="AB25">
            <v>4.8285654696334918E-3</v>
          </cell>
        </row>
        <row r="26">
          <cell r="A26" t="str">
            <v>BLDG25</v>
          </cell>
          <cell r="B26" t="str">
            <v>HYDROTK</v>
          </cell>
          <cell r="C26" t="str">
            <v>Hydro Hold Tanks</v>
          </cell>
          <cell r="E26">
            <v>1.1150997455447622E-3</v>
          </cell>
          <cell r="F26">
            <v>1.1150997455447622E-3</v>
          </cell>
          <cell r="I26">
            <v>1.1150997455447622E-3</v>
          </cell>
        </row>
        <row r="27">
          <cell r="A27" t="str">
            <v>4-T-27STK</v>
          </cell>
          <cell r="B27" t="str">
            <v>4-T-27</v>
          </cell>
          <cell r="C27" t="str">
            <v>Hydrogen Peroxide Storage Tank</v>
          </cell>
          <cell r="E27">
            <v>0</v>
          </cell>
          <cell r="F27" t="str">
            <v xml:space="preserve"> </v>
          </cell>
          <cell r="AD27">
            <v>1.3585707699727695E-2</v>
          </cell>
        </row>
        <row r="28">
          <cell r="A28" t="str">
            <v>4-FS-11STK</v>
          </cell>
          <cell r="B28" t="str">
            <v>4-T-10</v>
          </cell>
          <cell r="C28" t="str">
            <v>Perester Rxr T-10</v>
          </cell>
          <cell r="D28" t="str">
            <v>BPU_Perest</v>
          </cell>
          <cell r="E28">
            <v>0.55982305562115109</v>
          </cell>
          <cell r="F28">
            <v>0.55982305562115109</v>
          </cell>
          <cell r="J28">
            <v>0.55982305562115109</v>
          </cell>
        </row>
        <row r="29">
          <cell r="A29" t="str">
            <v>4-FS-C1STK</v>
          </cell>
          <cell r="B29" t="str">
            <v>4-C-1</v>
          </cell>
          <cell r="C29" t="str">
            <v>BPU-Dryer</v>
          </cell>
          <cell r="D29" t="str">
            <v>BPU_Dryer</v>
          </cell>
          <cell r="E29">
            <v>0.4855840844399999</v>
          </cell>
          <cell r="F29">
            <v>0.4855840844399999</v>
          </cell>
          <cell r="H29">
            <v>0.4855840844399999</v>
          </cell>
        </row>
        <row r="30">
          <cell r="A30" t="str">
            <v>4-BF-1STK</v>
          </cell>
          <cell r="B30" t="str">
            <v>BPUFILTER</v>
          </cell>
          <cell r="C30" t="str">
            <v>Mag Loading BPU</v>
          </cell>
          <cell r="D30" t="str">
            <v>Part</v>
          </cell>
          <cell r="E30">
            <v>0</v>
          </cell>
          <cell r="F30" t="str">
            <v xml:space="preserve"> </v>
          </cell>
          <cell r="AE30">
            <v>4.3648020000000028E-5</v>
          </cell>
          <cell r="AF30">
            <v>4.3648020000000028E-5</v>
          </cell>
        </row>
        <row r="31">
          <cell r="A31" t="str">
            <v>4-B-1STK</v>
          </cell>
          <cell r="B31" t="str">
            <v>4-B-1</v>
          </cell>
          <cell r="C31" t="str">
            <v>Boiler</v>
          </cell>
          <cell r="D31" t="str">
            <v>Boilers</v>
          </cell>
          <cell r="E31">
            <v>0.20235600000000001</v>
          </cell>
          <cell r="F31" t="str">
            <v xml:space="preserve"> </v>
          </cell>
          <cell r="L31">
            <v>0.20235600000000001</v>
          </cell>
          <cell r="AE31">
            <v>0.27961919999999996</v>
          </cell>
          <cell r="AF31">
            <v>0.27961919999999996</v>
          </cell>
          <cell r="AG31">
            <v>3.6792000000000002</v>
          </cell>
          <cell r="AH31">
            <v>2.20752E-2</v>
          </cell>
          <cell r="AI31">
            <v>3.0905280000000004</v>
          </cell>
        </row>
        <row r="32">
          <cell r="A32" t="str">
            <v>4-T-28STK</v>
          </cell>
          <cell r="B32" t="str">
            <v>4-T-28</v>
          </cell>
          <cell r="C32" t="str">
            <v>Odorless Mineral Spirits (OMS)</v>
          </cell>
          <cell r="D32" t="str">
            <v>Fixed_roof1</v>
          </cell>
          <cell r="E32">
            <v>7.5885201134395343E-3</v>
          </cell>
          <cell r="F32" t="str">
            <v xml:space="preserve"> </v>
          </cell>
          <cell r="W32">
            <v>7.5885201134395343E-3</v>
          </cell>
        </row>
        <row r="33">
          <cell r="A33" t="str">
            <v>4-T-29STK</v>
          </cell>
          <cell r="B33" t="str">
            <v>4-T-29</v>
          </cell>
          <cell r="C33" t="str">
            <v>Acetic Anhydride</v>
          </cell>
          <cell r="D33" t="str">
            <v>Fixed_roof1</v>
          </cell>
          <cell r="E33">
            <v>1.5265161977146452E-2</v>
          </cell>
          <cell r="F33" t="str">
            <v xml:space="preserve"> </v>
          </cell>
          <cell r="N33">
            <v>1.5265161977146452E-2</v>
          </cell>
        </row>
        <row r="34">
          <cell r="A34" t="str">
            <v>4-T-30STK</v>
          </cell>
          <cell r="B34" t="str">
            <v>4-T-30</v>
          </cell>
          <cell r="C34" t="str">
            <v>Sulfuric Acid</v>
          </cell>
          <cell r="D34" t="str">
            <v>Fixed_roof1</v>
          </cell>
          <cell r="E34">
            <v>0</v>
          </cell>
          <cell r="F34" t="str">
            <v xml:space="preserve"> </v>
          </cell>
          <cell r="AA34">
            <v>2.2835251353657139E-11</v>
          </cell>
        </row>
        <row r="35">
          <cell r="A35" t="str">
            <v>4-T-37STK</v>
          </cell>
          <cell r="B35" t="str">
            <v>4-T-37</v>
          </cell>
          <cell r="C35" t="str">
            <v>Pivalic Acid</v>
          </cell>
          <cell r="D35" t="str">
            <v>Fixed_roof1</v>
          </cell>
          <cell r="E35">
            <v>0</v>
          </cell>
          <cell r="F35" t="str">
            <v xml:space="preserve"> </v>
          </cell>
          <cell r="K35">
            <v>0</v>
          </cell>
        </row>
        <row r="36">
          <cell r="A36" t="str">
            <v>4-FS-8STK</v>
          </cell>
          <cell r="B36" t="str">
            <v>4-T-49</v>
          </cell>
          <cell r="C36" t="str">
            <v>Phosphorus Trichloride T-49</v>
          </cell>
          <cell r="D36" t="str">
            <v>Fixed_roof1</v>
          </cell>
          <cell r="E36">
            <v>0</v>
          </cell>
          <cell r="F36" t="str">
            <v xml:space="preserve"> </v>
          </cell>
          <cell r="Z36">
            <v>5.9592591818617485E-3</v>
          </cell>
        </row>
        <row r="37">
          <cell r="A37" t="str">
            <v>4-T-51TK</v>
          </cell>
          <cell r="B37" t="str">
            <v>4-T-51</v>
          </cell>
          <cell r="C37" t="str">
            <v>t-Amyl Hydroperoxide</v>
          </cell>
          <cell r="D37" t="str">
            <v>Fixed_roof1</v>
          </cell>
          <cell r="E37">
            <v>0.15202121963618226</v>
          </cell>
          <cell r="F37">
            <v>0.15202121963618226</v>
          </cell>
          <cell r="I37">
            <v>0.15202121963618226</v>
          </cell>
        </row>
        <row r="38">
          <cell r="A38" t="str">
            <v>4-T-55STK</v>
          </cell>
          <cell r="B38" t="str">
            <v>4-T-55</v>
          </cell>
          <cell r="C38" t="str">
            <v>Neodecanoic Acid</v>
          </cell>
          <cell r="D38" t="str">
            <v>Fixed_roof1</v>
          </cell>
          <cell r="E38">
            <v>0</v>
          </cell>
          <cell r="F38" t="str">
            <v xml:space="preserve"> </v>
          </cell>
          <cell r="K38">
            <v>0</v>
          </cell>
        </row>
        <row r="39">
          <cell r="A39" t="str">
            <v>4-T-56STK</v>
          </cell>
          <cell r="B39" t="str">
            <v>4-T-56</v>
          </cell>
          <cell r="C39" t="str">
            <v>t-Butyl Hydroperoxide</v>
          </cell>
          <cell r="D39" t="str">
            <v>Fixed_roof1</v>
          </cell>
          <cell r="E39">
            <v>8.728249781966492E-2</v>
          </cell>
          <cell r="F39">
            <v>8.728249781966492E-2</v>
          </cell>
          <cell r="I39">
            <v>8.728249781966492E-2</v>
          </cell>
        </row>
        <row r="40">
          <cell r="A40" t="str">
            <v>4-FS-61STK</v>
          </cell>
          <cell r="B40" t="str">
            <v>4-T-61</v>
          </cell>
          <cell r="C40" t="str">
            <v>Spent Sulfuric Acid T-61</v>
          </cell>
          <cell r="D40" t="str">
            <v>Fixed_roof1</v>
          </cell>
          <cell r="E40">
            <v>0</v>
          </cell>
          <cell r="F40" t="str">
            <v xml:space="preserve"> </v>
          </cell>
          <cell r="AA40">
            <v>1.235332290755149E-4</v>
          </cell>
        </row>
        <row r="41">
          <cell r="A41" t="str">
            <v>4-T-65STK</v>
          </cell>
          <cell r="B41" t="str">
            <v>4-T-65</v>
          </cell>
          <cell r="C41" t="str">
            <v>Cyclohexanone</v>
          </cell>
          <cell r="D41" t="str">
            <v>Fixed_roof1</v>
          </cell>
          <cell r="E41">
            <v>2.5817928217777837E-3</v>
          </cell>
          <cell r="F41" t="str">
            <v xml:space="preserve"> </v>
          </cell>
          <cell r="R41">
            <v>2.5817928217777837E-3</v>
          </cell>
        </row>
        <row r="42">
          <cell r="A42" t="str">
            <v>4-T-66STK</v>
          </cell>
          <cell r="B42" t="str">
            <v>4-T-66</v>
          </cell>
          <cell r="C42" t="str">
            <v>Plastic Oil</v>
          </cell>
          <cell r="D42" t="str">
            <v>Fixed_roof1</v>
          </cell>
          <cell r="E42">
            <v>0</v>
          </cell>
          <cell r="F42" t="str">
            <v xml:space="preserve"> </v>
          </cell>
          <cell r="L42">
            <v>0</v>
          </cell>
        </row>
        <row r="43">
          <cell r="A43" t="str">
            <v>4-T-67ASTK</v>
          </cell>
          <cell r="B43" t="str">
            <v>4-T-67A</v>
          </cell>
          <cell r="C43" t="str">
            <v>Ethylbenzene</v>
          </cell>
          <cell r="D43" t="str">
            <v>Fixed_roof1</v>
          </cell>
          <cell r="E43">
            <v>0</v>
          </cell>
          <cell r="F43" t="str">
            <v xml:space="preserve"> </v>
          </cell>
          <cell r="T43">
            <v>0</v>
          </cell>
        </row>
        <row r="44">
          <cell r="A44" t="str">
            <v>4-T-67BSTK</v>
          </cell>
          <cell r="B44" t="str">
            <v>4-T-67B</v>
          </cell>
          <cell r="C44" t="str">
            <v>Ethylbenzene</v>
          </cell>
          <cell r="D44" t="str">
            <v>Fixed_roof1</v>
          </cell>
          <cell r="E44">
            <v>0</v>
          </cell>
          <cell r="F44" t="str">
            <v xml:space="preserve"> </v>
          </cell>
          <cell r="T44">
            <v>0</v>
          </cell>
        </row>
        <row r="45">
          <cell r="A45" t="str">
            <v>4-T-68STK</v>
          </cell>
          <cell r="B45" t="str">
            <v>4-T-68</v>
          </cell>
          <cell r="C45" t="str">
            <v>Lupersol DP-275-12</v>
          </cell>
          <cell r="D45" t="str">
            <v>Fixed_roof1</v>
          </cell>
          <cell r="E45">
            <v>0</v>
          </cell>
          <cell r="F45" t="str">
            <v xml:space="preserve"> </v>
          </cell>
          <cell r="T45">
            <v>0</v>
          </cell>
        </row>
        <row r="46">
          <cell r="A46" t="str">
            <v>4-T-73STK</v>
          </cell>
          <cell r="B46" t="str">
            <v>4-T-73</v>
          </cell>
          <cell r="C46" t="str">
            <v>Phosphorous Acid</v>
          </cell>
          <cell r="D46" t="str">
            <v>Fixed_roof1</v>
          </cell>
          <cell r="E46">
            <v>0</v>
          </cell>
          <cell r="F46" t="str">
            <v xml:space="preserve"> </v>
          </cell>
          <cell r="Y46">
            <v>1.0009855373151461E-11</v>
          </cell>
        </row>
        <row r="47">
          <cell r="A47" t="str">
            <v>4-T-74STK</v>
          </cell>
          <cell r="B47" t="str">
            <v>4-T-74</v>
          </cell>
          <cell r="C47" t="str">
            <v>Acetone</v>
          </cell>
          <cell r="D47" t="str">
            <v>Fixed_roof1</v>
          </cell>
          <cell r="E47">
            <v>0</v>
          </cell>
          <cell r="F47" t="str">
            <v xml:space="preserve"> </v>
          </cell>
          <cell r="X47">
            <v>0.20654796739467057</v>
          </cell>
        </row>
        <row r="48">
          <cell r="A48" t="str">
            <v>4-T-76STK</v>
          </cell>
          <cell r="B48" t="str">
            <v>4-T-76</v>
          </cell>
          <cell r="C48" t="str">
            <v>2-Ethylhexanoic Acid</v>
          </cell>
          <cell r="D48" t="str">
            <v>Fixed_roof1</v>
          </cell>
          <cell r="E48">
            <v>3.9590711695807178E-5</v>
          </cell>
          <cell r="F48" t="str">
            <v xml:space="preserve"> </v>
          </cell>
          <cell r="K48">
            <v>3.9590711695807178E-5</v>
          </cell>
        </row>
        <row r="51">
          <cell r="C51" t="str">
            <v>BPU Emissions Totals</v>
          </cell>
          <cell r="E51">
            <v>13.78112513254899</v>
          </cell>
          <cell r="F51">
            <v>3.6457609370650834</v>
          </cell>
          <cell r="G51">
            <v>1.1863750815994119</v>
          </cell>
          <cell r="H51">
            <v>0.64518751411899755</v>
          </cell>
          <cell r="I51">
            <v>0.9169342864061043</v>
          </cell>
          <cell r="J51">
            <v>0.89726405494056993</v>
          </cell>
          <cell r="K51">
            <v>1.7573659196213274</v>
          </cell>
          <cell r="L51">
            <v>4.1843835310793915</v>
          </cell>
          <cell r="M51">
            <v>0</v>
          </cell>
          <cell r="N51">
            <v>0.15927318860859857</v>
          </cell>
          <cell r="O51">
            <v>0</v>
          </cell>
          <cell r="P51">
            <v>9.202070992241819E-2</v>
          </cell>
          <cell r="Q51">
            <v>0</v>
          </cell>
          <cell r="R51">
            <v>0.14196067050194408</v>
          </cell>
          <cell r="S51">
            <v>0</v>
          </cell>
          <cell r="T51">
            <v>0.20896103999999996</v>
          </cell>
          <cell r="U51">
            <v>2.0696949452362001</v>
          </cell>
          <cell r="V51">
            <v>0</v>
          </cell>
          <cell r="W51">
            <v>1.6139097201134396</v>
          </cell>
          <cell r="X51">
            <v>0.57618142339467049</v>
          </cell>
          <cell r="Y51">
            <v>0.37619207974767921</v>
          </cell>
          <cell r="Z51">
            <v>0.11599799918186175</v>
          </cell>
          <cell r="AA51">
            <v>0.78357249127637973</v>
          </cell>
          <cell r="AB51">
            <v>0.96571296546963348</v>
          </cell>
          <cell r="AC51">
            <v>1.2876150069225016E-4</v>
          </cell>
          <cell r="AD51">
            <v>2.4314387746552597E-2</v>
          </cell>
          <cell r="AE51">
            <v>0.29285244041999997</v>
          </cell>
          <cell r="AF51">
            <v>0.29285244041999997</v>
          </cell>
          <cell r="AG51">
            <v>3.6792000000000002</v>
          </cell>
          <cell r="AH51">
            <v>2.2075200023761815E-2</v>
          </cell>
          <cell r="AI51">
            <v>3.0905280000000004</v>
          </cell>
        </row>
        <row r="52">
          <cell r="C52" t="str">
            <v>BPU Tanks</v>
          </cell>
          <cell r="E52">
            <v>0.26477878307990677</v>
          </cell>
          <cell r="F52">
            <v>0.23930371745584716</v>
          </cell>
          <cell r="G52">
            <v>0</v>
          </cell>
          <cell r="H52">
            <v>0</v>
          </cell>
          <cell r="I52">
            <v>0.23930371745584716</v>
          </cell>
          <cell r="J52">
            <v>0</v>
          </cell>
          <cell r="K52">
            <v>3.9590711695807178E-5</v>
          </cell>
          <cell r="L52">
            <v>0</v>
          </cell>
          <cell r="M52">
            <v>0</v>
          </cell>
          <cell r="N52">
            <v>1.5265161977146452E-2</v>
          </cell>
          <cell r="O52">
            <v>0</v>
          </cell>
          <cell r="P52">
            <v>0</v>
          </cell>
          <cell r="Q52">
            <v>0</v>
          </cell>
          <cell r="R52">
            <v>2.5817928217777837E-3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7.5885201134395343E-3</v>
          </cell>
          <cell r="X52">
            <v>0.20654796739467057</v>
          </cell>
          <cell r="Y52">
            <v>1.0009855373151461E-11</v>
          </cell>
          <cell r="Z52">
            <v>5.9592591818617485E-3</v>
          </cell>
          <cell r="AA52">
            <v>1.2353325191076625E-4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C53" t="str">
            <v xml:space="preserve">BPU Process </v>
          </cell>
          <cell r="E53">
            <v>3.856895779161122</v>
          </cell>
          <cell r="F53">
            <v>1.8653796718636917</v>
          </cell>
          <cell r="G53">
            <v>9.220552959941189E-2</v>
          </cell>
          <cell r="H53">
            <v>0.64518751411899755</v>
          </cell>
          <cell r="I53">
            <v>0.23072257320471246</v>
          </cell>
          <cell r="J53">
            <v>0.89726405494056993</v>
          </cell>
          <cell r="K53">
            <v>0.11906210426963167</v>
          </cell>
          <cell r="L53">
            <v>1.794471571079391</v>
          </cell>
          <cell r="M53">
            <v>0</v>
          </cell>
          <cell r="N53">
            <v>5.3342026631452134E-2</v>
          </cell>
          <cell r="O53">
            <v>0</v>
          </cell>
          <cell r="P53">
            <v>0</v>
          </cell>
          <cell r="Q53">
            <v>0</v>
          </cell>
          <cell r="R53">
            <v>5.5085576801663103E-3</v>
          </cell>
          <cell r="S53">
            <v>0</v>
          </cell>
          <cell r="T53">
            <v>0</v>
          </cell>
          <cell r="U53">
            <v>0.11133737723620066</v>
          </cell>
          <cell r="V53">
            <v>0</v>
          </cell>
          <cell r="W53">
            <v>0</v>
          </cell>
          <cell r="X53">
            <v>0</v>
          </cell>
          <cell r="Y53">
            <v>0.15973247973766938</v>
          </cell>
          <cell r="Z53">
            <v>0</v>
          </cell>
          <cell r="AA53">
            <v>4.0682804493169327E-4</v>
          </cell>
          <cell r="AB53">
            <v>4.8285654696334918E-3</v>
          </cell>
          <cell r="AC53">
            <v>1.2876150069225016E-4</v>
          </cell>
          <cell r="AD53">
            <v>1.0728680046824904E-2</v>
          </cell>
          <cell r="AE53">
            <v>0.29285244041999997</v>
          </cell>
          <cell r="AF53">
            <v>0.29285244041999997</v>
          </cell>
          <cell r="AG53">
            <v>3.6792000000000002</v>
          </cell>
          <cell r="AH53">
            <v>2.2075200023761815E-2</v>
          </cell>
          <cell r="AI53">
            <v>3.0905280000000004</v>
          </cell>
        </row>
        <row r="54">
          <cell r="C54" t="str">
            <v>BPU Fugitives</v>
          </cell>
          <cell r="E54">
            <v>9.6583354705624167</v>
          </cell>
          <cell r="F54">
            <v>1.5399624479999998</v>
          </cell>
          <cell r="G54">
            <v>1.0941695519999999</v>
          </cell>
          <cell r="H54">
            <v>0</v>
          </cell>
          <cell r="I54">
            <v>0.44579289599999994</v>
          </cell>
          <cell r="J54">
            <v>0</v>
          </cell>
          <cell r="K54">
            <v>1.6382642246399999</v>
          </cell>
          <cell r="L54">
            <v>2.3899119600000001</v>
          </cell>
          <cell r="M54">
            <v>0</v>
          </cell>
          <cell r="N54">
            <v>9.0665999999999983E-2</v>
          </cell>
          <cell r="O54">
            <v>0</v>
          </cell>
          <cell r="P54">
            <v>9.202070992241819E-2</v>
          </cell>
          <cell r="Q54">
            <v>0</v>
          </cell>
          <cell r="R54">
            <v>0.13387031999999999</v>
          </cell>
          <cell r="S54">
            <v>0</v>
          </cell>
          <cell r="T54">
            <v>0.20896103999999996</v>
          </cell>
          <cell r="U54">
            <v>1.9583575679999994</v>
          </cell>
          <cell r="V54">
            <v>0</v>
          </cell>
          <cell r="W54">
            <v>1.6063212</v>
          </cell>
          <cell r="X54">
            <v>0.36963345599999997</v>
          </cell>
          <cell r="Y54">
            <v>0.21645959999999997</v>
          </cell>
          <cell r="Z54">
            <v>0.11003874000000001</v>
          </cell>
          <cell r="AA54">
            <v>0.78304212997953737</v>
          </cell>
          <cell r="AB54">
            <v>0.96088439999999997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</row>
      </sheetData>
      <sheetData sheetId="5"/>
      <sheetData sheetId="6"/>
      <sheetData sheetId="7"/>
      <sheetData sheetId="8">
        <row r="1">
          <cell r="A1" t="str">
            <v>Table 2a</v>
          </cell>
        </row>
        <row r="2">
          <cell r="A2" t="str">
            <v>BPU Ozone Season Speciated Emissions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7">
          <cell r="F7" t="str">
            <v>Total</v>
          </cell>
          <cell r="I7" t="str">
            <v>Organic</v>
          </cell>
          <cell r="J7" t="str">
            <v>Organic</v>
          </cell>
          <cell r="L7" t="str">
            <v>Non-</v>
          </cell>
          <cell r="R7" t="str">
            <v>Cyclo</v>
          </cell>
          <cell r="V7" t="str">
            <v>Methyl</v>
          </cell>
          <cell r="Y7" t="str">
            <v>Phos-</v>
          </cell>
          <cell r="Z7" t="str">
            <v>Phos-</v>
          </cell>
        </row>
        <row r="8">
          <cell r="B8" t="str">
            <v>Facility</v>
          </cell>
          <cell r="E8" t="str">
            <v>Total</v>
          </cell>
          <cell r="F8" t="str">
            <v>VOC</v>
          </cell>
          <cell r="G8" t="str">
            <v xml:space="preserve">Organic </v>
          </cell>
          <cell r="H8" t="str">
            <v>Organic</v>
          </cell>
          <cell r="I8" t="str">
            <v>Hydro-</v>
          </cell>
          <cell r="J8" t="str">
            <v>Per-</v>
          </cell>
          <cell r="K8" t="str">
            <v>Organic</v>
          </cell>
          <cell r="L8" t="str">
            <v>methane</v>
          </cell>
          <cell r="M8" t="str">
            <v>Acetic</v>
          </cell>
          <cell r="N8" t="str">
            <v>Acetic</v>
          </cell>
          <cell r="O8" t="str">
            <v>Benzoyl</v>
          </cell>
          <cell r="P8" t="str">
            <v>Alcohol-</v>
          </cell>
          <cell r="R8" t="str">
            <v>hex-</v>
          </cell>
          <cell r="S8" t="str">
            <v>Dioctyl</v>
          </cell>
          <cell r="T8" t="str">
            <v>Ethyl</v>
          </cell>
          <cell r="U8" t="str">
            <v>Iso</v>
          </cell>
          <cell r="V8" t="str">
            <v>Ethyl</v>
          </cell>
          <cell r="W8" t="str">
            <v>Mineral</v>
          </cell>
          <cell r="Y8" t="str">
            <v>phorous</v>
          </cell>
          <cell r="Z8" t="str">
            <v>phorus</v>
          </cell>
        </row>
        <row r="9">
          <cell r="A9" t="str">
            <v>Emission</v>
          </cell>
          <cell r="B9" t="str">
            <v>Identification</v>
          </cell>
          <cell r="D9" t="str">
            <v>Sheet</v>
          </cell>
          <cell r="E9" t="str">
            <v>VOC</v>
          </cell>
          <cell r="F9" t="str">
            <v>Oxy-U</v>
          </cell>
          <cell r="G9" t="str">
            <v>Chlorides</v>
          </cell>
          <cell r="H9" t="str">
            <v>Peroxides</v>
          </cell>
          <cell r="I9" t="str">
            <v>peroxides</v>
          </cell>
          <cell r="J9" t="str">
            <v>acetate</v>
          </cell>
          <cell r="K9" t="str">
            <v>Acids</v>
          </cell>
          <cell r="L9" t="str">
            <v>VOC-U</v>
          </cell>
          <cell r="M9" t="str">
            <v>Acid</v>
          </cell>
          <cell r="N9" t="str">
            <v>Anhydride</v>
          </cell>
          <cell r="O9" t="str">
            <v>Chloride</v>
          </cell>
          <cell r="P9" t="str">
            <v>U</v>
          </cell>
          <cell r="Q9" t="str">
            <v>Cumene</v>
          </cell>
          <cell r="R9" t="str">
            <v>anone</v>
          </cell>
          <cell r="S9" t="str">
            <v>phthalate</v>
          </cell>
          <cell r="T9" t="str">
            <v>benzene</v>
          </cell>
          <cell r="U9" t="str">
            <v>butylene</v>
          </cell>
          <cell r="V9" t="str">
            <v>Ketone</v>
          </cell>
          <cell r="W9" t="str">
            <v>Spirits</v>
          </cell>
          <cell r="X9" t="str">
            <v>Acetone</v>
          </cell>
          <cell r="Y9" t="str">
            <v>Acid</v>
          </cell>
          <cell r="Z9" t="str">
            <v>Trichloride</v>
          </cell>
        </row>
        <row r="10">
          <cell r="A10" t="str">
            <v>Point Name</v>
          </cell>
          <cell r="B10" t="str">
            <v>Number</v>
          </cell>
          <cell r="C10" t="str">
            <v>Source</v>
          </cell>
          <cell r="E10">
            <v>59999</v>
          </cell>
          <cell r="F10">
            <v>58400</v>
          </cell>
          <cell r="G10">
            <v>58400</v>
          </cell>
          <cell r="H10">
            <v>58400</v>
          </cell>
          <cell r="I10">
            <v>58400</v>
          </cell>
          <cell r="J10">
            <v>58400</v>
          </cell>
          <cell r="K10">
            <v>51100</v>
          </cell>
          <cell r="L10">
            <v>50001</v>
          </cell>
          <cell r="M10">
            <v>51120</v>
          </cell>
          <cell r="N10">
            <v>58420</v>
          </cell>
          <cell r="O10">
            <v>53621</v>
          </cell>
          <cell r="P10">
            <v>51400</v>
          </cell>
          <cell r="Q10">
            <v>52440</v>
          </cell>
          <cell r="R10">
            <v>54040</v>
          </cell>
          <cell r="S10">
            <v>52705</v>
          </cell>
          <cell r="T10">
            <v>52450</v>
          </cell>
          <cell r="U10">
            <v>55400</v>
          </cell>
          <cell r="V10">
            <v>54065</v>
          </cell>
          <cell r="W10">
            <v>59275</v>
          </cell>
          <cell r="X10">
            <v>54020</v>
          </cell>
          <cell r="Y10">
            <v>70430</v>
          </cell>
          <cell r="Z10">
            <v>14466</v>
          </cell>
        </row>
        <row r="11">
          <cell r="A11" t="str">
            <v>LOAD-BPU</v>
          </cell>
          <cell r="B11" t="str">
            <v>BPU-LOAD</v>
          </cell>
          <cell r="C11" t="str">
            <v>Perester Wash</v>
          </cell>
          <cell r="D11" t="str">
            <v>BPU_Perest</v>
          </cell>
          <cell r="E11">
            <v>2.9273480316799212</v>
          </cell>
          <cell r="F11">
            <v>2.677199770061903</v>
          </cell>
          <cell r="H11">
            <v>0.21833024464329118</v>
          </cell>
          <cell r="J11">
            <v>2.4588695254186117</v>
          </cell>
          <cell r="M11">
            <v>0.25014826161801829</v>
          </cell>
        </row>
        <row r="12">
          <cell r="A12" t="str">
            <v>LOAD-BPU</v>
          </cell>
          <cell r="B12" t="str">
            <v>BPU-LOAD</v>
          </cell>
          <cell r="C12" t="str">
            <v>Salt Board</v>
          </cell>
          <cell r="D12" t="str">
            <v>BPU_Salt</v>
          </cell>
          <cell r="E12">
            <v>14.539524605870746</v>
          </cell>
          <cell r="F12">
            <v>14.539524605870746</v>
          </cell>
          <cell r="H12">
            <v>13.962354342592693</v>
          </cell>
          <cell r="I12">
            <v>0.57717026327805176</v>
          </cell>
          <cell r="W12">
            <v>0</v>
          </cell>
        </row>
        <row r="13">
          <cell r="A13" t="str">
            <v>LOAD-BPU</v>
          </cell>
          <cell r="B13" t="str">
            <v>BPU-LOAD</v>
          </cell>
          <cell r="C13" t="str">
            <v>Filter Board (except Dryer)</v>
          </cell>
          <cell r="D13" t="str">
            <v>BPU_Filter</v>
          </cell>
          <cell r="E13">
            <v>3.3341091116770274</v>
          </cell>
          <cell r="F13">
            <v>3.3341091116770274</v>
          </cell>
          <cell r="J13">
            <v>3.3341091116770274</v>
          </cell>
        </row>
        <row r="14">
          <cell r="C14" t="str">
            <v>Subtotal:  LOAD-BPU</v>
          </cell>
          <cell r="E14">
            <v>20.800981749227695</v>
          </cell>
          <cell r="F14">
            <v>20.550833487609676</v>
          </cell>
          <cell r="H14">
            <v>14.180684587235984</v>
          </cell>
          <cell r="I14">
            <v>0.57717026327805176</v>
          </cell>
          <cell r="J14">
            <v>5.7929786370956391</v>
          </cell>
          <cell r="M14">
            <v>0.25014826161801829</v>
          </cell>
          <cell r="W14">
            <v>0</v>
          </cell>
        </row>
        <row r="15">
          <cell r="A15" t="str">
            <v>4-FS-5STK</v>
          </cell>
          <cell r="B15" t="str">
            <v>BPU-CHLOR</v>
          </cell>
          <cell r="C15" t="str">
            <v>BPU-Chlorinator Board</v>
          </cell>
          <cell r="D15" t="str">
            <v>BPU-chlor</v>
          </cell>
          <cell r="E15">
            <v>158.40942795444349</v>
          </cell>
          <cell r="F15" t="str">
            <v xml:space="preserve"> </v>
          </cell>
          <cell r="K15">
            <v>158.40942795444349</v>
          </cell>
          <cell r="Y15">
            <v>3.3737013961764539</v>
          </cell>
        </row>
        <row r="16">
          <cell r="A16" t="str">
            <v>4-FS-5STK</v>
          </cell>
          <cell r="B16" t="str">
            <v>BPUSPTACID</v>
          </cell>
          <cell r="C16" t="str">
            <v>Spent Acid Handling</v>
          </cell>
          <cell r="D16" t="str">
            <v>SpentAcid</v>
          </cell>
          <cell r="E16">
            <v>3.1476692509623538E-2</v>
          </cell>
          <cell r="F16">
            <v>3.1476692509623538E-2</v>
          </cell>
          <cell r="I16">
            <v>3.1476692509623538E-2</v>
          </cell>
        </row>
        <row r="17">
          <cell r="A17" t="str">
            <v>4-FS-5STK</v>
          </cell>
          <cell r="B17" t="str">
            <v>4WT25</v>
          </cell>
          <cell r="C17" t="str">
            <v>Chloride Weigh Tank, WT-25</v>
          </cell>
          <cell r="D17" t="str">
            <v>Acid_Weigh</v>
          </cell>
          <cell r="E17">
            <v>15.09263622253448</v>
          </cell>
          <cell r="F17" t="str">
            <v xml:space="preserve"> </v>
          </cell>
          <cell r="K17">
            <v>3.2110102536661969</v>
          </cell>
          <cell r="L17">
            <v>4.1490123764470308</v>
          </cell>
          <cell r="N17">
            <v>4.1490123764470308</v>
          </cell>
          <cell r="R17">
            <v>3.583601215974221</v>
          </cell>
        </row>
        <row r="18">
          <cell r="A18" t="str">
            <v>4-FS-5STK (4-T-54)</v>
          </cell>
          <cell r="B18" t="str">
            <v>4-T-54</v>
          </cell>
          <cell r="C18" t="str">
            <v>Pivaloyl Chloride</v>
          </cell>
          <cell r="D18" t="str">
            <v>Fixed_roof1</v>
          </cell>
          <cell r="E18">
            <v>80.705880255975217</v>
          </cell>
          <cell r="F18">
            <v>80.705880255975217</v>
          </cell>
          <cell r="G18">
            <v>80.705880255975217</v>
          </cell>
        </row>
        <row r="19">
          <cell r="A19" t="str">
            <v>4-FS-5STK (4-T-77)</v>
          </cell>
          <cell r="B19" t="str">
            <v>4-T-77</v>
          </cell>
          <cell r="C19" t="str">
            <v>Neodecanoyl Chloride</v>
          </cell>
          <cell r="D19" t="str">
            <v>Fixed_roof1</v>
          </cell>
          <cell r="E19">
            <v>0</v>
          </cell>
          <cell r="F19" t="str">
            <v xml:space="preserve"> </v>
          </cell>
          <cell r="G19">
            <v>0</v>
          </cell>
        </row>
        <row r="20">
          <cell r="C20" t="str">
            <v>Subtotal 4-FS-5STK</v>
          </cell>
          <cell r="E20">
            <v>173.53354086948758</v>
          </cell>
          <cell r="F20">
            <v>80.737356948484845</v>
          </cell>
          <cell r="G20">
            <v>80.705880255975217</v>
          </cell>
          <cell r="I20">
            <v>3.1476692509623538E-2</v>
          </cell>
          <cell r="K20">
            <v>161.62043820810968</v>
          </cell>
          <cell r="L20">
            <v>4.1490123764470308</v>
          </cell>
          <cell r="N20">
            <v>4.1490123764470308</v>
          </cell>
          <cell r="R20">
            <v>3.583601215974221</v>
          </cell>
          <cell r="Y20">
            <v>3.3737013961764539</v>
          </cell>
        </row>
        <row r="21">
          <cell r="A21" t="str">
            <v>BPUFUG</v>
          </cell>
          <cell r="B21" t="str">
            <v>BPUFUG</v>
          </cell>
          <cell r="C21" t="str">
            <v>BPU Area Process Fugitives</v>
          </cell>
          <cell r="D21" t="str">
            <v>BPU_Fug</v>
          </cell>
          <cell r="E21">
            <v>110.16888</v>
          </cell>
          <cell r="F21">
            <v>23.700000000000003</v>
          </cell>
          <cell r="G21">
            <v>14.508000000000001</v>
          </cell>
          <cell r="I21">
            <v>9.1920000000000002</v>
          </cell>
          <cell r="K21">
            <v>11.599679999999999</v>
          </cell>
          <cell r="L21">
            <v>22.17</v>
          </cell>
          <cell r="M21">
            <v>0</v>
          </cell>
          <cell r="N21">
            <v>1.5</v>
          </cell>
          <cell r="R21">
            <v>2.1024000000000003</v>
          </cell>
          <cell r="T21">
            <v>3.4848000000000003</v>
          </cell>
          <cell r="U21">
            <v>36.686399999999999</v>
          </cell>
          <cell r="W21">
            <v>8.9255999999999993</v>
          </cell>
          <cell r="X21">
            <v>7.8696000000000002</v>
          </cell>
          <cell r="Y21">
            <v>1.6944000000000001</v>
          </cell>
          <cell r="Z21">
            <v>13.9224</v>
          </cell>
        </row>
        <row r="22">
          <cell r="A22" t="str">
            <v>BPUFUG</v>
          </cell>
          <cell r="B22" t="str">
            <v>BPUACIDTRK</v>
          </cell>
          <cell r="C22" t="str">
            <v>Spent Acid Loading</v>
          </cell>
          <cell r="D22" t="str">
            <v>Spent Acid</v>
          </cell>
          <cell r="E22">
            <v>0.82456351460860977</v>
          </cell>
          <cell r="F22" t="str">
            <v xml:space="preserve"> </v>
          </cell>
          <cell r="P22">
            <v>0.82456351460860977</v>
          </cell>
        </row>
        <row r="23">
          <cell r="C23" t="str">
            <v>Subtotal BPUFUG</v>
          </cell>
          <cell r="E23">
            <v>110.99344351460861</v>
          </cell>
          <cell r="F23">
            <v>23.700000000000003</v>
          </cell>
          <cell r="G23">
            <v>14.508000000000001</v>
          </cell>
          <cell r="I23">
            <v>9.1920000000000002</v>
          </cell>
          <cell r="K23">
            <v>11.599679999999999</v>
          </cell>
          <cell r="L23">
            <v>22.17</v>
          </cell>
          <cell r="M23">
            <v>0</v>
          </cell>
          <cell r="N23">
            <v>1.5</v>
          </cell>
          <cell r="P23">
            <v>0.82456351460860977</v>
          </cell>
          <cell r="R23">
            <v>2.1024000000000003</v>
          </cell>
          <cell r="T23">
            <v>3.4848000000000003</v>
          </cell>
          <cell r="U23">
            <v>36.686399999999999</v>
          </cell>
          <cell r="W23">
            <v>8.9255999999999993</v>
          </cell>
          <cell r="X23">
            <v>7.8696000000000002</v>
          </cell>
          <cell r="Y23">
            <v>1.6944000000000001</v>
          </cell>
          <cell r="Z23">
            <v>13.9224</v>
          </cell>
        </row>
        <row r="24">
          <cell r="A24" t="str">
            <v>BPUPACK</v>
          </cell>
          <cell r="B24" t="str">
            <v>BPUPACK</v>
          </cell>
          <cell r="C24" t="str">
            <v>Packout</v>
          </cell>
          <cell r="D24" t="str">
            <v>BPU_Pack</v>
          </cell>
          <cell r="E24">
            <v>42.116933375138125</v>
          </cell>
          <cell r="F24">
            <v>42.116933375138125</v>
          </cell>
          <cell r="H24">
            <v>4.520416459580253</v>
          </cell>
          <cell r="I24">
            <v>36.233747291397094</v>
          </cell>
          <cell r="J24">
            <v>1.362769624160777</v>
          </cell>
          <cell r="Y24">
            <v>83.055577376276517</v>
          </cell>
        </row>
        <row r="25">
          <cell r="A25" t="str">
            <v>BLDG4</v>
          </cell>
          <cell r="B25" t="str">
            <v>BPUHYDROBD</v>
          </cell>
          <cell r="C25" t="str">
            <v>Hydro Board</v>
          </cell>
          <cell r="D25" t="str">
            <v>BPU_Hydro</v>
          </cell>
          <cell r="E25">
            <v>56.979273758518993</v>
          </cell>
          <cell r="F25">
            <v>10.26970558673089</v>
          </cell>
          <cell r="H25">
            <v>4.1529167652447772</v>
          </cell>
          <cell r="I25">
            <v>6.1167888214861126</v>
          </cell>
          <cell r="L25">
            <v>30.582832010264507</v>
          </cell>
          <cell r="U25">
            <v>16.126736161523596</v>
          </cell>
        </row>
        <row r="26">
          <cell r="A26" t="str">
            <v>BLDG25</v>
          </cell>
          <cell r="B26" t="str">
            <v>HYDROTK</v>
          </cell>
          <cell r="C26" t="str">
            <v>Hydro Hold Tanks</v>
          </cell>
          <cell r="E26">
            <v>1.8298450578927818</v>
          </cell>
          <cell r="F26">
            <v>1.8298450578927818</v>
          </cell>
          <cell r="I26">
            <v>1.8298450578927818</v>
          </cell>
        </row>
        <row r="27">
          <cell r="A27" t="str">
            <v>4-T-27STK</v>
          </cell>
          <cell r="B27" t="str">
            <v>4-T-27</v>
          </cell>
          <cell r="C27" t="str">
            <v>Hydrogen Peroxide Storage Tank</v>
          </cell>
          <cell r="E27">
            <v>0</v>
          </cell>
          <cell r="F27" t="str">
            <v xml:space="preserve"> </v>
          </cell>
        </row>
        <row r="28">
          <cell r="A28" t="str">
            <v>4-FS-11STK</v>
          </cell>
          <cell r="B28" t="str">
            <v>4-T-10</v>
          </cell>
          <cell r="C28" t="str">
            <v>Perester Rxr T-10</v>
          </cell>
          <cell r="D28" t="str">
            <v>BPU_Perest</v>
          </cell>
          <cell r="E28">
            <v>10.150872767215944</v>
          </cell>
          <cell r="F28">
            <v>10.150872767215944</v>
          </cell>
          <cell r="J28">
            <v>10.150872767215944</v>
          </cell>
        </row>
        <row r="29">
          <cell r="A29" t="str">
            <v>4-FS-C1STK</v>
          </cell>
          <cell r="B29" t="str">
            <v>4-C-1</v>
          </cell>
          <cell r="C29" t="str">
            <v>BPU-Dryer</v>
          </cell>
          <cell r="D29" t="str">
            <v>BPU_Dryer</v>
          </cell>
          <cell r="E29">
            <v>123.04655999999999</v>
          </cell>
          <cell r="F29">
            <v>123.04655999999999</v>
          </cell>
          <cell r="H29">
            <v>123.04655999999999</v>
          </cell>
        </row>
        <row r="30">
          <cell r="A30" t="str">
            <v>4-BF-1STK</v>
          </cell>
          <cell r="B30" t="str">
            <v>BPUFILTER</v>
          </cell>
          <cell r="C30" t="str">
            <v>Mag Loading BPU</v>
          </cell>
          <cell r="D30" t="str">
            <v>BPU_Part</v>
          </cell>
          <cell r="E30">
            <v>0</v>
          </cell>
          <cell r="F30" t="str">
            <v xml:space="preserve"> </v>
          </cell>
        </row>
        <row r="31">
          <cell r="A31" t="str">
            <v>4-B-1STK</v>
          </cell>
          <cell r="B31" t="str">
            <v>4-B-1</v>
          </cell>
          <cell r="C31" t="str">
            <v>Boiler</v>
          </cell>
          <cell r="D31" t="str">
            <v>BPU_Boiler</v>
          </cell>
          <cell r="E31">
            <v>1.1088</v>
          </cell>
          <cell r="F31" t="str">
            <v xml:space="preserve"> </v>
          </cell>
          <cell r="L31">
            <v>1.1088</v>
          </cell>
        </row>
        <row r="32">
          <cell r="A32" t="str">
            <v>4-T-28STK</v>
          </cell>
          <cell r="B32" t="str">
            <v>4-T-28</v>
          </cell>
          <cell r="C32" t="str">
            <v>Odorless Mineral Spirits (OMS)</v>
          </cell>
          <cell r="D32" t="str">
            <v>Fixed_roof1</v>
          </cell>
          <cell r="E32">
            <v>0.22757046955122973</v>
          </cell>
          <cell r="F32" t="str">
            <v xml:space="preserve"> </v>
          </cell>
          <cell r="W32">
            <v>0.22757046955122973</v>
          </cell>
        </row>
        <row r="33">
          <cell r="A33" t="str">
            <v>4-T-29STK</v>
          </cell>
          <cell r="B33" t="str">
            <v>4-T-29</v>
          </cell>
          <cell r="C33" t="str">
            <v>Acetic Anhydride</v>
          </cell>
          <cell r="D33" t="str">
            <v>Fixed_roof1</v>
          </cell>
          <cell r="E33">
            <v>0.9024335301143005</v>
          </cell>
          <cell r="F33" t="str">
            <v xml:space="preserve"> </v>
          </cell>
          <cell r="N33">
            <v>0.9024335301143005</v>
          </cell>
        </row>
        <row r="34">
          <cell r="A34" t="str">
            <v>4-T-30STK</v>
          </cell>
          <cell r="B34" t="str">
            <v>4-T-30</v>
          </cell>
          <cell r="C34" t="str">
            <v>Sulfuric Acid</v>
          </cell>
          <cell r="D34" t="str">
            <v>Fixed_roof1</v>
          </cell>
          <cell r="E34">
            <v>0</v>
          </cell>
          <cell r="F34" t="str">
            <v xml:space="preserve"> </v>
          </cell>
        </row>
        <row r="35">
          <cell r="A35" t="str">
            <v>4-T-37STK</v>
          </cell>
          <cell r="B35" t="str">
            <v>4-T-37</v>
          </cell>
          <cell r="C35" t="str">
            <v>Pivalic Acid</v>
          </cell>
          <cell r="D35" t="str">
            <v>Fixed_roof1</v>
          </cell>
          <cell r="E35">
            <v>0</v>
          </cell>
          <cell r="F35" t="str">
            <v xml:space="preserve"> </v>
          </cell>
          <cell r="K35">
            <v>0</v>
          </cell>
        </row>
        <row r="36">
          <cell r="A36" t="str">
            <v>4-FS-8STK</v>
          </cell>
          <cell r="B36" t="str">
            <v>4-T-49</v>
          </cell>
          <cell r="C36" t="str">
            <v>Phosphorus Trichloride T-49</v>
          </cell>
          <cell r="D36" t="str">
            <v>Fixed_roof1</v>
          </cell>
          <cell r="E36">
            <v>0</v>
          </cell>
          <cell r="F36" t="str">
            <v xml:space="preserve"> </v>
          </cell>
          <cell r="Z36">
            <v>0</v>
          </cell>
        </row>
        <row r="37">
          <cell r="A37" t="str">
            <v>4-T-51TK</v>
          </cell>
          <cell r="B37" t="str">
            <v>4-T-51</v>
          </cell>
          <cell r="C37" t="str">
            <v>t-Amyl Hydroperoxide</v>
          </cell>
          <cell r="D37" t="str">
            <v>Fixed_roof1</v>
          </cell>
          <cell r="E37">
            <v>5.5108648060535526</v>
          </cell>
          <cell r="F37">
            <v>5.5108648060535526</v>
          </cell>
          <cell r="I37">
            <v>5.5108648060535526</v>
          </cell>
        </row>
        <row r="38">
          <cell r="A38" t="str">
            <v>4-T-55STK</v>
          </cell>
          <cell r="B38" t="str">
            <v>4-T-55</v>
          </cell>
          <cell r="C38" t="str">
            <v>Neodecanoic Acid</v>
          </cell>
          <cell r="D38" t="str">
            <v>Fixed_roof1</v>
          </cell>
          <cell r="E38">
            <v>0</v>
          </cell>
          <cell r="F38" t="str">
            <v xml:space="preserve"> </v>
          </cell>
          <cell r="K38">
            <v>0</v>
          </cell>
        </row>
        <row r="39">
          <cell r="A39" t="str">
            <v>4-T-56STK</v>
          </cell>
          <cell r="B39" t="str">
            <v>4-T-56</v>
          </cell>
          <cell r="C39" t="str">
            <v>t-Butyl Hydroperoxide</v>
          </cell>
          <cell r="D39" t="str">
            <v>Fixed_roof1</v>
          </cell>
          <cell r="E39">
            <v>4.7056732350800861</v>
          </cell>
          <cell r="F39">
            <v>4.7056732350800861</v>
          </cell>
          <cell r="I39">
            <v>4.7056732350800861</v>
          </cell>
        </row>
        <row r="40">
          <cell r="A40" t="str">
            <v>4-FS-61STK</v>
          </cell>
          <cell r="B40" t="str">
            <v>4-T-61</v>
          </cell>
          <cell r="C40" t="str">
            <v>Spent Sulfuric Acid T-61</v>
          </cell>
          <cell r="D40" t="str">
            <v>Fixed_roof1</v>
          </cell>
          <cell r="E40">
            <v>0</v>
          </cell>
          <cell r="F40" t="str">
            <v xml:space="preserve"> </v>
          </cell>
        </row>
        <row r="41">
          <cell r="A41" t="str">
            <v>4-T-65STK</v>
          </cell>
          <cell r="B41" t="str">
            <v>4-T-65</v>
          </cell>
          <cell r="C41" t="str">
            <v>Cyclohexanone</v>
          </cell>
          <cell r="D41" t="str">
            <v>Fixed_roof1</v>
          </cell>
          <cell r="E41">
            <v>0.74358303591394725</v>
          </cell>
          <cell r="F41" t="str">
            <v xml:space="preserve"> </v>
          </cell>
          <cell r="R41">
            <v>0.74358303591394725</v>
          </cell>
        </row>
        <row r="42">
          <cell r="A42" t="str">
            <v>4-T-66STK</v>
          </cell>
          <cell r="B42" t="str">
            <v>4-T-66</v>
          </cell>
          <cell r="C42" t="str">
            <v>Plastic Oil</v>
          </cell>
          <cell r="D42" t="str">
            <v>Fixed_roof1</v>
          </cell>
          <cell r="E42">
            <v>0</v>
          </cell>
          <cell r="F42" t="str">
            <v xml:space="preserve"> </v>
          </cell>
          <cell r="L42">
            <v>0</v>
          </cell>
        </row>
        <row r="43">
          <cell r="A43" t="str">
            <v>4-T-67ASTK</v>
          </cell>
          <cell r="B43" t="str">
            <v>4-T-67A</v>
          </cell>
          <cell r="C43" t="str">
            <v>Ethylbenzene</v>
          </cell>
          <cell r="D43" t="str">
            <v>Fixed_roof1</v>
          </cell>
          <cell r="E43">
            <v>0</v>
          </cell>
          <cell r="F43" t="str">
            <v xml:space="preserve"> </v>
          </cell>
          <cell r="T43">
            <v>0</v>
          </cell>
        </row>
        <row r="44">
          <cell r="A44" t="str">
            <v>4-T-67BSTK</v>
          </cell>
          <cell r="B44" t="str">
            <v>4-T-67B</v>
          </cell>
          <cell r="C44" t="str">
            <v>Ethylbenzene</v>
          </cell>
          <cell r="D44" t="str">
            <v>Fixed_roof1</v>
          </cell>
          <cell r="E44">
            <v>0</v>
          </cell>
          <cell r="F44" t="str">
            <v xml:space="preserve"> </v>
          </cell>
          <cell r="T44">
            <v>0</v>
          </cell>
        </row>
        <row r="45">
          <cell r="A45" t="str">
            <v>4-T-68STK</v>
          </cell>
          <cell r="B45" t="str">
            <v>4-T-68</v>
          </cell>
          <cell r="C45" t="str">
            <v>Lupersol DP-275-12</v>
          </cell>
          <cell r="D45" t="str">
            <v>Fixed_roof1</v>
          </cell>
          <cell r="E45">
            <v>0</v>
          </cell>
          <cell r="F45" t="str">
            <v xml:space="preserve"> </v>
          </cell>
          <cell r="T45">
            <v>0</v>
          </cell>
        </row>
        <row r="46">
          <cell r="A46" t="str">
            <v>4-T-73STK</v>
          </cell>
          <cell r="B46" t="str">
            <v>4-T-73</v>
          </cell>
          <cell r="C46" t="str">
            <v>Phosphorous Acid</v>
          </cell>
          <cell r="D46" t="str">
            <v>Fixed_roof1</v>
          </cell>
          <cell r="E46">
            <v>0</v>
          </cell>
          <cell r="F46" t="str">
            <v xml:space="preserve"> </v>
          </cell>
          <cell r="Y46">
            <v>0</v>
          </cell>
        </row>
        <row r="47">
          <cell r="A47" t="str">
            <v>4-T-74STK</v>
          </cell>
          <cell r="B47" t="str">
            <v>4-T-74</v>
          </cell>
          <cell r="C47" t="str">
            <v>Acetone</v>
          </cell>
          <cell r="D47" t="str">
            <v>Fixed_roof1</v>
          </cell>
          <cell r="E47">
            <v>0</v>
          </cell>
          <cell r="F47" t="str">
            <v xml:space="preserve"> </v>
          </cell>
          <cell r="X47">
            <v>1.6244398175471844</v>
          </cell>
        </row>
        <row r="48">
          <cell r="A48" t="str">
            <v>4-T-76STK</v>
          </cell>
          <cell r="B48" t="str">
            <v>4-T-76</v>
          </cell>
          <cell r="C48" t="str">
            <v>2-Ethylhexanoic Acid</v>
          </cell>
          <cell r="D48" t="str">
            <v>Fixed_roof1</v>
          </cell>
          <cell r="E48">
            <v>0</v>
          </cell>
          <cell r="F48" t="str">
            <v xml:space="preserve"> </v>
          </cell>
          <cell r="K48">
            <v>0</v>
          </cell>
        </row>
        <row r="51">
          <cell r="C51" t="str">
            <v>BPU Emissions Totals</v>
          </cell>
          <cell r="E51">
            <v>552.65037616880295</v>
          </cell>
          <cell r="F51">
            <v>322.61864526420584</v>
          </cell>
          <cell r="G51">
            <v>95.213880255975212</v>
          </cell>
          <cell r="H51">
            <v>145.90057781206099</v>
          </cell>
          <cell r="I51">
            <v>64.197566167697303</v>
          </cell>
          <cell r="J51">
            <v>17.30662102847236</v>
          </cell>
          <cell r="K51">
            <v>173.22011820810968</v>
          </cell>
          <cell r="L51">
            <v>58.01064438671154</v>
          </cell>
          <cell r="M51">
            <v>0.25014826161801829</v>
          </cell>
          <cell r="N51">
            <v>6.5514459065613311</v>
          </cell>
          <cell r="O51">
            <v>0</v>
          </cell>
          <cell r="P51">
            <v>0.82456351460860977</v>
          </cell>
          <cell r="Q51">
            <v>0</v>
          </cell>
          <cell r="R51">
            <v>6.4295842518881683</v>
          </cell>
          <cell r="S51">
            <v>0</v>
          </cell>
          <cell r="T51">
            <v>3.4848000000000003</v>
          </cell>
          <cell r="U51">
            <v>52.813136161523595</v>
          </cell>
          <cell r="V51">
            <v>0</v>
          </cell>
          <cell r="W51">
            <v>9.1531704695512293</v>
          </cell>
          <cell r="X51">
            <v>9.4940398175471845</v>
          </cell>
          <cell r="Y51">
            <v>88.123678772452976</v>
          </cell>
          <cell r="Z51">
            <v>13.9224</v>
          </cell>
        </row>
        <row r="52">
          <cell r="C52" t="str">
            <v>BPU Tanks</v>
          </cell>
          <cell r="E52">
            <v>12.090125076713115</v>
          </cell>
          <cell r="F52">
            <v>10.216538041133639</v>
          </cell>
          <cell r="G52">
            <v>0</v>
          </cell>
          <cell r="H52">
            <v>0</v>
          </cell>
          <cell r="I52">
            <v>10.216538041133639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0.9024335301143005</v>
          </cell>
          <cell r="O52">
            <v>0</v>
          </cell>
          <cell r="P52">
            <v>0</v>
          </cell>
          <cell r="Q52">
            <v>0</v>
          </cell>
          <cell r="R52">
            <v>0.74358303591394725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0.22757046955122973</v>
          </cell>
          <cell r="X52">
            <v>1.6244398175471844</v>
          </cell>
          <cell r="Y52">
            <v>0</v>
          </cell>
          <cell r="Z52">
            <v>0</v>
          </cell>
        </row>
        <row r="53">
          <cell r="C53" t="str">
            <v xml:space="preserve">BPU Process </v>
          </cell>
          <cell r="E53">
            <v>427.73696251958836</v>
          </cell>
          <cell r="F53">
            <v>286.87226216517945</v>
          </cell>
          <cell r="G53">
            <v>80.705880255975217</v>
          </cell>
          <cell r="H53">
            <v>145.90057781206099</v>
          </cell>
          <cell r="I53">
            <v>42.959183068670882</v>
          </cell>
          <cell r="J53">
            <v>17.30662102847236</v>
          </cell>
          <cell r="K53">
            <v>161.62043820810968</v>
          </cell>
          <cell r="L53">
            <v>35.840644386711539</v>
          </cell>
          <cell r="M53">
            <v>0.25014826161801829</v>
          </cell>
          <cell r="N53">
            <v>4.1490123764470308</v>
          </cell>
          <cell r="O53">
            <v>0</v>
          </cell>
          <cell r="P53">
            <v>0</v>
          </cell>
          <cell r="Q53">
            <v>0</v>
          </cell>
          <cell r="R53">
            <v>3.583601215974221</v>
          </cell>
          <cell r="S53">
            <v>0</v>
          </cell>
          <cell r="T53">
            <v>0</v>
          </cell>
          <cell r="U53">
            <v>16.126736161523596</v>
          </cell>
          <cell r="V53">
            <v>0</v>
          </cell>
          <cell r="W53">
            <v>0</v>
          </cell>
          <cell r="X53">
            <v>0</v>
          </cell>
          <cell r="Y53">
            <v>86.429278772452975</v>
          </cell>
          <cell r="Z53">
            <v>0</v>
          </cell>
        </row>
        <row r="54">
          <cell r="C54" t="str">
            <v>BPU Fugitives</v>
          </cell>
          <cell r="E54">
            <v>110.99344351460861</v>
          </cell>
          <cell r="F54">
            <v>23.700000000000003</v>
          </cell>
          <cell r="G54">
            <v>14.508000000000001</v>
          </cell>
          <cell r="H54">
            <v>0</v>
          </cell>
          <cell r="I54">
            <v>9.1920000000000002</v>
          </cell>
          <cell r="J54">
            <v>0</v>
          </cell>
          <cell r="K54">
            <v>11.599679999999999</v>
          </cell>
          <cell r="L54">
            <v>22.17</v>
          </cell>
          <cell r="M54">
            <v>0</v>
          </cell>
          <cell r="N54">
            <v>1.5</v>
          </cell>
          <cell r="O54">
            <v>0</v>
          </cell>
          <cell r="P54">
            <v>0.82456351460860977</v>
          </cell>
          <cell r="Q54">
            <v>0</v>
          </cell>
          <cell r="R54">
            <v>2.1024000000000003</v>
          </cell>
          <cell r="S54">
            <v>0</v>
          </cell>
          <cell r="T54">
            <v>3.4848000000000003</v>
          </cell>
          <cell r="U54">
            <v>36.686399999999999</v>
          </cell>
          <cell r="V54">
            <v>0</v>
          </cell>
          <cell r="W54">
            <v>8.9255999999999993</v>
          </cell>
          <cell r="X54">
            <v>7.8696000000000002</v>
          </cell>
          <cell r="Y54">
            <v>1.6944000000000001</v>
          </cell>
          <cell r="Z54">
            <v>13.9224</v>
          </cell>
        </row>
      </sheetData>
      <sheetData sheetId="9"/>
      <sheetData sheetId="10"/>
      <sheetData sheetId="11"/>
      <sheetData sheetId="12">
        <row r="2">
          <cell r="A2" t="str">
            <v>BPU, CPU and MPU Annual Production</v>
          </cell>
        </row>
        <row r="3">
          <cell r="A3" t="str">
            <v>1998 TNRCC Emissions Inventory</v>
          </cell>
        </row>
        <row r="4">
          <cell r="A4" t="str">
            <v>Elf Atochem North America, Inc.</v>
          </cell>
        </row>
        <row r="5">
          <cell r="A5" t="str">
            <v>Crosby, Texas</v>
          </cell>
        </row>
        <row r="8">
          <cell r="O8" t="str">
            <v>Annual</v>
          </cell>
          <cell r="P8" t="str">
            <v>Specific</v>
          </cell>
          <cell r="Q8" t="str">
            <v>Annual</v>
          </cell>
        </row>
        <row r="9">
          <cell r="A9" t="str">
            <v>Product Name</v>
          </cell>
          <cell r="B9" t="str">
            <v>Key Material</v>
          </cell>
          <cell r="C9" t="str">
            <v>Jan</v>
          </cell>
          <cell r="D9" t="str">
            <v>Feb</v>
          </cell>
          <cell r="E9" t="str">
            <v>Mar</v>
          </cell>
          <cell r="F9" t="str">
            <v>Apr</v>
          </cell>
          <cell r="G9" t="str">
            <v>May</v>
          </cell>
          <cell r="H9" t="str">
            <v>Jun</v>
          </cell>
          <cell r="I9" t="str">
            <v>Jul</v>
          </cell>
          <cell r="J9" t="str">
            <v>Aug</v>
          </cell>
          <cell r="K9" t="str">
            <v>Sep</v>
          </cell>
          <cell r="L9" t="str">
            <v>Oct</v>
          </cell>
          <cell r="M9" t="str">
            <v>Nov</v>
          </cell>
          <cell r="N9" t="str">
            <v>Dec</v>
          </cell>
          <cell r="O9" t="str">
            <v>Total (lbs)</v>
          </cell>
          <cell r="P9" t="str">
            <v>Gravity</v>
          </cell>
          <cell r="Q9" t="str">
            <v>Total (gal)</v>
          </cell>
        </row>
        <row r="11">
          <cell r="A11" t="str">
            <v>CPU</v>
          </cell>
        </row>
        <row r="12">
          <cell r="A12" t="str">
            <v>TBPO</v>
          </cell>
          <cell r="B12" t="str">
            <v>t-butyl peroctoate</v>
          </cell>
          <cell r="C12">
            <v>131840</v>
          </cell>
          <cell r="D12">
            <v>115516</v>
          </cell>
          <cell r="E12">
            <v>136935</v>
          </cell>
          <cell r="F12">
            <v>144525</v>
          </cell>
          <cell r="G12">
            <v>110642</v>
          </cell>
          <cell r="H12">
            <v>137276</v>
          </cell>
          <cell r="I12">
            <v>21898</v>
          </cell>
          <cell r="J12">
            <v>119000</v>
          </cell>
          <cell r="K12">
            <v>128060</v>
          </cell>
          <cell r="L12">
            <v>124882</v>
          </cell>
          <cell r="M12">
            <v>124955</v>
          </cell>
          <cell r="N12">
            <v>80360</v>
          </cell>
          <cell r="O12">
            <v>1375889</v>
          </cell>
          <cell r="P12">
            <v>0.88800000000000001</v>
          </cell>
          <cell r="Q12">
            <v>185782.32008987406</v>
          </cell>
        </row>
        <row r="13">
          <cell r="A13" t="str">
            <v>Lupersol PMS</v>
          </cell>
          <cell r="B13" t="str">
            <v>t-butyl peroctoate</v>
          </cell>
          <cell r="C13">
            <v>32943</v>
          </cell>
          <cell r="D13">
            <v>46100</v>
          </cell>
          <cell r="E13">
            <v>36579</v>
          </cell>
          <cell r="F13">
            <v>47574</v>
          </cell>
          <cell r="G13">
            <v>45828</v>
          </cell>
          <cell r="H13">
            <v>50490</v>
          </cell>
          <cell r="I13">
            <v>0</v>
          </cell>
          <cell r="J13">
            <v>48846</v>
          </cell>
          <cell r="K13">
            <v>45393</v>
          </cell>
          <cell r="L13">
            <v>14</v>
          </cell>
          <cell r="M13">
            <v>42500</v>
          </cell>
          <cell r="N13">
            <v>55478</v>
          </cell>
          <cell r="O13">
            <v>451745</v>
          </cell>
          <cell r="P13">
            <v>0.82830000000000004</v>
          </cell>
          <cell r="Q13">
            <v>65394.261917521399</v>
          </cell>
        </row>
        <row r="14">
          <cell r="A14" t="str">
            <v>Lupersol PDO</v>
          </cell>
          <cell r="B14" t="str">
            <v>t-butyl peroctoate</v>
          </cell>
          <cell r="C14">
            <v>30016</v>
          </cell>
          <cell r="D14">
            <v>8126</v>
          </cell>
          <cell r="E14">
            <v>23436</v>
          </cell>
          <cell r="F14">
            <v>27244</v>
          </cell>
          <cell r="G14">
            <v>33404</v>
          </cell>
          <cell r="H14">
            <v>29989</v>
          </cell>
          <cell r="I14">
            <v>0</v>
          </cell>
          <cell r="J14">
            <v>31024</v>
          </cell>
          <cell r="K14">
            <v>53678</v>
          </cell>
          <cell r="M14">
            <v>30615</v>
          </cell>
          <cell r="N14">
            <v>22486</v>
          </cell>
          <cell r="O14">
            <v>290018</v>
          </cell>
          <cell r="P14">
            <v>0.98599999999999999</v>
          </cell>
          <cell r="Q14">
            <v>35268.093841356938</v>
          </cell>
        </row>
        <row r="15">
          <cell r="A15" t="str">
            <v>TBPO 90%</v>
          </cell>
          <cell r="B15" t="str">
            <v>t-butyl peroctoate</v>
          </cell>
          <cell r="C15">
            <v>39375</v>
          </cell>
          <cell r="D15">
            <v>27790</v>
          </cell>
          <cell r="E15">
            <v>15750</v>
          </cell>
          <cell r="F15">
            <v>16170</v>
          </cell>
          <cell r="G15">
            <v>23625</v>
          </cell>
          <cell r="H15">
            <v>23905</v>
          </cell>
          <cell r="I15">
            <v>0</v>
          </cell>
          <cell r="J15">
            <v>27720</v>
          </cell>
          <cell r="K15">
            <v>36225</v>
          </cell>
          <cell r="L15">
            <v>31465</v>
          </cell>
          <cell r="M15">
            <v>7770</v>
          </cell>
          <cell r="N15">
            <v>23450</v>
          </cell>
          <cell r="O15">
            <v>273245</v>
          </cell>
          <cell r="P15">
            <v>0.86129999999999995</v>
          </cell>
          <cell r="Q15">
            <v>38039.230754024436</v>
          </cell>
        </row>
        <row r="16">
          <cell r="A16" t="str">
            <v>TBPO MC20</v>
          </cell>
          <cell r="B16" t="str">
            <v>t-butyl peroctoate</v>
          </cell>
          <cell r="C16">
            <v>0</v>
          </cell>
          <cell r="O16">
            <v>0</v>
          </cell>
          <cell r="P16">
            <v>0.74519999999999997</v>
          </cell>
          <cell r="Q16">
            <v>0</v>
          </cell>
        </row>
        <row r="17">
          <cell r="A17" t="str">
            <v>TBPO 20H</v>
          </cell>
          <cell r="B17" t="str">
            <v>t-butyl peroctoate</v>
          </cell>
          <cell r="C17">
            <v>0</v>
          </cell>
          <cell r="O17">
            <v>0</v>
          </cell>
          <cell r="P17">
            <v>0.77659999999999996</v>
          </cell>
          <cell r="Q17">
            <v>0</v>
          </cell>
        </row>
        <row r="18">
          <cell r="A18" t="str">
            <v>Lupersol 11</v>
          </cell>
          <cell r="B18" t="str">
            <v>t-butyl peroxypivalate</v>
          </cell>
          <cell r="C18">
            <v>49892</v>
          </cell>
          <cell r="D18">
            <v>125905</v>
          </cell>
          <cell r="E18">
            <v>79318</v>
          </cell>
          <cell r="F18">
            <v>65820</v>
          </cell>
          <cell r="G18">
            <v>0</v>
          </cell>
          <cell r="H18">
            <v>91272</v>
          </cell>
          <cell r="I18">
            <v>94558</v>
          </cell>
          <cell r="J18">
            <v>54211</v>
          </cell>
          <cell r="K18">
            <v>59529</v>
          </cell>
          <cell r="L18">
            <v>116788</v>
          </cell>
          <cell r="N18">
            <v>126328</v>
          </cell>
          <cell r="O18">
            <v>863621</v>
          </cell>
          <cell r="P18">
            <v>0.81969999999999998</v>
          </cell>
          <cell r="Q18">
            <v>126328.75278403604</v>
          </cell>
        </row>
        <row r="19">
          <cell r="A19" t="str">
            <v>Lupersol 11 MC20</v>
          </cell>
          <cell r="B19" t="str">
            <v>t-butyl peroxypivalate</v>
          </cell>
          <cell r="C19">
            <v>0</v>
          </cell>
          <cell r="O19">
            <v>0</v>
          </cell>
          <cell r="P19">
            <v>0.74070000000000003</v>
          </cell>
          <cell r="Q19">
            <v>0</v>
          </cell>
        </row>
        <row r="20">
          <cell r="A20" t="str">
            <v>Lupersol 11 M45</v>
          </cell>
          <cell r="B20" t="str">
            <v>t-butyl peroxypivalate</v>
          </cell>
          <cell r="C20">
            <v>0</v>
          </cell>
          <cell r="D20">
            <v>8910</v>
          </cell>
          <cell r="E20">
            <v>11670</v>
          </cell>
          <cell r="F20">
            <v>0</v>
          </cell>
          <cell r="G20">
            <v>7950</v>
          </cell>
          <cell r="H20">
            <v>6120</v>
          </cell>
          <cell r="I20">
            <v>5850</v>
          </cell>
          <cell r="J20">
            <v>0</v>
          </cell>
          <cell r="K20">
            <v>11250</v>
          </cell>
          <cell r="N20">
            <v>13500</v>
          </cell>
          <cell r="O20">
            <v>65250</v>
          </cell>
          <cell r="P20">
            <v>0.81969999999999998</v>
          </cell>
          <cell r="Q20">
            <v>9544.6395110336034</v>
          </cell>
        </row>
        <row r="21">
          <cell r="A21" t="str">
            <v>Lupersol 11 20H</v>
          </cell>
          <cell r="B21" t="str">
            <v>t-butyl peroxypivalate</v>
          </cell>
          <cell r="C21">
            <v>0</v>
          </cell>
          <cell r="O21">
            <v>0</v>
          </cell>
          <cell r="P21">
            <v>0.78569999999999995</v>
          </cell>
          <cell r="Q21">
            <v>0</v>
          </cell>
        </row>
        <row r="22">
          <cell r="A22" t="str">
            <v>t-Butyl perbenzoate</v>
          </cell>
          <cell r="B22" t="str">
            <v>t-Butyl perbenzoate</v>
          </cell>
          <cell r="C22">
            <v>167777</v>
          </cell>
          <cell r="D22">
            <v>347311</v>
          </cell>
          <cell r="E22">
            <v>246607</v>
          </cell>
          <cell r="F22">
            <v>222536</v>
          </cell>
          <cell r="G22">
            <v>223515</v>
          </cell>
          <cell r="H22">
            <v>215253</v>
          </cell>
          <cell r="I22">
            <v>227764</v>
          </cell>
          <cell r="J22">
            <v>0</v>
          </cell>
          <cell r="K22">
            <v>258376</v>
          </cell>
          <cell r="L22">
            <v>284666</v>
          </cell>
          <cell r="M22">
            <v>335458</v>
          </cell>
          <cell r="N22">
            <v>364530</v>
          </cell>
          <cell r="O22">
            <v>2893793</v>
          </cell>
          <cell r="P22">
            <v>1.042</v>
          </cell>
          <cell r="Q22">
            <v>332991.91740657378</v>
          </cell>
        </row>
        <row r="23">
          <cell r="A23" t="str">
            <v>t-Butyl perbenzoate AR 70</v>
          </cell>
          <cell r="B23" t="str">
            <v>t-Butyl perbenzoate</v>
          </cell>
          <cell r="C23">
            <v>0</v>
          </cell>
          <cell r="D23">
            <v>7600</v>
          </cell>
          <cell r="E23">
            <v>4000</v>
          </cell>
          <cell r="F23">
            <v>8000</v>
          </cell>
          <cell r="G23">
            <v>4000</v>
          </cell>
          <cell r="H23">
            <v>0</v>
          </cell>
          <cell r="I23">
            <v>11600</v>
          </cell>
          <cell r="J23">
            <v>0</v>
          </cell>
          <cell r="K23">
            <v>8000</v>
          </cell>
          <cell r="M23">
            <v>12800</v>
          </cell>
          <cell r="N23">
            <v>8000</v>
          </cell>
          <cell r="O23">
            <v>64000</v>
          </cell>
          <cell r="P23">
            <v>0.8</v>
          </cell>
          <cell r="Q23">
            <v>9592.3261390887292</v>
          </cell>
        </row>
        <row r="24">
          <cell r="A24" t="str">
            <v>Lupersol 10</v>
          </cell>
          <cell r="B24" t="str">
            <v>t-butyl peroxyneodecanoate</v>
          </cell>
          <cell r="C24">
            <v>0</v>
          </cell>
          <cell r="O24">
            <v>0</v>
          </cell>
          <cell r="P24">
            <v>0.90700000000000003</v>
          </cell>
          <cell r="Q24">
            <v>0</v>
          </cell>
        </row>
        <row r="25">
          <cell r="A25" t="str">
            <v>Lupersol 10 M75</v>
          </cell>
          <cell r="B25" t="str">
            <v>t-butyl peroxyneodecanoate</v>
          </cell>
          <cell r="C25">
            <v>103412</v>
          </cell>
          <cell r="D25">
            <v>0</v>
          </cell>
          <cell r="E25">
            <v>122231</v>
          </cell>
          <cell r="F25">
            <v>0</v>
          </cell>
          <cell r="G25">
            <v>115578</v>
          </cell>
          <cell r="H25">
            <v>73383</v>
          </cell>
          <cell r="I25">
            <v>71059</v>
          </cell>
          <cell r="J25">
            <v>106506</v>
          </cell>
          <cell r="K25">
            <v>0</v>
          </cell>
          <cell r="L25">
            <v>101235</v>
          </cell>
          <cell r="M25">
            <v>114544</v>
          </cell>
          <cell r="N25">
            <v>116131</v>
          </cell>
          <cell r="O25">
            <v>924079</v>
          </cell>
          <cell r="P25">
            <v>0.82769999999999999</v>
          </cell>
          <cell r="Q25">
            <v>133865.94095510108</v>
          </cell>
        </row>
        <row r="26">
          <cell r="A26" t="str">
            <v>Lupersol 10 M50</v>
          </cell>
          <cell r="B26" t="str">
            <v>t-butyl peroxyneodecanoate</v>
          </cell>
          <cell r="C26">
            <v>0</v>
          </cell>
          <cell r="O26">
            <v>0</v>
          </cell>
          <cell r="P26">
            <v>0.82769999999999999</v>
          </cell>
          <cell r="Q26">
            <v>0</v>
          </cell>
        </row>
        <row r="27">
          <cell r="O27">
            <v>7201640</v>
          </cell>
          <cell r="Q27">
            <v>936807.48339861003</v>
          </cell>
        </row>
        <row r="28">
          <cell r="A28" t="str">
            <v>BPU</v>
          </cell>
        </row>
        <row r="29">
          <cell r="A29" t="str">
            <v>t-butyl hydroperoxide G</v>
          </cell>
          <cell r="B29" t="str">
            <v>t-butyl hydroperoxide</v>
          </cell>
          <cell r="C29">
            <v>0</v>
          </cell>
          <cell r="O29">
            <v>0</v>
          </cell>
          <cell r="P29">
            <v>0.88</v>
          </cell>
          <cell r="Q29">
            <v>0</v>
          </cell>
        </row>
        <row r="30">
          <cell r="A30" t="str">
            <v>t-butyl hydroperoxide 70</v>
          </cell>
          <cell r="B30" t="str">
            <v>t-butyl hydroperoxide</v>
          </cell>
          <cell r="C30">
            <v>0</v>
          </cell>
          <cell r="D30">
            <v>0</v>
          </cell>
          <cell r="E30">
            <v>0</v>
          </cell>
          <cell r="F30">
            <v>14280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2540</v>
          </cell>
          <cell r="M30">
            <v>7800</v>
          </cell>
          <cell r="O30">
            <v>24620</v>
          </cell>
          <cell r="P30">
            <v>0.88</v>
          </cell>
          <cell r="Q30">
            <v>3354.5890560279049</v>
          </cell>
        </row>
        <row r="31">
          <cell r="A31" t="str">
            <v>t-butyl hydroperoxide 70x</v>
          </cell>
          <cell r="B31" t="str">
            <v>t-butyl hydroperoxide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24600</v>
          </cell>
          <cell r="L31">
            <v>25201</v>
          </cell>
          <cell r="M31">
            <v>41512</v>
          </cell>
          <cell r="N31">
            <v>95090</v>
          </cell>
          <cell r="O31">
            <v>186403</v>
          </cell>
          <cell r="P31">
            <v>0.88</v>
          </cell>
          <cell r="Q31">
            <v>25398.272291257905</v>
          </cell>
        </row>
        <row r="32">
          <cell r="A32" t="str">
            <v>t-butyl hydroperoxide 90</v>
          </cell>
          <cell r="B32" t="str">
            <v>t-butyl hydroperoxide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O32">
            <v>0</v>
          </cell>
          <cell r="P32">
            <v>0.88</v>
          </cell>
          <cell r="Q32">
            <v>0</v>
          </cell>
        </row>
        <row r="33">
          <cell r="A33" t="str">
            <v>TBPO</v>
          </cell>
          <cell r="B33" t="str">
            <v>t-butyl peroctoate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5775</v>
          </cell>
          <cell r="O33">
            <v>5775</v>
          </cell>
          <cell r="P33">
            <v>0.88800000000000001</v>
          </cell>
          <cell r="Q33">
            <v>779.78158014129235</v>
          </cell>
        </row>
        <row r="34">
          <cell r="A34" t="str">
            <v>TBPO 90%</v>
          </cell>
          <cell r="B34" t="str">
            <v>t-butyl peroctoate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15645</v>
          </cell>
          <cell r="O34">
            <v>15645</v>
          </cell>
          <cell r="P34">
            <v>0.86129999999999995</v>
          </cell>
          <cell r="Q34">
            <v>2177.9859289162196</v>
          </cell>
        </row>
        <row r="35">
          <cell r="A35" t="str">
            <v>Lupersol PMS</v>
          </cell>
          <cell r="B35" t="str">
            <v>t-butyl peroctoate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3300</v>
          </cell>
          <cell r="O35">
            <v>3300</v>
          </cell>
          <cell r="P35">
            <v>0.82830000000000004</v>
          </cell>
          <cell r="Q35">
            <v>477.70548501437889</v>
          </cell>
        </row>
        <row r="36">
          <cell r="A36" t="str">
            <v>di-t-95</v>
          </cell>
          <cell r="B36" t="str">
            <v>di-tert-butyl peroxide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2720</v>
          </cell>
          <cell r="O36">
            <v>2720</v>
          </cell>
          <cell r="P36">
            <v>0.79300000000000004</v>
          </cell>
          <cell r="Q36">
            <v>411.2724952446618</v>
          </cell>
        </row>
        <row r="37">
          <cell r="A37" t="str">
            <v>di-t-butyl peroxide</v>
          </cell>
          <cell r="B37" t="str">
            <v>di-t-butyl peroxide</v>
          </cell>
          <cell r="C37">
            <v>0</v>
          </cell>
          <cell r="D37">
            <v>0</v>
          </cell>
          <cell r="E37">
            <v>0</v>
          </cell>
          <cell r="F37">
            <v>29240</v>
          </cell>
          <cell r="G37">
            <v>0</v>
          </cell>
          <cell r="H37">
            <v>72422</v>
          </cell>
          <cell r="I37">
            <v>13010</v>
          </cell>
          <cell r="J37">
            <v>0</v>
          </cell>
          <cell r="K37">
            <v>0</v>
          </cell>
          <cell r="M37">
            <v>64706</v>
          </cell>
          <cell r="N37">
            <v>81639</v>
          </cell>
          <cell r="O37">
            <v>261017</v>
          </cell>
          <cell r="P37">
            <v>0.78800000000000003</v>
          </cell>
          <cell r="Q37">
            <v>39717.008119392805</v>
          </cell>
        </row>
        <row r="38">
          <cell r="A38" t="str">
            <v>di-t-butyl peroxide 20C</v>
          </cell>
          <cell r="B38" t="str">
            <v>di-t-butyl peroxide</v>
          </cell>
          <cell r="C38">
            <v>0</v>
          </cell>
          <cell r="O38">
            <v>0</v>
          </cell>
          <cell r="P38">
            <v>0.72250000000000003</v>
          </cell>
          <cell r="Q38">
            <v>0</v>
          </cell>
        </row>
        <row r="39">
          <cell r="A39" t="str">
            <v>di-t-amyl peroxide</v>
          </cell>
          <cell r="B39" t="str">
            <v>di-t-amyl peroxide</v>
          </cell>
          <cell r="C39">
            <v>6</v>
          </cell>
          <cell r="D39">
            <v>18081</v>
          </cell>
          <cell r="E39">
            <v>5800</v>
          </cell>
          <cell r="F39">
            <v>12932</v>
          </cell>
          <cell r="G39">
            <v>31940</v>
          </cell>
          <cell r="H39">
            <v>15650</v>
          </cell>
          <cell r="I39">
            <v>5</v>
          </cell>
          <cell r="J39">
            <v>20752</v>
          </cell>
          <cell r="K39">
            <v>66</v>
          </cell>
          <cell r="L39">
            <v>9501</v>
          </cell>
          <cell r="M39">
            <v>7165</v>
          </cell>
          <cell r="N39">
            <v>13940</v>
          </cell>
          <cell r="O39">
            <v>135838</v>
          </cell>
          <cell r="P39">
            <v>0.81430000000000002</v>
          </cell>
          <cell r="Q39">
            <v>20001.878884955404</v>
          </cell>
        </row>
        <row r="40">
          <cell r="A40" t="str">
            <v>Lupersol 10 M75</v>
          </cell>
          <cell r="B40" t="str">
            <v>t-butyl peroxyneodecanoate</v>
          </cell>
          <cell r="C40">
            <v>51988</v>
          </cell>
          <cell r="D40">
            <v>51009</v>
          </cell>
          <cell r="E40">
            <v>0</v>
          </cell>
          <cell r="F40">
            <v>24448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18720</v>
          </cell>
          <cell r="O40">
            <v>146165</v>
          </cell>
          <cell r="P40">
            <v>0.82769999999999999</v>
          </cell>
          <cell r="Q40">
            <v>21174.071978372358</v>
          </cell>
        </row>
        <row r="41">
          <cell r="A41" t="str">
            <v>Lupersol 11</v>
          </cell>
          <cell r="B41" t="str">
            <v>t-butyl peroxypivalate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18450</v>
          </cell>
          <cell r="K41">
            <v>0</v>
          </cell>
          <cell r="L41">
            <v>18905</v>
          </cell>
          <cell r="M41">
            <v>9983</v>
          </cell>
          <cell r="O41">
            <v>47338</v>
          </cell>
          <cell r="P41">
            <v>0.81969999999999998</v>
          </cell>
          <cell r="Q41">
            <v>6924.5079720047315</v>
          </cell>
        </row>
        <row r="42">
          <cell r="A42" t="str">
            <v>Lupersol 555 M60</v>
          </cell>
          <cell r="B42" t="str">
            <v>t-amyl peracetate</v>
          </cell>
          <cell r="C42">
            <v>55400</v>
          </cell>
          <cell r="D42">
            <v>79957</v>
          </cell>
          <cell r="E42">
            <v>90103</v>
          </cell>
          <cell r="F42">
            <v>29200</v>
          </cell>
          <cell r="G42">
            <v>74880</v>
          </cell>
          <cell r="H42">
            <v>71894</v>
          </cell>
          <cell r="I42">
            <v>20636</v>
          </cell>
          <cell r="J42">
            <v>52120</v>
          </cell>
          <cell r="K42">
            <v>56327</v>
          </cell>
          <cell r="L42">
            <v>77508</v>
          </cell>
          <cell r="M42">
            <v>85700</v>
          </cell>
          <cell r="N42">
            <v>45463</v>
          </cell>
          <cell r="O42">
            <v>739188</v>
          </cell>
          <cell r="P42">
            <v>0.86329999999999996</v>
          </cell>
          <cell r="Q42">
            <v>102666.11221621568</v>
          </cell>
        </row>
        <row r="43">
          <cell r="A43" t="str">
            <v>Lupersol 75M</v>
          </cell>
          <cell r="B43" t="str">
            <v>t-butyl peracetate</v>
          </cell>
          <cell r="C43">
            <v>11515</v>
          </cell>
          <cell r="D43">
            <v>34370</v>
          </cell>
          <cell r="E43">
            <v>31535</v>
          </cell>
          <cell r="F43">
            <v>12503</v>
          </cell>
          <cell r="G43">
            <v>18830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108753</v>
          </cell>
          <cell r="P43">
            <v>0.83</v>
          </cell>
          <cell r="Q43">
            <v>15710.756695848142</v>
          </cell>
        </row>
        <row r="44">
          <cell r="A44" t="str">
            <v>Lupersol 70</v>
          </cell>
          <cell r="B44" t="str">
            <v>t-butyl peracetate</v>
          </cell>
          <cell r="C44">
            <v>42175</v>
          </cell>
          <cell r="D44">
            <v>16880</v>
          </cell>
          <cell r="E44">
            <v>25243</v>
          </cell>
          <cell r="F44">
            <v>10473</v>
          </cell>
          <cell r="G44">
            <v>21107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O44">
            <v>115881</v>
          </cell>
          <cell r="P44">
            <v>0.88500000000000001</v>
          </cell>
          <cell r="Q44">
            <v>15700.117871804252</v>
          </cell>
        </row>
        <row r="45">
          <cell r="A45" t="str">
            <v>Lupersol 76M</v>
          </cell>
          <cell r="B45" t="str">
            <v>t-butyl peracetate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O45">
            <v>0</v>
          </cell>
          <cell r="P45">
            <v>0.85299999999999998</v>
          </cell>
          <cell r="Q45">
            <v>0</v>
          </cell>
        </row>
        <row r="46">
          <cell r="A46" t="str">
            <v>Peracetate MC20</v>
          </cell>
          <cell r="B46" t="str">
            <v>t-butyl peracetate</v>
          </cell>
          <cell r="C46">
            <v>0</v>
          </cell>
          <cell r="O46">
            <v>0</v>
          </cell>
          <cell r="P46">
            <v>0.73299999999999998</v>
          </cell>
          <cell r="Q46">
            <v>0</v>
          </cell>
        </row>
        <row r="47">
          <cell r="A47" t="str">
            <v>Peracetate 20H</v>
          </cell>
          <cell r="B47" t="str">
            <v>t-butyl peracetate</v>
          </cell>
          <cell r="C47">
            <v>0</v>
          </cell>
          <cell r="O47">
            <v>0</v>
          </cell>
          <cell r="P47">
            <v>0.78190000000000004</v>
          </cell>
          <cell r="Q47">
            <v>0</v>
          </cell>
        </row>
        <row r="48">
          <cell r="A48" t="str">
            <v>Lupersol 701-M75</v>
          </cell>
          <cell r="B48" t="str">
            <v>t-butyl peroxyneoheptanoate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O48">
            <v>0</v>
          </cell>
          <cell r="P48">
            <v>0.88429999999999997</v>
          </cell>
          <cell r="Q48">
            <v>0</v>
          </cell>
        </row>
        <row r="49">
          <cell r="A49" t="str">
            <v>Lupersol 288 M75</v>
          </cell>
          <cell r="B49" t="str">
            <v>a-cumyl peroxyneoheptanoate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10864</v>
          </cell>
          <cell r="I49">
            <v>0</v>
          </cell>
          <cell r="J49">
            <v>0</v>
          </cell>
          <cell r="K49">
            <v>0</v>
          </cell>
          <cell r="O49">
            <v>10864</v>
          </cell>
          <cell r="P49">
            <v>0.95109999999999995</v>
          </cell>
          <cell r="Q49">
            <v>1369.6119121945637</v>
          </cell>
        </row>
        <row r="50">
          <cell r="A50" t="str">
            <v>Lupersol 188 M75</v>
          </cell>
          <cell r="B50" t="str">
            <v>a-cumyl peroxyneodecanoate</v>
          </cell>
          <cell r="C50">
            <v>0</v>
          </cell>
          <cell r="O50">
            <v>0</v>
          </cell>
          <cell r="P50">
            <v>0.81969999999999998</v>
          </cell>
          <cell r="Q50">
            <v>0</v>
          </cell>
        </row>
        <row r="51">
          <cell r="A51" t="str">
            <v>Lupersol DP-275B-25</v>
          </cell>
          <cell r="B51" t="str">
            <v>1,1-di(t-butylperoxy)cyclohexane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O51">
            <v>0</v>
          </cell>
          <cell r="P51">
            <v>0.88</v>
          </cell>
          <cell r="Q51">
            <v>0</v>
          </cell>
        </row>
        <row r="52">
          <cell r="A52" t="str">
            <v>Lupersol DP-275B-12</v>
          </cell>
          <cell r="B52" t="str">
            <v>1,1-di(t-butylperoxy)cyclohexane</v>
          </cell>
          <cell r="C52">
            <v>0</v>
          </cell>
          <cell r="O52">
            <v>0</v>
          </cell>
          <cell r="P52">
            <v>0.87170000000000003</v>
          </cell>
          <cell r="Q52">
            <v>0</v>
          </cell>
        </row>
        <row r="53">
          <cell r="A53" t="str">
            <v>Lupersol 219 M60</v>
          </cell>
          <cell r="B53" t="str">
            <v>diisononanoyl peroxide</v>
          </cell>
          <cell r="C53">
            <v>0</v>
          </cell>
          <cell r="O53">
            <v>0</v>
          </cell>
          <cell r="P53">
            <v>0.85599999999999998</v>
          </cell>
          <cell r="Q53">
            <v>0</v>
          </cell>
        </row>
        <row r="54">
          <cell r="A54" t="str">
            <v>Lupersol 331-80B</v>
          </cell>
          <cell r="B54" t="str">
            <v>1,1-di(t-butyl peroxy)-cyclohexane</v>
          </cell>
          <cell r="C54">
            <v>0</v>
          </cell>
          <cell r="N54">
            <v>3955</v>
          </cell>
          <cell r="O54">
            <v>3955</v>
          </cell>
          <cell r="P54">
            <v>0.995</v>
          </cell>
          <cell r="Q54">
            <v>476.60364170974776</v>
          </cell>
        </row>
        <row r="55">
          <cell r="A55" t="str">
            <v>Lupersol 331-M80</v>
          </cell>
          <cell r="B55" t="str">
            <v>1,1-di(t-butylperoxy)-cyclohexane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1540</v>
          </cell>
          <cell r="O55">
            <v>1540</v>
          </cell>
          <cell r="P55">
            <v>0.995</v>
          </cell>
          <cell r="Q55">
            <v>185.58017907282215</v>
          </cell>
        </row>
        <row r="56">
          <cell r="A56" t="str">
            <v>Lupersol 331-MO25</v>
          </cell>
          <cell r="B56" t="str">
            <v>1,1-di(t-butylperoxy)-cyclohexane</v>
          </cell>
          <cell r="C56">
            <v>0</v>
          </cell>
          <cell r="D56">
            <v>17100</v>
          </cell>
          <cell r="E56">
            <v>0</v>
          </cell>
          <cell r="F56">
            <v>0</v>
          </cell>
          <cell r="G56">
            <v>0</v>
          </cell>
          <cell r="H56">
            <v>38380</v>
          </cell>
          <cell r="I56">
            <v>0</v>
          </cell>
          <cell r="J56">
            <v>0</v>
          </cell>
          <cell r="K56">
            <v>0</v>
          </cell>
          <cell r="O56">
            <v>55480</v>
          </cell>
          <cell r="P56">
            <v>0.89300000000000002</v>
          </cell>
          <cell r="Q56">
            <v>7449.3596612072042</v>
          </cell>
        </row>
        <row r="57">
          <cell r="A57" t="str">
            <v>Lupersol 331-P80</v>
          </cell>
          <cell r="B57" t="str">
            <v>1,1-di(t-butylperoxy)-cyclohexane</v>
          </cell>
          <cell r="C57">
            <v>4</v>
          </cell>
          <cell r="D57">
            <v>11201</v>
          </cell>
          <cell r="E57">
            <v>8442</v>
          </cell>
          <cell r="F57">
            <v>12442</v>
          </cell>
          <cell r="G57">
            <v>17400</v>
          </cell>
          <cell r="H57">
            <v>0</v>
          </cell>
          <cell r="I57">
            <v>10080</v>
          </cell>
          <cell r="J57">
            <v>0</v>
          </cell>
          <cell r="K57">
            <v>11280</v>
          </cell>
          <cell r="L57">
            <v>14684</v>
          </cell>
          <cell r="M57">
            <v>9682</v>
          </cell>
          <cell r="N57">
            <v>22920</v>
          </cell>
          <cell r="O57">
            <v>118135</v>
          </cell>
          <cell r="P57">
            <v>0.89300000000000002</v>
          </cell>
          <cell r="Q57">
            <v>15862.114339883077</v>
          </cell>
        </row>
        <row r="58">
          <cell r="A58" t="str">
            <v>Lupersol 531-80B</v>
          </cell>
          <cell r="B58" t="str">
            <v>1,1-di(t-amylperoxy)-cyclohexane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0</v>
          </cell>
          <cell r="P58">
            <v>0.95930000000000004</v>
          </cell>
          <cell r="Q58">
            <v>0</v>
          </cell>
        </row>
        <row r="59">
          <cell r="A59" t="str">
            <v>Lupersol 531-80M</v>
          </cell>
          <cell r="B59" t="str">
            <v>1,1-di(t-amylperoxy)-cyclohexane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N59">
            <v>13125</v>
          </cell>
          <cell r="O59">
            <v>13125</v>
          </cell>
          <cell r="P59">
            <v>0.89810000000000001</v>
          </cell>
          <cell r="Q59">
            <v>1752.3004199913648</v>
          </cell>
        </row>
        <row r="60">
          <cell r="A60" t="str">
            <v>Lupersol 533 M75</v>
          </cell>
          <cell r="B60" t="str">
            <v>Ethyl-3,3-di(t-amylperoxy)-butyrate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O60">
            <v>0</v>
          </cell>
          <cell r="P60">
            <v>0.89370000000000005</v>
          </cell>
          <cell r="Q60">
            <v>0</v>
          </cell>
        </row>
        <row r="61">
          <cell r="A61" t="str">
            <v>Lupersol P-31</v>
          </cell>
          <cell r="B61" t="str">
            <v>1,1-di(t-butylperoxy)cyclohexane &amp; t-butyl peroctoate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O61">
            <v>0</v>
          </cell>
          <cell r="P61">
            <v>0.89710000000000001</v>
          </cell>
          <cell r="Q61">
            <v>0</v>
          </cell>
        </row>
        <row r="62">
          <cell r="A62" t="str">
            <v>Lupersol P-33</v>
          </cell>
          <cell r="B62" t="str">
            <v>1,1-di(t-butylperoxy)cyclohexane &amp; t-butyl peroctoate</v>
          </cell>
          <cell r="C62">
            <v>0</v>
          </cell>
          <cell r="D62">
            <v>0</v>
          </cell>
          <cell r="E62">
            <v>13650</v>
          </cell>
          <cell r="F62">
            <v>17150</v>
          </cell>
          <cell r="G62">
            <v>17255</v>
          </cell>
          <cell r="H62">
            <v>0</v>
          </cell>
          <cell r="I62">
            <v>13685</v>
          </cell>
          <cell r="J62">
            <v>0</v>
          </cell>
          <cell r="K62">
            <v>13090</v>
          </cell>
          <cell r="M62">
            <v>19110</v>
          </cell>
          <cell r="N62">
            <v>13020</v>
          </cell>
          <cell r="O62">
            <v>106960</v>
          </cell>
          <cell r="P62">
            <v>0.89710000000000001</v>
          </cell>
          <cell r="Q62">
            <v>14295.99826993828</v>
          </cell>
        </row>
        <row r="63">
          <cell r="A63" t="str">
            <v>t-amyl perbenzoate</v>
          </cell>
          <cell r="B63" t="str">
            <v>t-amyl perbenzoate</v>
          </cell>
          <cell r="C63">
            <v>3</v>
          </cell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16800</v>
          </cell>
          <cell r="J63">
            <v>0</v>
          </cell>
          <cell r="K63">
            <v>0</v>
          </cell>
          <cell r="L63">
            <v>2</v>
          </cell>
          <cell r="M63">
            <v>8</v>
          </cell>
          <cell r="N63">
            <v>9480</v>
          </cell>
          <cell r="O63">
            <v>26295</v>
          </cell>
          <cell r="P63">
            <v>1.02</v>
          </cell>
          <cell r="Q63">
            <v>3091.0565665114964</v>
          </cell>
        </row>
        <row r="64">
          <cell r="A64" t="str">
            <v>Lupersol DP 231T</v>
          </cell>
          <cell r="B64" t="str">
            <v>3,3,5-trimethyl 1,1-di(t-butylperoxy)cyclohexanone</v>
          </cell>
          <cell r="C64">
            <v>0</v>
          </cell>
          <cell r="O64">
            <v>0</v>
          </cell>
          <cell r="P64">
            <v>0.88009999999999999</v>
          </cell>
          <cell r="Q64">
            <v>0</v>
          </cell>
        </row>
        <row r="65">
          <cell r="A65" t="str">
            <v>Lupersol 80</v>
          </cell>
          <cell r="B65" t="str">
            <v>t-butyl peroxyisobutyrate</v>
          </cell>
          <cell r="C65">
            <v>0</v>
          </cell>
          <cell r="D65">
            <v>0</v>
          </cell>
          <cell r="E65">
            <v>0</v>
          </cell>
          <cell r="F65">
            <v>3220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O65">
            <v>3220</v>
          </cell>
          <cell r="P65">
            <v>0.87</v>
          </cell>
          <cell r="Q65">
            <v>443.78290471071421</v>
          </cell>
        </row>
        <row r="66">
          <cell r="A66" t="str">
            <v>Lupersol 546 M75</v>
          </cell>
          <cell r="B66" t="str">
            <v>t-amyl peroxyneodecanoate</v>
          </cell>
          <cell r="C66">
            <v>9060</v>
          </cell>
          <cell r="D66">
            <v>0</v>
          </cell>
          <cell r="E66">
            <v>21930</v>
          </cell>
          <cell r="F66">
            <v>21720</v>
          </cell>
          <cell r="G66">
            <v>16861</v>
          </cell>
          <cell r="H66">
            <v>22140</v>
          </cell>
          <cell r="I66">
            <v>23790</v>
          </cell>
          <cell r="J66">
            <v>22890</v>
          </cell>
          <cell r="K66">
            <v>0</v>
          </cell>
          <cell r="L66">
            <v>22830</v>
          </cell>
          <cell r="N66">
            <v>29792</v>
          </cell>
          <cell r="O66">
            <v>191013</v>
          </cell>
          <cell r="P66">
            <v>0.86970000000000003</v>
          </cell>
          <cell r="Q66">
            <v>26334.641152204142</v>
          </cell>
        </row>
        <row r="67">
          <cell r="A67" t="str">
            <v>Lupersol 554 M75</v>
          </cell>
          <cell r="B67" t="str">
            <v>t-amyl peroxypivalate</v>
          </cell>
          <cell r="C67">
            <v>16408</v>
          </cell>
          <cell r="D67">
            <v>26508</v>
          </cell>
          <cell r="E67">
            <v>64180</v>
          </cell>
          <cell r="F67">
            <v>70181</v>
          </cell>
          <cell r="G67">
            <v>37707</v>
          </cell>
          <cell r="H67">
            <v>16064</v>
          </cell>
          <cell r="I67">
            <v>29415</v>
          </cell>
          <cell r="J67">
            <v>30920</v>
          </cell>
          <cell r="K67">
            <v>0</v>
          </cell>
          <cell r="L67">
            <v>36627</v>
          </cell>
          <cell r="M67">
            <v>29231</v>
          </cell>
          <cell r="N67">
            <v>29817</v>
          </cell>
          <cell r="O67">
            <v>387058</v>
          </cell>
          <cell r="P67">
            <v>0.86699999999999999</v>
          </cell>
          <cell r="Q67">
            <v>53529.218147972977</v>
          </cell>
        </row>
        <row r="68">
          <cell r="A68" t="str">
            <v>Lupersol 554 M50</v>
          </cell>
          <cell r="B68" t="str">
            <v>t-amyl peroxypivalate</v>
          </cell>
          <cell r="C68">
            <v>0</v>
          </cell>
          <cell r="O68">
            <v>0</v>
          </cell>
          <cell r="P68">
            <v>0.82830000000000004</v>
          </cell>
          <cell r="Q68">
            <v>0</v>
          </cell>
        </row>
        <row r="69">
          <cell r="A69" t="str">
            <v>Lupersol 575</v>
          </cell>
          <cell r="B69" t="str">
            <v>t-amyl peroxyhexanoate</v>
          </cell>
          <cell r="C69">
            <v>0</v>
          </cell>
          <cell r="D69">
            <v>0</v>
          </cell>
          <cell r="E69">
            <v>44249</v>
          </cell>
          <cell r="F69">
            <v>0</v>
          </cell>
          <cell r="G69">
            <v>39062</v>
          </cell>
          <cell r="H69">
            <v>0</v>
          </cell>
          <cell r="I69">
            <v>25625</v>
          </cell>
          <cell r="J69">
            <v>0</v>
          </cell>
          <cell r="K69">
            <v>0</v>
          </cell>
          <cell r="M69">
            <v>36890</v>
          </cell>
          <cell r="N69">
            <v>34960</v>
          </cell>
          <cell r="O69">
            <v>180786</v>
          </cell>
          <cell r="P69">
            <v>0.90280000000000005</v>
          </cell>
          <cell r="Q69">
            <v>24010.831210972734</v>
          </cell>
        </row>
        <row r="70">
          <cell r="A70" t="str">
            <v>Lupersol 575 P75</v>
          </cell>
          <cell r="B70" t="str">
            <v>t-amyl peroxyhexanoate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0</v>
          </cell>
          <cell r="P70">
            <v>0.91249999999999998</v>
          </cell>
          <cell r="Q70">
            <v>0</v>
          </cell>
        </row>
        <row r="71">
          <cell r="A71" t="str">
            <v>Lupersol 575 M75</v>
          </cell>
          <cell r="B71" t="str">
            <v>t-amyl peroxyhexanoate</v>
          </cell>
          <cell r="C71">
            <v>0</v>
          </cell>
          <cell r="D71">
            <v>0</v>
          </cell>
          <cell r="E71">
            <v>4152</v>
          </cell>
          <cell r="F71">
            <v>0</v>
          </cell>
          <cell r="G71">
            <v>8930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N71">
            <v>7804</v>
          </cell>
          <cell r="O71">
            <v>20886</v>
          </cell>
          <cell r="P71">
            <v>0.86129999999999995</v>
          </cell>
          <cell r="Q71">
            <v>2907.6007741351332</v>
          </cell>
        </row>
        <row r="72">
          <cell r="O72">
            <v>2911960</v>
          </cell>
          <cell r="Q72">
            <v>406202.75975570007</v>
          </cell>
        </row>
        <row r="74">
          <cell r="A74" t="str">
            <v>Phosphorous Acid, 70%</v>
          </cell>
          <cell r="C74">
            <v>48100</v>
          </cell>
          <cell r="D74">
            <v>43640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O74">
            <v>91740</v>
          </cell>
          <cell r="P74">
            <v>1.44</v>
          </cell>
          <cell r="Q74">
            <v>7638.8888888888896</v>
          </cell>
        </row>
        <row r="76">
          <cell r="A76" t="str">
            <v>MPU</v>
          </cell>
        </row>
        <row r="77">
          <cell r="A77" t="str">
            <v>Lupersol 101</v>
          </cell>
          <cell r="B77" t="str">
            <v>2,5-Dimethyl-2,5-di-(t-butylperoxy)hexane</v>
          </cell>
          <cell r="C77">
            <v>153601</v>
          </cell>
          <cell r="D77">
            <v>125300</v>
          </cell>
          <cell r="E77">
            <v>125555</v>
          </cell>
          <cell r="F77">
            <v>111716</v>
          </cell>
          <cell r="G77">
            <v>153313</v>
          </cell>
          <cell r="H77">
            <v>27715</v>
          </cell>
          <cell r="I77">
            <v>68433</v>
          </cell>
          <cell r="J77">
            <v>156865</v>
          </cell>
          <cell r="K77">
            <v>80925</v>
          </cell>
          <cell r="L77">
            <v>113120</v>
          </cell>
          <cell r="M77">
            <v>31016</v>
          </cell>
          <cell r="O77">
            <v>1147559</v>
          </cell>
          <cell r="P77">
            <v>0.86499999999999999</v>
          </cell>
          <cell r="Q77">
            <v>159071.67907292664</v>
          </cell>
        </row>
        <row r="78">
          <cell r="A78" t="str">
            <v>Lupersol 101-M20</v>
          </cell>
          <cell r="B78" t="str">
            <v>2,5-Dimethyl-2,5-di-(t-butylperoxy)hexane</v>
          </cell>
          <cell r="C78">
            <v>0</v>
          </cell>
          <cell r="D78">
            <v>0</v>
          </cell>
          <cell r="E78">
            <v>0</v>
          </cell>
          <cell r="F78">
            <v>1875</v>
          </cell>
          <cell r="G78">
            <v>0</v>
          </cell>
          <cell r="H78">
            <v>0</v>
          </cell>
          <cell r="I78">
            <v>0</v>
          </cell>
          <cell r="J78">
            <v>1875</v>
          </cell>
          <cell r="K78">
            <v>0</v>
          </cell>
          <cell r="O78">
            <v>3750</v>
          </cell>
          <cell r="P78">
            <v>0.86499999999999999</v>
          </cell>
          <cell r="Q78">
            <v>519.81536158356562</v>
          </cell>
        </row>
        <row r="79">
          <cell r="A79" t="str">
            <v>Lupersol 101-M45</v>
          </cell>
          <cell r="B79" t="str">
            <v>2,5-Dimethyl-2,5-di-(t-butylperoxy)hexane</v>
          </cell>
          <cell r="C79">
            <v>0</v>
          </cell>
          <cell r="O79">
            <v>0</v>
          </cell>
          <cell r="P79">
            <v>0.87780000000000002</v>
          </cell>
          <cell r="Q79">
            <v>0</v>
          </cell>
        </row>
        <row r="80">
          <cell r="A80" t="str">
            <v>Lupersol 101-MO50</v>
          </cell>
          <cell r="B80" t="str">
            <v>2,5-Dimethyl-2,5-di-(t-butylperoxy)hexane</v>
          </cell>
          <cell r="C80">
            <v>0</v>
          </cell>
          <cell r="D80">
            <v>5625</v>
          </cell>
          <cell r="E80">
            <v>0</v>
          </cell>
          <cell r="F80">
            <v>0</v>
          </cell>
          <cell r="G80">
            <v>6000</v>
          </cell>
          <cell r="H80">
            <v>0</v>
          </cell>
          <cell r="I80">
            <v>0</v>
          </cell>
          <cell r="J80">
            <v>16500</v>
          </cell>
          <cell r="K80">
            <v>0</v>
          </cell>
          <cell r="L80">
            <v>7125</v>
          </cell>
          <cell r="O80">
            <v>35250</v>
          </cell>
          <cell r="P80">
            <v>0.86499999999999999</v>
          </cell>
          <cell r="Q80">
            <v>4886.2643988855161</v>
          </cell>
        </row>
        <row r="81">
          <cell r="A81" t="str">
            <v>Lupersol 130</v>
          </cell>
          <cell r="B81" t="str">
            <v>2,5-Dimethyl-2,5-di-(t-butylperoxy)hexyne-3</v>
          </cell>
          <cell r="C81">
            <v>0</v>
          </cell>
          <cell r="D81">
            <v>34545</v>
          </cell>
          <cell r="E81">
            <v>61813</v>
          </cell>
          <cell r="F81">
            <v>1</v>
          </cell>
          <cell r="G81">
            <v>59610</v>
          </cell>
          <cell r="H81">
            <v>0</v>
          </cell>
          <cell r="I81">
            <v>43690</v>
          </cell>
          <cell r="J81">
            <v>28770</v>
          </cell>
          <cell r="K81">
            <v>0</v>
          </cell>
          <cell r="O81">
            <v>228429</v>
          </cell>
          <cell r="P81">
            <v>0.88600000000000001</v>
          </cell>
          <cell r="Q81">
            <v>30913.734024067428</v>
          </cell>
        </row>
        <row r="82">
          <cell r="A82" t="str">
            <v>Lupersol 256</v>
          </cell>
          <cell r="B82" t="str">
            <v>2,5-Dimethyl-2,5-di(2-ethylhexanoylperoxy)hexane</v>
          </cell>
          <cell r="C82">
            <v>30044</v>
          </cell>
          <cell r="D82">
            <v>0</v>
          </cell>
          <cell r="E82">
            <v>4</v>
          </cell>
          <cell r="F82">
            <v>29150</v>
          </cell>
          <cell r="G82">
            <v>1</v>
          </cell>
          <cell r="H82">
            <v>38976</v>
          </cell>
          <cell r="I82">
            <v>1</v>
          </cell>
          <cell r="J82">
            <v>0</v>
          </cell>
          <cell r="K82">
            <v>0</v>
          </cell>
          <cell r="O82">
            <v>98176</v>
          </cell>
          <cell r="P82">
            <v>0.92</v>
          </cell>
          <cell r="Q82">
            <v>12795.328954227922</v>
          </cell>
        </row>
        <row r="83">
          <cell r="A83" t="str">
            <v>Lupersol 546 M75</v>
          </cell>
          <cell r="B83" t="str">
            <v>t-amyl peroxyneodecanoate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29700</v>
          </cell>
          <cell r="O83">
            <v>29700</v>
          </cell>
          <cell r="P83">
            <v>0.86970000000000003</v>
          </cell>
          <cell r="Q83">
            <v>4094.6890642022431</v>
          </cell>
        </row>
        <row r="84">
          <cell r="A84" t="str">
            <v>Lupersol 554 M75</v>
          </cell>
          <cell r="B84" t="str">
            <v>t-amyl peroxypivalate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3951</v>
          </cell>
          <cell r="L84">
            <v>32476</v>
          </cell>
          <cell r="O84">
            <v>36427</v>
          </cell>
          <cell r="P84">
            <v>0.86699999999999999</v>
          </cell>
          <cell r="Q84">
            <v>5037.7690926843306</v>
          </cell>
        </row>
        <row r="85">
          <cell r="A85" t="str">
            <v>Lupersol 554 M50</v>
          </cell>
          <cell r="B85" t="str">
            <v>t-amyl peroxypivalate</v>
          </cell>
          <cell r="C85">
            <v>0</v>
          </cell>
          <cell r="O85">
            <v>0</v>
          </cell>
          <cell r="P85">
            <v>0.82830000000000004</v>
          </cell>
          <cell r="Q85">
            <v>0</v>
          </cell>
        </row>
        <row r="86">
          <cell r="A86" t="str">
            <v>Lupersol 575</v>
          </cell>
          <cell r="B86" t="str">
            <v>t-amyl peroxyhexanoate</v>
          </cell>
          <cell r="C86">
            <v>29645</v>
          </cell>
          <cell r="D86">
            <v>22177</v>
          </cell>
          <cell r="E86">
            <v>0</v>
          </cell>
          <cell r="F86">
            <v>42280</v>
          </cell>
          <cell r="G86">
            <v>0</v>
          </cell>
          <cell r="H86">
            <v>8</v>
          </cell>
          <cell r="I86">
            <v>0</v>
          </cell>
          <cell r="J86">
            <v>24227</v>
          </cell>
          <cell r="K86">
            <v>12236</v>
          </cell>
          <cell r="L86">
            <v>59124</v>
          </cell>
          <cell r="O86">
            <v>189697</v>
          </cell>
          <cell r="P86">
            <v>0.90280000000000005</v>
          </cell>
          <cell r="Q86">
            <v>25194.332792516539</v>
          </cell>
        </row>
        <row r="87">
          <cell r="A87" t="str">
            <v>Lupersol 575 M75</v>
          </cell>
          <cell r="B87" t="str">
            <v>t-amyl peroxyhexanoate</v>
          </cell>
          <cell r="C87">
            <v>0</v>
          </cell>
          <cell r="D87">
            <v>22487</v>
          </cell>
          <cell r="E87">
            <v>0</v>
          </cell>
          <cell r="F87">
            <v>21875</v>
          </cell>
          <cell r="G87">
            <v>0</v>
          </cell>
          <cell r="H87">
            <v>0</v>
          </cell>
          <cell r="I87">
            <v>0</v>
          </cell>
          <cell r="J87">
            <v>16650</v>
          </cell>
          <cell r="K87">
            <v>0</v>
          </cell>
          <cell r="L87">
            <v>24233</v>
          </cell>
          <cell r="O87">
            <v>85245</v>
          </cell>
          <cell r="P87">
            <v>0.86129999999999995</v>
          </cell>
          <cell r="Q87">
            <v>11867.204251228068</v>
          </cell>
        </row>
        <row r="88">
          <cell r="A88" t="str">
            <v>Luperox 2,5-2,5</v>
          </cell>
          <cell r="B88" t="str">
            <v>2,5-dimethylhexane-2,5dihydroperoxide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O88">
            <v>0</v>
          </cell>
        </row>
        <row r="89">
          <cell r="A89" t="str">
            <v>t-Amyl Perbenzoate</v>
          </cell>
          <cell r="B89" t="str">
            <v>t-amyl perbenzoate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3</v>
          </cell>
          <cell r="K89">
            <v>0</v>
          </cell>
          <cell r="O89">
            <v>3</v>
          </cell>
          <cell r="P89">
            <v>1.02</v>
          </cell>
          <cell r="Q89">
            <v>0.35265904923120323</v>
          </cell>
        </row>
        <row r="90">
          <cell r="A90" t="str">
            <v>t-Butyl Hydroperoxide</v>
          </cell>
          <cell r="B90" t="str">
            <v>t-butyl hydroperoxide</v>
          </cell>
          <cell r="C90">
            <v>0</v>
          </cell>
          <cell r="D90">
            <v>0</v>
          </cell>
          <cell r="E90">
            <v>0</v>
          </cell>
          <cell r="F90">
            <v>13600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O90">
            <v>13600</v>
          </cell>
          <cell r="P90">
            <v>0.88</v>
          </cell>
          <cell r="Q90">
            <v>1853.0630041421407</v>
          </cell>
        </row>
        <row r="91">
          <cell r="A91" t="str">
            <v>Di-t-Amyl Peroxide</v>
          </cell>
          <cell r="B91" t="str">
            <v>di-t-amyl-peroxide</v>
          </cell>
          <cell r="C91">
            <v>0</v>
          </cell>
          <cell r="O91">
            <v>0</v>
          </cell>
          <cell r="P91">
            <v>0.81430000000000002</v>
          </cell>
          <cell r="Q91">
            <v>0</v>
          </cell>
        </row>
        <row r="92">
          <cell r="A92" t="str">
            <v>Di-t-95</v>
          </cell>
          <cell r="B92" t="str">
            <v>di-tert-butyl peroxide</v>
          </cell>
          <cell r="C92">
            <v>11560</v>
          </cell>
          <cell r="D92">
            <v>16660</v>
          </cell>
          <cell r="E92">
            <v>30260</v>
          </cell>
          <cell r="F92">
            <v>0</v>
          </cell>
          <cell r="G92">
            <v>34340</v>
          </cell>
          <cell r="H92">
            <v>6800</v>
          </cell>
          <cell r="I92">
            <v>25840</v>
          </cell>
          <cell r="J92">
            <v>12240</v>
          </cell>
          <cell r="K92">
            <v>0</v>
          </cell>
          <cell r="O92">
            <v>137700</v>
          </cell>
          <cell r="P92">
            <v>0.79300000000000004</v>
          </cell>
          <cell r="Q92">
            <v>20820.670071761</v>
          </cell>
        </row>
        <row r="93">
          <cell r="A93" t="str">
            <v>Di-t-Butyl Peroxide</v>
          </cell>
          <cell r="B93" t="str">
            <v>di-t-butyl peroxide</v>
          </cell>
          <cell r="C93">
            <v>108237</v>
          </cell>
          <cell r="D93">
            <v>57563</v>
          </cell>
          <cell r="E93">
            <v>262840</v>
          </cell>
          <cell r="F93">
            <v>184877</v>
          </cell>
          <cell r="G93">
            <v>144740</v>
          </cell>
          <cell r="H93">
            <v>76160</v>
          </cell>
          <cell r="I93">
            <v>212655</v>
          </cell>
          <cell r="J93">
            <v>177720</v>
          </cell>
          <cell r="K93">
            <v>98500</v>
          </cell>
          <cell r="L93">
            <v>147940</v>
          </cell>
          <cell r="O93">
            <v>1471232</v>
          </cell>
          <cell r="P93">
            <v>0.88500000000000001</v>
          </cell>
          <cell r="Q93">
            <v>199329.62104892358</v>
          </cell>
        </row>
        <row r="94">
          <cell r="O94">
            <v>3476768</v>
          </cell>
          <cell r="Q94">
            <v>476384.52379619819</v>
          </cell>
        </row>
        <row r="96">
          <cell r="C96">
            <v>1123001</v>
          </cell>
          <cell r="D96">
            <v>1270362</v>
          </cell>
          <cell r="E96">
            <v>1466282</v>
          </cell>
          <cell r="F96">
            <v>1195033</v>
          </cell>
          <cell r="G96">
            <v>1246518</v>
          </cell>
          <cell r="H96">
            <v>1024764</v>
          </cell>
          <cell r="I96">
            <v>936394</v>
          </cell>
          <cell r="J96">
            <v>967289</v>
          </cell>
          <cell r="K96">
            <v>960166</v>
          </cell>
          <cell r="L96">
            <v>1269586</v>
          </cell>
          <cell r="M96">
            <v>1011445</v>
          </cell>
          <cell r="N96">
            <v>1211268</v>
          </cell>
          <cell r="O96">
            <v>13590368</v>
          </cell>
        </row>
      </sheetData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. Ratios"/>
      <sheetName val="Intermediates Properties"/>
      <sheetName val="Standard Data"/>
      <sheetName val="Legend"/>
      <sheetName val="Equipment"/>
      <sheetName val="Chemical Database"/>
      <sheetName val="HAP List"/>
      <sheetName val="Chemicals from notes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4">
          <cell r="A4" t="str">
            <v>1280 Bott-50</v>
          </cell>
          <cell r="B4" t="str">
            <v>1280 Bott-50</v>
          </cell>
          <cell r="D4">
            <v>32.18</v>
          </cell>
          <cell r="F4" t="str">
            <v>HAP/VOC</v>
          </cell>
          <cell r="G4">
            <v>7.4636800000000001</v>
          </cell>
          <cell r="H4">
            <v>0.89600000000000002</v>
          </cell>
          <cell r="L4">
            <v>2</v>
          </cell>
          <cell r="T4">
            <v>0.94130297216622483</v>
          </cell>
          <cell r="U4">
            <v>293.14999999999998</v>
          </cell>
          <cell r="W4" t="str">
            <v xml:space="preserve">P </v>
          </cell>
          <cell r="X4" t="str">
            <v>Yes</v>
          </cell>
          <cell r="Y4" t="str">
            <v>Yes</v>
          </cell>
          <cell r="AA4" t="str">
            <v>Methanol</v>
          </cell>
          <cell r="AB4" t="str">
            <v>Methanol</v>
          </cell>
        </row>
        <row r="5">
          <cell r="A5" t="str">
            <v>1280 Bott-75</v>
          </cell>
          <cell r="B5" t="str">
            <v>1280 Bott-75</v>
          </cell>
          <cell r="D5">
            <v>32.18</v>
          </cell>
          <cell r="F5" t="str">
            <v>HAP/VOC</v>
          </cell>
          <cell r="G5">
            <v>7.896840000000001</v>
          </cell>
          <cell r="H5">
            <v>0.94799999999999995</v>
          </cell>
          <cell r="L5">
            <v>2</v>
          </cell>
          <cell r="T5">
            <v>0.47115148608311241</v>
          </cell>
          <cell r="U5">
            <v>293.14999999999998</v>
          </cell>
          <cell r="W5" t="str">
            <v>P</v>
          </cell>
          <cell r="X5" t="str">
            <v>Yes</v>
          </cell>
          <cell r="Y5" t="str">
            <v>Yes</v>
          </cell>
          <cell r="AA5" t="str">
            <v>Methanol</v>
          </cell>
          <cell r="AB5" t="str">
            <v>Methanol</v>
          </cell>
        </row>
        <row r="6">
          <cell r="A6" t="str">
            <v>2-Ethyl-1-Hexanol</v>
          </cell>
          <cell r="C6" t="str">
            <v>C8H18O</v>
          </cell>
          <cell r="D6">
            <v>130.2296</v>
          </cell>
          <cell r="E6" t="str">
            <v>104-76-7</v>
          </cell>
          <cell r="G6">
            <v>6.9388899999999998</v>
          </cell>
          <cell r="H6">
            <v>0.83299999999999996</v>
          </cell>
          <cell r="L6">
            <v>2</v>
          </cell>
          <cell r="T6">
            <v>6.961263157894736E-3</v>
          </cell>
          <cell r="Y6" t="str">
            <v>Yes</v>
          </cell>
          <cell r="AA6" t="str">
            <v>VOC</v>
          </cell>
          <cell r="AB6" t="str">
            <v>VOC</v>
          </cell>
        </row>
        <row r="7">
          <cell r="A7" t="str">
            <v>2-Ethyl-2-Hexanal</v>
          </cell>
          <cell r="G7">
            <v>0</v>
          </cell>
          <cell r="L7">
            <v>2</v>
          </cell>
          <cell r="Y7" t="str">
            <v>Yes</v>
          </cell>
          <cell r="AA7" t="str">
            <v>VOC</v>
          </cell>
          <cell r="AB7" t="str">
            <v>VOC</v>
          </cell>
        </row>
        <row r="8">
          <cell r="A8" t="str">
            <v>2-Ethyl-2-Hexenal</v>
          </cell>
          <cell r="C8" t="str">
            <v>C8H14O</v>
          </cell>
          <cell r="D8">
            <v>126.19799999999999</v>
          </cell>
          <cell r="E8" t="str">
            <v>645-62-5</v>
          </cell>
          <cell r="G8">
            <v>0</v>
          </cell>
          <cell r="L8">
            <v>2</v>
          </cell>
          <cell r="Y8" t="str">
            <v>Yes</v>
          </cell>
          <cell r="AA8" t="str">
            <v>VOC</v>
          </cell>
          <cell r="AB8" t="str">
            <v>VOC</v>
          </cell>
        </row>
        <row r="9">
          <cell r="A9" t="str">
            <v>2-Propyl 2-Heptenal</v>
          </cell>
          <cell r="G9">
            <v>0</v>
          </cell>
          <cell r="L9">
            <v>2</v>
          </cell>
          <cell r="Y9" t="str">
            <v>Yes</v>
          </cell>
          <cell r="AA9" t="str">
            <v>VOC</v>
          </cell>
          <cell r="AB9" t="str">
            <v>VOC</v>
          </cell>
        </row>
        <row r="10">
          <cell r="A10" t="str">
            <v>4-Heptanol</v>
          </cell>
          <cell r="G10">
            <v>0</v>
          </cell>
          <cell r="L10">
            <v>2</v>
          </cell>
          <cell r="Y10" t="str">
            <v>Yes</v>
          </cell>
          <cell r="AA10" t="str">
            <v>VOC</v>
          </cell>
          <cell r="AB10" t="str">
            <v>VOC</v>
          </cell>
        </row>
        <row r="11">
          <cell r="A11" t="str">
            <v>A-8550</v>
          </cell>
          <cell r="B11" t="str">
            <v>Amine 8550</v>
          </cell>
          <cell r="D11">
            <v>150</v>
          </cell>
          <cell r="F11" t="str">
            <v>/VOC</v>
          </cell>
          <cell r="G11">
            <v>9.329600000000001</v>
          </cell>
          <cell r="H11">
            <v>1.1200000000000001</v>
          </cell>
          <cell r="J11">
            <v>462.03888888888889</v>
          </cell>
          <cell r="L11">
            <v>2</v>
          </cell>
          <cell r="T11">
            <v>0.01</v>
          </cell>
          <cell r="W11" t="str">
            <v>R</v>
          </cell>
          <cell r="X11" t="str">
            <v/>
          </cell>
          <cell r="Y11" t="str">
            <v>Yes</v>
          </cell>
          <cell r="AA11" t="str">
            <v>Fatty Amines</v>
          </cell>
          <cell r="AB11" t="str">
            <v>Fatty Amines</v>
          </cell>
        </row>
        <row r="12">
          <cell r="A12" t="str">
            <v>AA204</v>
          </cell>
          <cell r="B12" t="str">
            <v>Butanol Bottoms</v>
          </cell>
          <cell r="C12" t="str">
            <v>Speciated</v>
          </cell>
          <cell r="D12">
            <v>99.410913999999991</v>
          </cell>
          <cell r="E12" t="str">
            <v>35296-72-1</v>
          </cell>
          <cell r="F12" t="str">
            <v>/VOC</v>
          </cell>
          <cell r="G12">
            <v>6.7668157000000004</v>
          </cell>
          <cell r="H12">
            <v>0.81527899999999998</v>
          </cell>
          <cell r="L12">
            <v>2</v>
          </cell>
          <cell r="T12">
            <v>3.6266170848495233E-2</v>
          </cell>
          <cell r="U12">
            <v>310.92777777777775</v>
          </cell>
          <cell r="V12">
            <v>98013</v>
          </cell>
          <cell r="X12" t="str">
            <v>No</v>
          </cell>
          <cell r="Y12" t="str">
            <v>Yes</v>
          </cell>
          <cell r="AA12" t="str">
            <v>VOC</v>
          </cell>
          <cell r="AB12" t="str">
            <v>VOC</v>
          </cell>
        </row>
        <row r="13">
          <cell r="A13" t="str">
            <v>Acrylic Acid, Glacial</v>
          </cell>
          <cell r="B13" t="str">
            <v>Acrylic Acid</v>
          </cell>
          <cell r="C13" t="str">
            <v>C3H4O2</v>
          </cell>
          <cell r="D13">
            <v>72</v>
          </cell>
          <cell r="E13" t="str">
            <v>79-10-7</v>
          </cell>
          <cell r="F13" t="str">
            <v>HAP/VOC</v>
          </cell>
          <cell r="G13">
            <v>8.7465000000000011</v>
          </cell>
          <cell r="H13">
            <v>1.05</v>
          </cell>
          <cell r="J13">
            <v>414.15</v>
          </cell>
          <cell r="L13">
            <v>2</v>
          </cell>
          <cell r="T13">
            <v>0.2252742105263158</v>
          </cell>
          <cell r="U13">
            <v>293.14999999999998</v>
          </cell>
          <cell r="X13" t="str">
            <v>Yes</v>
          </cell>
          <cell r="Y13" t="str">
            <v>Yes</v>
          </cell>
          <cell r="AA13" t="str">
            <v>VOC</v>
          </cell>
          <cell r="AB13" t="str">
            <v>Acrylic Acid</v>
          </cell>
        </row>
        <row r="14">
          <cell r="A14" t="str">
            <v>Acrylonitrile</v>
          </cell>
          <cell r="B14" t="str">
            <v>Acrylonitrile</v>
          </cell>
          <cell r="C14" t="str">
            <v>CH2CHCN</v>
          </cell>
          <cell r="D14">
            <v>53.063400000000001</v>
          </cell>
          <cell r="E14" t="str">
            <v>107-13-1</v>
          </cell>
          <cell r="F14" t="str">
            <v>HAP/VOC</v>
          </cell>
          <cell r="G14">
            <v>6.7139800000000003</v>
          </cell>
          <cell r="H14">
            <v>0.80600000000000005</v>
          </cell>
          <cell r="J14">
            <v>350.42777777777775</v>
          </cell>
          <cell r="L14">
            <v>2</v>
          </cell>
          <cell r="S14" t="str">
            <v>84 mm Hg @ 20 C (68 F)</v>
          </cell>
          <cell r="T14">
            <v>1.6242947368421052</v>
          </cell>
          <cell r="U14">
            <v>293.14999999999998</v>
          </cell>
          <cell r="X14" t="str">
            <v>Yes</v>
          </cell>
          <cell r="Y14" t="str">
            <v>Yes</v>
          </cell>
          <cell r="AA14" t="str">
            <v>Acrylonitrile</v>
          </cell>
          <cell r="AB14" t="str">
            <v>Acrylonitrile</v>
          </cell>
        </row>
        <row r="15">
          <cell r="A15" t="str">
            <v>Adogen 461</v>
          </cell>
          <cell r="B15" t="str">
            <v>Quaternary ammonium compounds</v>
          </cell>
          <cell r="D15">
            <v>150</v>
          </cell>
          <cell r="E15" t="str">
            <v>61789-18-2</v>
          </cell>
          <cell r="F15" t="str">
            <v>/VOC</v>
          </cell>
          <cell r="G15">
            <v>7.2554299999999996</v>
          </cell>
          <cell r="H15">
            <v>0.871</v>
          </cell>
          <cell r="L15">
            <v>2</v>
          </cell>
          <cell r="T15">
            <v>0.85082105263157892</v>
          </cell>
          <cell r="X15" t="str">
            <v>No</v>
          </cell>
          <cell r="Y15" t="str">
            <v>Yes</v>
          </cell>
          <cell r="AA15" t="str">
            <v>VOC</v>
          </cell>
          <cell r="AB15" t="str">
            <v>VOC</v>
          </cell>
        </row>
        <row r="16">
          <cell r="A16" t="str">
            <v>Advasol 150 &amp; Advasol 150E</v>
          </cell>
          <cell r="B16" t="str">
            <v>Petroleum Distillates</v>
          </cell>
          <cell r="C16" t="str">
            <v>Note: Contains HAPs, 10% naphatalene</v>
          </cell>
          <cell r="D16">
            <v>106</v>
          </cell>
          <cell r="E16" t="str">
            <v>91-20-3</v>
          </cell>
          <cell r="F16" t="str">
            <v>HAP/VOC</v>
          </cell>
          <cell r="G16">
            <v>7.9135</v>
          </cell>
          <cell r="H16">
            <v>0.95</v>
          </cell>
          <cell r="J16">
            <v>477.59444444444443</v>
          </cell>
          <cell r="L16">
            <v>2</v>
          </cell>
          <cell r="T16">
            <v>1.9336842105263156E-2</v>
          </cell>
          <cell r="V16">
            <v>98149</v>
          </cell>
          <cell r="X16" t="str">
            <v>Yes</v>
          </cell>
          <cell r="Y16" t="str">
            <v>Yes</v>
          </cell>
          <cell r="AA16" t="str">
            <v>VOC</v>
          </cell>
          <cell r="AB16" t="str">
            <v>Petroleum Distillates</v>
          </cell>
        </row>
        <row r="17">
          <cell r="A17" t="str">
            <v>AEPHP Aminoethylpiperazine-HP</v>
          </cell>
          <cell r="B17" t="str">
            <v>AEP</v>
          </cell>
          <cell r="C17" t="str">
            <v>C6H15N3</v>
          </cell>
          <cell r="D17">
            <v>129.19999999999999</v>
          </cell>
          <cell r="E17" t="str">
            <v>140-31-8</v>
          </cell>
          <cell r="F17" t="str">
            <v>/VOC</v>
          </cell>
          <cell r="G17">
            <v>8.2133800000000008</v>
          </cell>
          <cell r="H17">
            <v>0.98599999999999999</v>
          </cell>
          <cell r="I17">
            <v>254.81666666666663</v>
          </cell>
          <cell r="J17">
            <v>495.37222222222221</v>
          </cell>
          <cell r="L17">
            <v>2</v>
          </cell>
          <cell r="T17">
            <v>1.9336842105263157E-3</v>
          </cell>
          <cell r="V17">
            <v>98011</v>
          </cell>
          <cell r="X17" t="str">
            <v>No</v>
          </cell>
          <cell r="Y17" t="str">
            <v>Yes</v>
          </cell>
          <cell r="AA17" t="str">
            <v>VOC</v>
          </cell>
          <cell r="AB17" t="str">
            <v>VOC</v>
          </cell>
        </row>
        <row r="18">
          <cell r="A18" t="str">
            <v>AL-818 minus CO-1055</v>
          </cell>
          <cell r="B18" t="str">
            <v>Fatty Alcohol Blend</v>
          </cell>
          <cell r="D18">
            <v>130</v>
          </cell>
          <cell r="F18" t="str">
            <v>/VOC</v>
          </cell>
          <cell r="G18">
            <v>6.8305999999999996</v>
          </cell>
          <cell r="H18">
            <v>0.82</v>
          </cell>
          <cell r="J18" t="str">
            <v>&gt;350F</v>
          </cell>
          <cell r="L18">
            <v>2</v>
          </cell>
          <cell r="T18">
            <v>1.0000000000000001E-5</v>
          </cell>
          <cell r="X18" t="str">
            <v/>
          </cell>
          <cell r="Y18" t="str">
            <v>Yes</v>
          </cell>
          <cell r="AA18" t="str">
            <v>VOC</v>
          </cell>
          <cell r="AB18" t="str">
            <v>VOC</v>
          </cell>
        </row>
        <row r="19">
          <cell r="A19" t="str">
            <v>Amine Pitch</v>
          </cell>
          <cell r="B19" t="str">
            <v>Amine Pitch</v>
          </cell>
          <cell r="D19">
            <v>513</v>
          </cell>
          <cell r="F19" t="str">
            <v>/VOC</v>
          </cell>
          <cell r="G19">
            <v>8</v>
          </cell>
          <cell r="L19">
            <v>2</v>
          </cell>
          <cell r="T19">
            <v>0.01</v>
          </cell>
          <cell r="X19" t="str">
            <v/>
          </cell>
          <cell r="Y19" t="str">
            <v>Yes</v>
          </cell>
          <cell r="AA19" t="str">
            <v>Fatty Amines</v>
          </cell>
          <cell r="AB19" t="str">
            <v>Fatty Amines</v>
          </cell>
        </row>
        <row r="20">
          <cell r="A20" t="str">
            <v>Ammonium Chloride</v>
          </cell>
          <cell r="B20" t="str">
            <v>n-Tallow Pentamethyl Propane</v>
          </cell>
          <cell r="C20" t="str">
            <v>guess- tallow acid plus 5 methanes plus propane</v>
          </cell>
          <cell r="D20">
            <v>481.2</v>
          </cell>
          <cell r="E20" t="str">
            <v>68607-29-4</v>
          </cell>
          <cell r="F20" t="str">
            <v/>
          </cell>
          <cell r="G20">
            <v>7.9494246000000004</v>
          </cell>
          <cell r="H20">
            <v>0.957762</v>
          </cell>
          <cell r="L20">
            <v>2</v>
          </cell>
          <cell r="T20">
            <v>1E-4</v>
          </cell>
          <cell r="X20" t="str">
            <v>No</v>
          </cell>
          <cell r="Y20" t="str">
            <v>No</v>
          </cell>
          <cell r="AA20" t="str">
            <v>Inorganics</v>
          </cell>
          <cell r="AB20" t="str">
            <v>Inorganics</v>
          </cell>
        </row>
        <row r="21">
          <cell r="A21" t="str">
            <v>Ammonium Sulfate Tech 50#</v>
          </cell>
          <cell r="B21" t="str">
            <v>Ammonium Sulfate</v>
          </cell>
          <cell r="C21" t="str">
            <v>(NH4) 2 SO4</v>
          </cell>
          <cell r="D21">
            <v>132.14400000000001</v>
          </cell>
          <cell r="E21" t="str">
            <v>7783-20-2</v>
          </cell>
          <cell r="F21" t="str">
            <v/>
          </cell>
          <cell r="G21">
            <v>14.7441</v>
          </cell>
          <cell r="H21">
            <v>1.77</v>
          </cell>
          <cell r="I21">
            <v>280</v>
          </cell>
          <cell r="J21">
            <v>508.15</v>
          </cell>
          <cell r="L21">
            <v>2</v>
          </cell>
          <cell r="T21">
            <v>0.01</v>
          </cell>
          <cell r="X21" t="str">
            <v>No</v>
          </cell>
          <cell r="Y21" t="str">
            <v>No</v>
          </cell>
          <cell r="AA21" t="str">
            <v>Inorganics</v>
          </cell>
          <cell r="AB21" t="str">
            <v>Inorganics</v>
          </cell>
        </row>
        <row r="22">
          <cell r="A22" t="str">
            <v>Anhydrous Ammonia</v>
          </cell>
          <cell r="B22" t="str">
            <v>Anhydrous Ammonia</v>
          </cell>
          <cell r="C22" t="str">
            <v>NH3</v>
          </cell>
          <cell r="D22">
            <v>17</v>
          </cell>
          <cell r="E22" t="str">
            <v>7664-41-7</v>
          </cell>
          <cell r="F22" t="str">
            <v/>
          </cell>
          <cell r="G22">
            <v>7.4303600000000003</v>
          </cell>
          <cell r="H22">
            <v>0.89200000000000002</v>
          </cell>
          <cell r="I22">
            <v>195.37222222222221</v>
          </cell>
          <cell r="J22">
            <v>239.81666666666663</v>
          </cell>
          <cell r="L22">
            <v>1</v>
          </cell>
          <cell r="M22">
            <v>15</v>
          </cell>
          <cell r="N22">
            <v>2363</v>
          </cell>
          <cell r="O22">
            <v>-22.620999999999999</v>
          </cell>
          <cell r="T22">
            <v>114</v>
          </cell>
          <cell r="U22">
            <v>294.26111111111106</v>
          </cell>
          <cell r="X22" t="str">
            <v>No</v>
          </cell>
          <cell r="Y22" t="str">
            <v>No</v>
          </cell>
          <cell r="AA22" t="str">
            <v>Ammonia</v>
          </cell>
          <cell r="AB22" t="str">
            <v>Ammonia</v>
          </cell>
        </row>
        <row r="23">
          <cell r="A23" t="str">
            <v>AOS 12</v>
          </cell>
          <cell r="B23" t="str">
            <v>STEPANTAN AS-12 46</v>
          </cell>
          <cell r="D23">
            <v>271</v>
          </cell>
          <cell r="F23" t="str">
            <v>/VOC</v>
          </cell>
          <cell r="G23">
            <v>8.9</v>
          </cell>
          <cell r="H23">
            <v>1.0697000000000001</v>
          </cell>
          <cell r="J23">
            <v>373.15</v>
          </cell>
          <cell r="L23">
            <v>2</v>
          </cell>
          <cell r="T23">
            <v>0.1</v>
          </cell>
          <cell r="V23">
            <v>98083</v>
          </cell>
          <cell r="X23" t="str">
            <v/>
          </cell>
          <cell r="Y23" t="str">
            <v>Yes</v>
          </cell>
          <cell r="AA23" t="str">
            <v>VOC</v>
          </cell>
          <cell r="AB23" t="str">
            <v>VOC</v>
          </cell>
        </row>
        <row r="24">
          <cell r="A24" t="str">
            <v>Arcosolve PTB</v>
          </cell>
          <cell r="B24" t="str">
            <v>Propylene Glycol t-Butyl Ether</v>
          </cell>
          <cell r="C24" t="str">
            <v>C7H16O2</v>
          </cell>
          <cell r="D24">
            <v>132.2022</v>
          </cell>
          <cell r="E24" t="str">
            <v>57018-52-7</v>
          </cell>
          <cell r="F24" t="str">
            <v>HAP/VOC</v>
          </cell>
          <cell r="G24">
            <v>7.2470999999999997</v>
          </cell>
          <cell r="H24">
            <v>0.87</v>
          </cell>
          <cell r="I24" t="str">
            <v>NA</v>
          </cell>
          <cell r="J24">
            <v>424.26111111111106</v>
          </cell>
          <cell r="L24">
            <v>2</v>
          </cell>
          <cell r="T24">
            <v>3.6740000000000002E-2</v>
          </cell>
          <cell r="U24">
            <v>266.48333333333329</v>
          </cell>
          <cell r="X24" t="str">
            <v>Yes</v>
          </cell>
          <cell r="Y24" t="str">
            <v>Yes</v>
          </cell>
          <cell r="AA24" t="str">
            <v>VOC</v>
          </cell>
          <cell r="AB24" t="str">
            <v>Propylene Glycol t-Butyl Ether</v>
          </cell>
        </row>
        <row r="25">
          <cell r="A25" t="str">
            <v>Aromatic 150 Fluid</v>
          </cell>
          <cell r="B25" t="str">
            <v>Aromatic hydrocarbon</v>
          </cell>
          <cell r="D25">
            <v>106</v>
          </cell>
          <cell r="E25" t="str">
            <v>64742-94-5</v>
          </cell>
          <cell r="F25" t="str">
            <v>/VOC</v>
          </cell>
          <cell r="G25">
            <v>7.5</v>
          </cell>
          <cell r="H25">
            <v>0.9</v>
          </cell>
          <cell r="I25">
            <v>230.37222222222221</v>
          </cell>
          <cell r="J25">
            <v>457.03888888888889</v>
          </cell>
          <cell r="L25">
            <v>2</v>
          </cell>
          <cell r="T25">
            <v>5.6000000000000001E-2</v>
          </cell>
          <cell r="U25">
            <v>293</v>
          </cell>
          <cell r="V25">
            <v>98041</v>
          </cell>
          <cell r="X25" t="str">
            <v>No</v>
          </cell>
          <cell r="Y25" t="str">
            <v>Yes</v>
          </cell>
          <cell r="AA25" t="str">
            <v>VOC</v>
          </cell>
          <cell r="AB25" t="str">
            <v>VOC</v>
          </cell>
        </row>
        <row r="26">
          <cell r="A26" t="str">
            <v>Arquad C-50</v>
          </cell>
          <cell r="B26" t="str">
            <v>N-Trimethylcocoalkyl ammonium chlorides</v>
          </cell>
          <cell r="C26" t="str">
            <v>R-N (CH3)3 C1</v>
          </cell>
          <cell r="E26" t="str">
            <v>61789-18-2</v>
          </cell>
          <cell r="F26" t="str">
            <v>/VOC</v>
          </cell>
          <cell r="G26">
            <v>7.2554299999999996</v>
          </cell>
          <cell r="H26">
            <v>0.871</v>
          </cell>
          <cell r="I26">
            <v>260.14999999999998</v>
          </cell>
          <cell r="J26">
            <v>353.15</v>
          </cell>
          <cell r="X26" t="str">
            <v>No</v>
          </cell>
          <cell r="Y26" t="str">
            <v>Yes</v>
          </cell>
          <cell r="AA26" t="str">
            <v>VOC</v>
          </cell>
          <cell r="AB26" t="str">
            <v>VOC</v>
          </cell>
        </row>
        <row r="27">
          <cell r="A27" t="str">
            <v>Aviation Grade Kerosene</v>
          </cell>
          <cell r="E27" t="str">
            <v>800-82-06</v>
          </cell>
          <cell r="F27" t="str">
            <v>/VOC</v>
          </cell>
          <cell r="G27">
            <v>6.8805800000000001</v>
          </cell>
          <cell r="H27">
            <v>0.82599999999999996</v>
          </cell>
          <cell r="J27">
            <v>438.70555555555552</v>
          </cell>
          <cell r="L27">
            <v>2</v>
          </cell>
          <cell r="S27" t="str">
            <v>&lt;50</v>
          </cell>
          <cell r="T27">
            <v>0.96684210526315784</v>
          </cell>
          <cell r="X27" t="str">
            <v>No</v>
          </cell>
          <cell r="Y27" t="str">
            <v>Yes</v>
          </cell>
          <cell r="AA27" t="str">
            <v>VOC</v>
          </cell>
          <cell r="AB27" t="str">
            <v>VOC</v>
          </cell>
        </row>
        <row r="28">
          <cell r="A28" t="str">
            <v>Barium Sulfate</v>
          </cell>
          <cell r="C28" t="str">
            <v>BaO4S</v>
          </cell>
          <cell r="D28">
            <v>233.38759999999999</v>
          </cell>
          <cell r="E28" t="str">
            <v>7727-43-7</v>
          </cell>
          <cell r="F28" t="str">
            <v/>
          </cell>
          <cell r="G28">
            <v>35.402500000000003</v>
          </cell>
          <cell r="H28">
            <v>4.25</v>
          </cell>
          <cell r="I28">
            <v>1853.15</v>
          </cell>
          <cell r="L28">
            <v>2</v>
          </cell>
          <cell r="T28">
            <v>1E-4</v>
          </cell>
          <cell r="X28" t="str">
            <v>No</v>
          </cell>
          <cell r="Y28" t="str">
            <v>No</v>
          </cell>
          <cell r="AA28" t="str">
            <v>Inorganics</v>
          </cell>
          <cell r="AB28" t="str">
            <v>Inorganics</v>
          </cell>
        </row>
        <row r="29">
          <cell r="A29" t="str">
            <v>Barlox 10S</v>
          </cell>
          <cell r="D29">
            <v>200</v>
          </cell>
          <cell r="E29" t="str">
            <v>Mixture</v>
          </cell>
          <cell r="F29" t="str">
            <v>/VOC</v>
          </cell>
          <cell r="G29">
            <v>8.0800999999999998</v>
          </cell>
          <cell r="H29">
            <v>0.97</v>
          </cell>
          <cell r="I29">
            <v>273.14999999999998</v>
          </cell>
          <cell r="J29">
            <v>379.15</v>
          </cell>
          <cell r="L29">
            <v>2</v>
          </cell>
          <cell r="T29">
            <v>0.1</v>
          </cell>
          <cell r="Y29" t="str">
            <v>Yes</v>
          </cell>
          <cell r="AA29" t="str">
            <v>VOC</v>
          </cell>
          <cell r="AB29" t="str">
            <v>VOC</v>
          </cell>
        </row>
        <row r="30">
          <cell r="A30" t="str">
            <v>BAROID</v>
          </cell>
          <cell r="F30" t="str">
            <v>/VOC</v>
          </cell>
          <cell r="G30">
            <v>4.5</v>
          </cell>
          <cell r="H30">
            <v>4.2</v>
          </cell>
          <cell r="I30">
            <v>1867.0388888888888</v>
          </cell>
          <cell r="J30" t="str">
            <v>NA</v>
          </cell>
          <cell r="L30" t="str">
            <v>NA</v>
          </cell>
          <cell r="X30" t="str">
            <v/>
          </cell>
          <cell r="Y30" t="str">
            <v>Yes</v>
          </cell>
          <cell r="AA30" t="str">
            <v>VOC</v>
          </cell>
          <cell r="AB30" t="str">
            <v>VOC</v>
          </cell>
        </row>
        <row r="31">
          <cell r="A31" t="str">
            <v>Brimpol S-9050 at 70%</v>
          </cell>
          <cell r="B31" t="str">
            <v>Nonyilphenol Etyhoxylated with 50 moles</v>
          </cell>
          <cell r="C31" t="str">
            <v>(C2H4O)50 C15H24O</v>
          </cell>
          <cell r="D31">
            <v>2422.942</v>
          </cell>
          <cell r="E31" t="str">
            <v>9016-45-9</v>
          </cell>
          <cell r="F31" t="str">
            <v>/VOC</v>
          </cell>
          <cell r="G31">
            <v>9.329600000000001</v>
          </cell>
          <cell r="H31">
            <v>1.1200000000000001</v>
          </cell>
          <cell r="I31">
            <v>315.14999999999998</v>
          </cell>
          <cell r="J31" t="str">
            <v>nd</v>
          </cell>
          <cell r="L31">
            <v>2</v>
          </cell>
          <cell r="T31">
            <v>0.02</v>
          </cell>
          <cell r="U31">
            <v>293</v>
          </cell>
          <cell r="X31" t="str">
            <v>No</v>
          </cell>
          <cell r="Y31" t="str">
            <v>Yes</v>
          </cell>
          <cell r="AA31" t="str">
            <v>VOC</v>
          </cell>
          <cell r="AB31" t="str">
            <v>VOC</v>
          </cell>
        </row>
        <row r="32">
          <cell r="A32" t="str">
            <v>Briquest 462-23K</v>
          </cell>
          <cell r="C32" t="str">
            <v>C10H22N2K6O12P4</v>
          </cell>
          <cell r="D32">
            <v>720</v>
          </cell>
          <cell r="E32" t="str">
            <v>mixture</v>
          </cell>
          <cell r="F32" t="str">
            <v>/VOC</v>
          </cell>
          <cell r="G32">
            <v>10.5791</v>
          </cell>
          <cell r="H32">
            <v>1.27</v>
          </cell>
          <cell r="I32" t="str">
            <v>na</v>
          </cell>
          <cell r="J32">
            <v>473.15</v>
          </cell>
          <cell r="L32">
            <v>2</v>
          </cell>
          <cell r="T32">
            <v>0.01</v>
          </cell>
          <cell r="Y32" t="str">
            <v>Yes</v>
          </cell>
          <cell r="AA32" t="str">
            <v>VOC</v>
          </cell>
          <cell r="AB32" t="str">
            <v>VOC</v>
          </cell>
        </row>
        <row r="33">
          <cell r="A33" t="str">
            <v>Butanoic Acid</v>
          </cell>
          <cell r="B33" t="str">
            <v>Butyric acid</v>
          </cell>
          <cell r="C33" t="str">
            <v>C4-H8-O2</v>
          </cell>
          <cell r="E33" t="str">
            <v>107-92-6</v>
          </cell>
          <cell r="G33">
            <v>0</v>
          </cell>
          <cell r="L33">
            <v>2</v>
          </cell>
          <cell r="Y33" t="str">
            <v>Yes</v>
          </cell>
          <cell r="AA33" t="str">
            <v>VOC</v>
          </cell>
          <cell r="AB33" t="str">
            <v>VOC</v>
          </cell>
        </row>
        <row r="34">
          <cell r="A34" t="str">
            <v>Butanoic Acid Butyl Ester</v>
          </cell>
          <cell r="B34" t="str">
            <v>Butyric acid, butyl ester</v>
          </cell>
          <cell r="C34" t="str">
            <v>C8-H16-O2</v>
          </cell>
          <cell r="D34">
            <v>144.24</v>
          </cell>
          <cell r="E34" t="str">
            <v>109-21-7</v>
          </cell>
          <cell r="G34">
            <v>6.9388899999999998</v>
          </cell>
          <cell r="H34">
            <v>0.83299999999999996</v>
          </cell>
          <cell r="L34">
            <v>2</v>
          </cell>
          <cell r="T34">
            <v>3.4999684210526315E-2</v>
          </cell>
          <cell r="Y34" t="str">
            <v>Yes</v>
          </cell>
          <cell r="AA34" t="str">
            <v>VOC</v>
          </cell>
          <cell r="AB34" t="str">
            <v>VOC</v>
          </cell>
        </row>
        <row r="35">
          <cell r="A35" t="str">
            <v>Butyl Dioxitol Glycol Ether</v>
          </cell>
          <cell r="C35" t="str">
            <v>C8H18O3</v>
          </cell>
          <cell r="D35">
            <v>174</v>
          </cell>
          <cell r="E35" t="str">
            <v>112-34-5</v>
          </cell>
          <cell r="F35" t="str">
            <v>HAP/VOC</v>
          </cell>
          <cell r="G35">
            <v>7.9135</v>
          </cell>
          <cell r="H35">
            <v>0.95</v>
          </cell>
          <cell r="J35">
            <v>503.15</v>
          </cell>
          <cell r="L35">
            <v>2</v>
          </cell>
          <cell r="T35">
            <v>1.3535789473684211E-4</v>
          </cell>
          <cell r="U35">
            <v>293.14999999999998</v>
          </cell>
          <cell r="X35" t="str">
            <v>Yes</v>
          </cell>
          <cell r="Y35" t="str">
            <v>Yes</v>
          </cell>
          <cell r="AA35" t="str">
            <v>VOC</v>
          </cell>
          <cell r="AB35" t="str">
            <v>Butyl Dioxitol Glycol Ether</v>
          </cell>
        </row>
        <row r="36">
          <cell r="A36" t="str">
            <v>Butyl Oxitol Glycol Ether</v>
          </cell>
          <cell r="C36" t="str">
            <v>C6H14O2</v>
          </cell>
          <cell r="D36">
            <v>118.17</v>
          </cell>
          <cell r="E36" t="str">
            <v>111-76-2</v>
          </cell>
          <cell r="F36" t="str">
            <v>HAP/VOC</v>
          </cell>
          <cell r="G36">
            <v>7.4969999999999999</v>
          </cell>
          <cell r="H36">
            <v>0.9</v>
          </cell>
          <cell r="J36">
            <v>251.48333333333332</v>
          </cell>
          <cell r="L36">
            <v>2</v>
          </cell>
          <cell r="T36">
            <v>1.1602105263157894E-2</v>
          </cell>
          <cell r="U36">
            <v>293.14999999999998</v>
          </cell>
          <cell r="X36" t="str">
            <v>Yes</v>
          </cell>
          <cell r="Y36" t="str">
            <v>Yes</v>
          </cell>
          <cell r="AA36" t="str">
            <v>VOC</v>
          </cell>
          <cell r="AB36" t="str">
            <v>Butyl Oxitol Glycol Ether</v>
          </cell>
        </row>
        <row r="37">
          <cell r="A37" t="str">
            <v>Calcium Chloride</v>
          </cell>
          <cell r="C37" t="str">
            <v>CaCl2</v>
          </cell>
          <cell r="D37">
            <v>110.986</v>
          </cell>
          <cell r="E37" t="str">
            <v>10043-52-4</v>
          </cell>
          <cell r="F37" t="str">
            <v/>
          </cell>
          <cell r="G37">
            <v>8.3000000000000007</v>
          </cell>
          <cell r="L37">
            <v>2</v>
          </cell>
          <cell r="T37">
            <v>1E-4</v>
          </cell>
          <cell r="Y37" t="str">
            <v>No</v>
          </cell>
          <cell r="AA37" t="str">
            <v>Inorganics</v>
          </cell>
          <cell r="AB37" t="str">
            <v>Inorganics</v>
          </cell>
        </row>
        <row r="38">
          <cell r="A38" t="str">
            <v>Calcium Chloride Brine</v>
          </cell>
          <cell r="D38">
            <v>110.986</v>
          </cell>
          <cell r="E38" t="str">
            <v>10043-52-4</v>
          </cell>
          <cell r="F38" t="str">
            <v/>
          </cell>
          <cell r="G38">
            <v>10</v>
          </cell>
          <cell r="L38">
            <v>2</v>
          </cell>
          <cell r="T38">
            <v>1E-4</v>
          </cell>
          <cell r="X38" t="str">
            <v>No</v>
          </cell>
          <cell r="Y38" t="str">
            <v>No</v>
          </cell>
          <cell r="AA38" t="str">
            <v>Inorganics</v>
          </cell>
          <cell r="AB38" t="str">
            <v>Inorganics</v>
          </cell>
        </row>
        <row r="39">
          <cell r="A39" t="str">
            <v>Can Oil FLC</v>
          </cell>
          <cell r="B39" t="str">
            <v>0.300 mole fraction is water</v>
          </cell>
          <cell r="F39" t="str">
            <v>/VOC</v>
          </cell>
          <cell r="G39">
            <v>9.0130600000000012</v>
          </cell>
          <cell r="H39">
            <v>1.0820000000000001</v>
          </cell>
          <cell r="L39">
            <v>2</v>
          </cell>
          <cell r="T39">
            <v>0.14000000000000001</v>
          </cell>
          <cell r="U39">
            <v>298.14999999999998</v>
          </cell>
          <cell r="X39" t="str">
            <v/>
          </cell>
          <cell r="Y39" t="str">
            <v>Yes</v>
          </cell>
          <cell r="AA39" t="str">
            <v>VOC</v>
          </cell>
          <cell r="AB39" t="str">
            <v>VOC</v>
          </cell>
        </row>
        <row r="40">
          <cell r="A40" t="str">
            <v>Captron 75</v>
          </cell>
          <cell r="B40" t="str">
            <v>.92 mole fraction is water</v>
          </cell>
          <cell r="F40" t="str">
            <v>/VOC</v>
          </cell>
          <cell r="G40">
            <v>9.2443000000000008</v>
          </cell>
          <cell r="H40">
            <v>1.1100000000000001</v>
          </cell>
          <cell r="L40">
            <v>2</v>
          </cell>
          <cell r="T40">
            <v>0.4</v>
          </cell>
          <cell r="U40">
            <v>298.14999999999998</v>
          </cell>
          <cell r="X40" t="str">
            <v/>
          </cell>
          <cell r="Y40" t="str">
            <v>Yes</v>
          </cell>
          <cell r="AA40" t="str">
            <v>Fatty Amines</v>
          </cell>
          <cell r="AB40" t="str">
            <v>Fatty Amines</v>
          </cell>
        </row>
        <row r="41">
          <cell r="A41" t="str">
            <v>Captron 75 Intermediate</v>
          </cell>
          <cell r="D41">
            <v>139.45582387610239</v>
          </cell>
          <cell r="F41" t="str">
            <v>/VOC</v>
          </cell>
          <cell r="G41">
            <v>13.601353904280492</v>
          </cell>
          <cell r="H41">
            <v>1.6328155947515595</v>
          </cell>
          <cell r="L41">
            <v>2</v>
          </cell>
          <cell r="T41">
            <v>0.17219419332869179</v>
          </cell>
          <cell r="U41">
            <v>293.14999999999998</v>
          </cell>
          <cell r="X41" t="str">
            <v/>
          </cell>
          <cell r="Y41" t="str">
            <v>Yes</v>
          </cell>
          <cell r="AA41" t="str">
            <v>Fatty Amines</v>
          </cell>
          <cell r="AB41" t="str">
            <v>Fatty Amines</v>
          </cell>
        </row>
        <row r="42">
          <cell r="A42" t="str">
            <v>Carbon Black</v>
          </cell>
          <cell r="C42" t="str">
            <v>C</v>
          </cell>
          <cell r="D42">
            <v>12.010999999999999</v>
          </cell>
          <cell r="E42" t="str">
            <v>1333-86-4</v>
          </cell>
          <cell r="F42" t="str">
            <v/>
          </cell>
          <cell r="G42">
            <v>15.827</v>
          </cell>
          <cell r="H42">
            <v>1.9</v>
          </cell>
          <cell r="L42">
            <v>2</v>
          </cell>
          <cell r="T42">
            <v>1E-4</v>
          </cell>
          <cell r="AA42" t="str">
            <v>Inorganics</v>
          </cell>
          <cell r="AB42" t="str">
            <v>Inorganics</v>
          </cell>
        </row>
        <row r="43">
          <cell r="A43" t="str">
            <v>Cat-4 (Halliburton)</v>
          </cell>
          <cell r="B43" t="str">
            <v>Cat-4 (Halliburton)</v>
          </cell>
          <cell r="D43">
            <v>175</v>
          </cell>
          <cell r="E43" t="str">
            <v>Proprietary</v>
          </cell>
          <cell r="F43" t="str">
            <v>/VOC</v>
          </cell>
          <cell r="G43">
            <v>9.4507999999999992</v>
          </cell>
          <cell r="H43">
            <v>1.1348</v>
          </cell>
          <cell r="L43">
            <v>2</v>
          </cell>
          <cell r="T43">
            <v>0.1</v>
          </cell>
          <cell r="Y43" t="str">
            <v>Yes</v>
          </cell>
          <cell r="AA43" t="str">
            <v>Fatty Amines</v>
          </cell>
          <cell r="AB43" t="str">
            <v>Fatty Amines</v>
          </cell>
        </row>
        <row r="44">
          <cell r="A44" t="str">
            <v>Catalyst</v>
          </cell>
          <cell r="B44" t="str">
            <v>Ni Catalyst</v>
          </cell>
          <cell r="C44" t="str">
            <v>Al, Cr, Mo, Co, Cu, Fe, Ni</v>
          </cell>
          <cell r="D44">
            <v>74</v>
          </cell>
          <cell r="E44" t="str">
            <v>Al: 7429-90-5
Cr: 7440-47-3
Mo: 7439-98-7
Co: 7440-48-4
Cu: 7440-50-8
Fe: 7439-89-6
Ni: 740-02-0</v>
          </cell>
          <cell r="F44" t="str">
            <v/>
          </cell>
          <cell r="G44">
            <v>18.100000000000001</v>
          </cell>
          <cell r="H44">
            <v>7</v>
          </cell>
          <cell r="L44">
            <v>2</v>
          </cell>
          <cell r="T44">
            <v>1E-4</v>
          </cell>
          <cell r="X44" t="str">
            <v>Al: No Cr: Yes Mo: No Co: Yes Cu: No Fe: No Ni: Yes</v>
          </cell>
          <cell r="Y44" t="str">
            <v>No</v>
          </cell>
          <cell r="AA44" t="str">
            <v>Catalyst</v>
          </cell>
          <cell r="AB44" t="str">
            <v>Catalyst</v>
          </cell>
        </row>
        <row r="45">
          <cell r="A45" t="str">
            <v>Caustic Soda 50%</v>
          </cell>
          <cell r="C45" t="str">
            <v>HNaO</v>
          </cell>
          <cell r="D45">
            <v>461</v>
          </cell>
          <cell r="E45" t="str">
            <v>1310-73-2</v>
          </cell>
          <cell r="F45" t="str">
            <v/>
          </cell>
          <cell r="G45">
            <v>8.4543049999999997</v>
          </cell>
          <cell r="L45">
            <v>2</v>
          </cell>
          <cell r="T45">
            <v>0.01</v>
          </cell>
          <cell r="X45" t="str">
            <v>No</v>
          </cell>
          <cell r="Y45" t="str">
            <v>No</v>
          </cell>
          <cell r="AA45" t="str">
            <v>Inorganics</v>
          </cell>
          <cell r="AB45" t="str">
            <v>Inorganics</v>
          </cell>
        </row>
        <row r="46">
          <cell r="A46" t="str">
            <v>Caustic Soda Flake</v>
          </cell>
          <cell r="B46" t="str">
            <v>Sodium Hydroxide</v>
          </cell>
          <cell r="C46" t="str">
            <v>NaOH</v>
          </cell>
          <cell r="D46">
            <v>40</v>
          </cell>
          <cell r="E46" t="str">
            <v>1310-73-2</v>
          </cell>
          <cell r="F46" t="str">
            <v/>
          </cell>
          <cell r="G46">
            <v>9.27</v>
          </cell>
          <cell r="H46">
            <v>2.13</v>
          </cell>
          <cell r="J46">
            <v>1388</v>
          </cell>
          <cell r="L46">
            <v>2</v>
          </cell>
          <cell r="T46">
            <v>0.81214736842105262</v>
          </cell>
          <cell r="U46">
            <v>1273.1500000000001</v>
          </cell>
          <cell r="X46" t="str">
            <v>No</v>
          </cell>
          <cell r="Y46" t="str">
            <v>No</v>
          </cell>
          <cell r="AA46" t="str">
            <v>Inorganics</v>
          </cell>
          <cell r="AB46" t="str">
            <v>Inorganics</v>
          </cell>
        </row>
        <row r="47">
          <cell r="A47" t="str">
            <v>Caustic Soda Liquid</v>
          </cell>
          <cell r="B47" t="str">
            <v>Sodium Hydroxide liquid</v>
          </cell>
          <cell r="C47" t="str">
            <v>NaOH</v>
          </cell>
          <cell r="D47">
            <v>40</v>
          </cell>
          <cell r="E47" t="str">
            <v>1310-73-2</v>
          </cell>
          <cell r="F47" t="str">
            <v/>
          </cell>
          <cell r="G47">
            <v>9.27</v>
          </cell>
          <cell r="H47">
            <v>1.1100000000000001</v>
          </cell>
          <cell r="I47">
            <v>591.15</v>
          </cell>
          <cell r="J47">
            <v>1663.15</v>
          </cell>
          <cell r="L47">
            <v>2</v>
          </cell>
          <cell r="T47">
            <v>0.01</v>
          </cell>
          <cell r="X47" t="str">
            <v>No</v>
          </cell>
          <cell r="Y47" t="str">
            <v>No</v>
          </cell>
          <cell r="AA47" t="str">
            <v>Inorganics</v>
          </cell>
          <cell r="AB47" t="str">
            <v>Inorganics</v>
          </cell>
        </row>
        <row r="48">
          <cell r="A48" t="str">
            <v>Chembetaine CAS</v>
          </cell>
          <cell r="B48" t="str">
            <v>Cocamidopropyl Hydroxysultaine</v>
          </cell>
          <cell r="D48">
            <v>200</v>
          </cell>
          <cell r="F48" t="str">
            <v>/VOC</v>
          </cell>
          <cell r="G48">
            <v>9.2129800000000017</v>
          </cell>
          <cell r="H48">
            <v>1.1060000000000001</v>
          </cell>
          <cell r="J48" t="str">
            <v>212 F</v>
          </cell>
          <cell r="L48">
            <v>2</v>
          </cell>
          <cell r="T48">
            <v>1.9336842105263156E-2</v>
          </cell>
          <cell r="U48">
            <v>293.14999999999998</v>
          </cell>
          <cell r="X48" t="str">
            <v/>
          </cell>
          <cell r="Y48" t="str">
            <v>Yes</v>
          </cell>
          <cell r="AA48" t="str">
            <v>VOC</v>
          </cell>
          <cell r="AB48" t="str">
            <v>VOC</v>
          </cell>
        </row>
        <row r="49">
          <cell r="A49" t="str">
            <v>CI-1019</v>
          </cell>
          <cell r="B49" t="str">
            <v>Pluradyne CI-1019</v>
          </cell>
          <cell r="D49">
            <v>355</v>
          </cell>
          <cell r="F49" t="str">
            <v>/VOC</v>
          </cell>
          <cell r="G49">
            <v>7.7618999999999998</v>
          </cell>
          <cell r="H49">
            <v>0.93200000000000005</v>
          </cell>
          <cell r="L49">
            <v>2</v>
          </cell>
          <cell r="T49">
            <v>0.01</v>
          </cell>
          <cell r="X49" t="str">
            <v/>
          </cell>
          <cell r="Y49" t="str">
            <v>Yes</v>
          </cell>
          <cell r="AA49" t="str">
            <v>Fatty Amines</v>
          </cell>
          <cell r="AB49" t="str">
            <v>Fatty Amines</v>
          </cell>
        </row>
        <row r="50">
          <cell r="A50" t="str">
            <v>CI-3238</v>
          </cell>
          <cell r="D50">
            <v>400</v>
          </cell>
          <cell r="F50" t="str">
            <v>/VOC</v>
          </cell>
          <cell r="G50">
            <v>8.3000000000000007</v>
          </cell>
          <cell r="L50">
            <v>2</v>
          </cell>
          <cell r="T50">
            <v>0.01</v>
          </cell>
          <cell r="X50" t="str">
            <v/>
          </cell>
          <cell r="Y50" t="str">
            <v>Yes</v>
          </cell>
          <cell r="AA50" t="str">
            <v>Fatty Amines</v>
          </cell>
          <cell r="AB50" t="str">
            <v>Fatty Amines</v>
          </cell>
        </row>
        <row r="51">
          <cell r="A51" t="str">
            <v>CITGO High Sulfur No. 2 Fuel Oil</v>
          </cell>
          <cell r="B51" t="str">
            <v>Diesel</v>
          </cell>
          <cell r="D51">
            <v>226</v>
          </cell>
          <cell r="E51" t="str">
            <v>Mixture</v>
          </cell>
          <cell r="F51" t="str">
            <v>/VOC</v>
          </cell>
          <cell r="G51">
            <v>7.2470999999999997</v>
          </cell>
          <cell r="H51">
            <v>0.87</v>
          </cell>
          <cell r="I51" t="str">
            <v>NA</v>
          </cell>
          <cell r="J51">
            <v>460.37222222222221</v>
          </cell>
          <cell r="L51">
            <v>2</v>
          </cell>
          <cell r="T51">
            <v>4.0607368421052635E-2</v>
          </cell>
          <cell r="U51">
            <v>293.14999999999998</v>
          </cell>
          <cell r="V51">
            <v>98049</v>
          </cell>
          <cell r="Y51" t="str">
            <v>Yes</v>
          </cell>
          <cell r="AA51" t="str">
            <v>VOC</v>
          </cell>
          <cell r="AB51" t="str">
            <v>VOC</v>
          </cell>
        </row>
        <row r="52">
          <cell r="A52" t="str">
            <v>Citric Acid, Anhydrous</v>
          </cell>
          <cell r="B52" t="str">
            <v>propanetricarboxylic Acid</v>
          </cell>
          <cell r="C52" t="str">
            <v>C6H8O7</v>
          </cell>
          <cell r="D52">
            <v>192.12</v>
          </cell>
          <cell r="E52" t="str">
            <v>77-92-9</v>
          </cell>
          <cell r="F52" t="str">
            <v>/VOC</v>
          </cell>
          <cell r="G52">
            <v>12.844860000000001</v>
          </cell>
          <cell r="H52">
            <v>1.542</v>
          </cell>
          <cell r="I52">
            <v>426.15</v>
          </cell>
          <cell r="J52" t="str">
            <v>na</v>
          </cell>
          <cell r="L52" t="str">
            <v>na</v>
          </cell>
          <cell r="X52" t="str">
            <v>No</v>
          </cell>
          <cell r="Y52" t="str">
            <v>Yes</v>
          </cell>
          <cell r="AA52" t="str">
            <v>VOC</v>
          </cell>
          <cell r="AB52" t="str">
            <v>VOC</v>
          </cell>
        </row>
        <row r="53">
          <cell r="A53" t="str">
            <v>Citric Acid, Free Acid Monohydrate Crystalline</v>
          </cell>
          <cell r="B53" t="str">
            <v>Citric Acid Hydrate</v>
          </cell>
          <cell r="C53" t="str">
            <v>C6H8O8.H2O</v>
          </cell>
          <cell r="D53">
            <v>210.14</v>
          </cell>
          <cell r="E53" t="str">
            <v>5949-29-1</v>
          </cell>
          <cell r="F53" t="str">
            <v>/VOC</v>
          </cell>
          <cell r="X53" t="str">
            <v>No</v>
          </cell>
          <cell r="Y53" t="str">
            <v>Yes</v>
          </cell>
          <cell r="AA53" t="str">
            <v>VOC</v>
          </cell>
          <cell r="AB53" t="str">
            <v>VOC</v>
          </cell>
        </row>
        <row r="54">
          <cell r="A54" t="str">
            <v>Coco Acid</v>
          </cell>
          <cell r="B54" t="str">
            <v>Coco Acid</v>
          </cell>
          <cell r="D54">
            <v>206</v>
          </cell>
          <cell r="E54" t="str">
            <v>67701-05-7</v>
          </cell>
          <cell r="F54" t="str">
            <v>/VOC</v>
          </cell>
          <cell r="G54">
            <v>7.3304</v>
          </cell>
          <cell r="H54">
            <v>0.88</v>
          </cell>
          <cell r="J54">
            <v>533.15</v>
          </cell>
          <cell r="L54">
            <v>2</v>
          </cell>
          <cell r="T54">
            <v>5.0000000000000001E-3</v>
          </cell>
          <cell r="U54">
            <v>295.37222222222221</v>
          </cell>
          <cell r="V54">
            <v>98059</v>
          </cell>
          <cell r="X54" t="str">
            <v>No</v>
          </cell>
          <cell r="Y54" t="str">
            <v>Yes</v>
          </cell>
          <cell r="AA54" t="str">
            <v>Fatty Acid</v>
          </cell>
          <cell r="AB54" t="str">
            <v>Fatty Acid</v>
          </cell>
        </row>
        <row r="55">
          <cell r="A55" t="str">
            <v>Code 1560</v>
          </cell>
          <cell r="B55" t="str">
            <v>Ethoxylated amine</v>
          </cell>
          <cell r="D55">
            <v>190</v>
          </cell>
          <cell r="E55" t="str">
            <v>Proprietary</v>
          </cell>
          <cell r="F55" t="str">
            <v>/VOC</v>
          </cell>
          <cell r="G55">
            <v>9.0797000000000008</v>
          </cell>
          <cell r="H55">
            <v>1.0900000000000001</v>
          </cell>
          <cell r="I55" t="str">
            <v>NA</v>
          </cell>
          <cell r="J55" t="str">
            <v>ND</v>
          </cell>
          <cell r="L55">
            <v>2</v>
          </cell>
          <cell r="T55">
            <v>0.01</v>
          </cell>
          <cell r="Y55" t="str">
            <v>Yes</v>
          </cell>
          <cell r="AA55" t="str">
            <v>Fatty Amines</v>
          </cell>
          <cell r="AB55" t="str">
            <v>Fatty Amines</v>
          </cell>
        </row>
        <row r="56">
          <cell r="A56" t="str">
            <v>CODE 2056</v>
          </cell>
          <cell r="B56" t="str">
            <v>Amine Oxyalkylate</v>
          </cell>
          <cell r="D56">
            <v>460</v>
          </cell>
          <cell r="E56" t="str">
            <v>Proprietary</v>
          </cell>
          <cell r="F56" t="str">
            <v>/VOC</v>
          </cell>
          <cell r="G56">
            <v>8.1242489999999989</v>
          </cell>
          <cell r="H56">
            <v>0.97529999999999994</v>
          </cell>
          <cell r="J56" t="str">
            <v>nd</v>
          </cell>
          <cell r="L56">
            <v>2</v>
          </cell>
          <cell r="T56">
            <v>0.01</v>
          </cell>
          <cell r="Y56" t="str">
            <v>Yes</v>
          </cell>
          <cell r="AA56" t="str">
            <v>Fatty Amines</v>
          </cell>
          <cell r="AB56" t="str">
            <v>Fatty Amines</v>
          </cell>
        </row>
        <row r="57">
          <cell r="A57" t="str">
            <v>CODE 2060</v>
          </cell>
          <cell r="B57" t="str">
            <v>Amine Oxyalkylate</v>
          </cell>
          <cell r="D57">
            <v>400</v>
          </cell>
          <cell r="E57" t="str">
            <v>na</v>
          </cell>
          <cell r="F57" t="str">
            <v>/VOC</v>
          </cell>
          <cell r="G57">
            <v>7.4969999999999999</v>
          </cell>
          <cell r="H57">
            <v>0.9</v>
          </cell>
          <cell r="J57" t="str">
            <v>nd</v>
          </cell>
          <cell r="L57">
            <v>2</v>
          </cell>
          <cell r="T57">
            <v>0.01</v>
          </cell>
          <cell r="Y57" t="str">
            <v>Yes</v>
          </cell>
          <cell r="AA57" t="str">
            <v>Fatty Amines</v>
          </cell>
          <cell r="AB57" t="str">
            <v>Fatty Amines</v>
          </cell>
        </row>
        <row r="58">
          <cell r="A58" t="str">
            <v>Code 2065</v>
          </cell>
          <cell r="D58">
            <v>400</v>
          </cell>
          <cell r="F58" t="str">
            <v>/VOC</v>
          </cell>
          <cell r="G58">
            <v>8.17</v>
          </cell>
          <cell r="H58">
            <v>0.98</v>
          </cell>
          <cell r="L58">
            <v>2</v>
          </cell>
          <cell r="T58">
            <v>0.01</v>
          </cell>
          <cell r="X58" t="str">
            <v/>
          </cell>
          <cell r="Y58" t="str">
            <v>Yes</v>
          </cell>
          <cell r="AA58" t="str">
            <v>Fatty Amines</v>
          </cell>
          <cell r="AB58" t="str">
            <v>Fatty Amines</v>
          </cell>
        </row>
        <row r="59">
          <cell r="A59" t="str">
            <v>Code 2075</v>
          </cell>
          <cell r="B59" t="str">
            <v>Code 2075</v>
          </cell>
          <cell r="D59">
            <v>380</v>
          </cell>
          <cell r="F59" t="str">
            <v>/VOC</v>
          </cell>
          <cell r="G59">
            <v>7.8901000000000003</v>
          </cell>
          <cell r="H59">
            <v>0.94740000000000002</v>
          </cell>
          <cell r="L59">
            <v>2</v>
          </cell>
          <cell r="T59">
            <v>1E-3</v>
          </cell>
          <cell r="X59" t="str">
            <v/>
          </cell>
          <cell r="Y59" t="str">
            <v>Yes</v>
          </cell>
          <cell r="AA59" t="str">
            <v>Fatty Amides</v>
          </cell>
          <cell r="AB59" t="str">
            <v>Fatty Amides</v>
          </cell>
        </row>
        <row r="60">
          <cell r="A60" t="str">
            <v>Code 2563</v>
          </cell>
          <cell r="B60" t="str">
            <v>Code 2563</v>
          </cell>
          <cell r="D60">
            <v>716</v>
          </cell>
          <cell r="F60" t="str">
            <v>/VOC</v>
          </cell>
          <cell r="G60">
            <v>8.3364999999999991</v>
          </cell>
          <cell r="H60">
            <v>1.0009999999999999</v>
          </cell>
          <cell r="L60">
            <v>2</v>
          </cell>
          <cell r="T60">
            <v>1E-3</v>
          </cell>
          <cell r="X60" t="str">
            <v/>
          </cell>
          <cell r="Y60" t="str">
            <v>Yes</v>
          </cell>
          <cell r="AA60" t="str">
            <v>Fatty Amines</v>
          </cell>
          <cell r="AB60" t="str">
            <v>Fatty Amines</v>
          </cell>
        </row>
        <row r="61">
          <cell r="A61" t="str">
            <v>Code 506</v>
          </cell>
          <cell r="B61" t="str">
            <v>Code 506</v>
          </cell>
          <cell r="D61">
            <v>373</v>
          </cell>
          <cell r="F61" t="str">
            <v>/VOC</v>
          </cell>
          <cell r="G61">
            <v>7.891</v>
          </cell>
          <cell r="H61">
            <v>0.94750000000000001</v>
          </cell>
          <cell r="L61">
            <v>2</v>
          </cell>
          <cell r="T61">
            <v>1E-3</v>
          </cell>
          <cell r="X61" t="str">
            <v/>
          </cell>
          <cell r="Y61" t="str">
            <v>Yes</v>
          </cell>
          <cell r="AA61" t="str">
            <v>Fatty Amide</v>
          </cell>
          <cell r="AB61" t="str">
            <v>Fatty Amide</v>
          </cell>
        </row>
        <row r="62">
          <cell r="A62" t="str">
            <v>Code 543</v>
          </cell>
          <cell r="B62" t="str">
            <v>Code 543</v>
          </cell>
          <cell r="D62">
            <v>379</v>
          </cell>
          <cell r="F62" t="str">
            <v>/VOC</v>
          </cell>
          <cell r="G62">
            <v>7.7869000000000002</v>
          </cell>
          <cell r="H62">
            <v>0.93500000000000005</v>
          </cell>
          <cell r="L62">
            <v>2</v>
          </cell>
          <cell r="T62">
            <v>1E-3</v>
          </cell>
          <cell r="X62" t="str">
            <v/>
          </cell>
          <cell r="Y62" t="str">
            <v>Yes</v>
          </cell>
          <cell r="AA62" t="str">
            <v>Fatty Amines</v>
          </cell>
          <cell r="AB62" t="str">
            <v>Fatty Amines</v>
          </cell>
        </row>
        <row r="63">
          <cell r="A63" t="str">
            <v>Code 548</v>
          </cell>
          <cell r="B63" t="str">
            <v>Code 548</v>
          </cell>
          <cell r="D63">
            <v>713</v>
          </cell>
          <cell r="F63" t="str">
            <v>/VOC</v>
          </cell>
          <cell r="G63">
            <v>7.8784999999999998</v>
          </cell>
          <cell r="H63">
            <v>0.94599999999999995</v>
          </cell>
          <cell r="L63">
            <v>2</v>
          </cell>
          <cell r="T63">
            <v>1E-3</v>
          </cell>
          <cell r="X63" t="str">
            <v/>
          </cell>
          <cell r="Y63" t="str">
            <v>Yes</v>
          </cell>
          <cell r="AA63" t="str">
            <v>Fatty Amines</v>
          </cell>
          <cell r="AB63" t="str">
            <v>Fatty Amines</v>
          </cell>
        </row>
        <row r="64">
          <cell r="A64" t="str">
            <v>Code 554</v>
          </cell>
          <cell r="B64" t="str">
            <v>Code 554</v>
          </cell>
          <cell r="D64">
            <v>993</v>
          </cell>
          <cell r="F64" t="str">
            <v>/VOC</v>
          </cell>
          <cell r="G64">
            <v>7.6436000000000002</v>
          </cell>
          <cell r="H64">
            <v>0.91779999999999995</v>
          </cell>
          <cell r="L64">
            <v>2</v>
          </cell>
          <cell r="T64">
            <v>1E-3</v>
          </cell>
          <cell r="X64" t="str">
            <v/>
          </cell>
          <cell r="Y64" t="str">
            <v>Yes</v>
          </cell>
          <cell r="AA64" t="str">
            <v>Fatty Amines</v>
          </cell>
          <cell r="AB64" t="str">
            <v>Fatty Amines</v>
          </cell>
        </row>
        <row r="65">
          <cell r="A65" t="str">
            <v>Code 568</v>
          </cell>
          <cell r="B65" t="str">
            <v>Code 568</v>
          </cell>
          <cell r="D65">
            <v>418</v>
          </cell>
          <cell r="F65" t="str">
            <v>/VOC</v>
          </cell>
          <cell r="G65">
            <v>7.7535999999999996</v>
          </cell>
          <cell r="H65">
            <v>0.93100000000000005</v>
          </cell>
          <cell r="L65">
            <v>2</v>
          </cell>
          <cell r="T65">
            <v>1E-3</v>
          </cell>
          <cell r="X65" t="str">
            <v/>
          </cell>
          <cell r="Y65" t="str">
            <v>Yes</v>
          </cell>
          <cell r="AA65" t="str">
            <v>Fatty Amines</v>
          </cell>
          <cell r="AB65" t="str">
            <v>Fatty Amines</v>
          </cell>
        </row>
        <row r="66">
          <cell r="A66" t="str">
            <v>CODE 773</v>
          </cell>
          <cell r="B66" t="str">
            <v>Polyol / Amine Ethoxylate</v>
          </cell>
          <cell r="D66">
            <v>4000</v>
          </cell>
          <cell r="E66" t="str">
            <v>Proprietary</v>
          </cell>
          <cell r="F66" t="str">
            <v>/VOC</v>
          </cell>
          <cell r="G66">
            <v>8.3133400000000002</v>
          </cell>
          <cell r="H66">
            <v>0.998</v>
          </cell>
          <cell r="J66" t="str">
            <v>nd</v>
          </cell>
          <cell r="L66">
            <v>2</v>
          </cell>
          <cell r="T66">
            <v>0.01</v>
          </cell>
          <cell r="Y66" t="str">
            <v>Yes</v>
          </cell>
          <cell r="AA66" t="str">
            <v>Fatty Amines</v>
          </cell>
          <cell r="AB66" t="str">
            <v>Fatty Amines</v>
          </cell>
        </row>
        <row r="67">
          <cell r="A67" t="str">
            <v>Code 8015</v>
          </cell>
          <cell r="D67">
            <v>400</v>
          </cell>
          <cell r="F67" t="str">
            <v>/VOC</v>
          </cell>
          <cell r="G67">
            <v>9.5874000000000006</v>
          </cell>
          <cell r="H67">
            <v>1.1512</v>
          </cell>
          <cell r="L67">
            <v>2</v>
          </cell>
          <cell r="T67">
            <v>1E-3</v>
          </cell>
          <cell r="X67" t="str">
            <v/>
          </cell>
          <cell r="Y67" t="str">
            <v>Yes</v>
          </cell>
          <cell r="AA67" t="str">
            <v>Fatty Amines</v>
          </cell>
          <cell r="AB67" t="str">
            <v>Fatty Amines</v>
          </cell>
        </row>
        <row r="68">
          <cell r="A68" t="str">
            <v>Code 8015 Product</v>
          </cell>
          <cell r="D68">
            <v>366.68959999999998</v>
          </cell>
          <cell r="F68" t="str">
            <v>/VOC</v>
          </cell>
          <cell r="G68">
            <v>9.4455274880000015</v>
          </cell>
          <cell r="H68">
            <v>1.13801536</v>
          </cell>
          <cell r="L68">
            <v>2</v>
          </cell>
          <cell r="T68">
            <v>3.0490702123655386E-2</v>
          </cell>
          <cell r="U68">
            <v>293.14999999999998</v>
          </cell>
          <cell r="X68" t="str">
            <v/>
          </cell>
          <cell r="Y68" t="str">
            <v>Yes</v>
          </cell>
          <cell r="AA68" t="str">
            <v>Fatty Amines</v>
          </cell>
          <cell r="AB68" t="str">
            <v>Fatty Amines</v>
          </cell>
        </row>
        <row r="69">
          <cell r="A69" t="str">
            <v>Corrosion Inhibitor Conc.</v>
          </cell>
          <cell r="B69" t="str">
            <v>RCI-01192; ethyl alcohol</v>
          </cell>
          <cell r="C69" t="str">
            <v>C2H6O</v>
          </cell>
          <cell r="D69">
            <v>46.07</v>
          </cell>
          <cell r="E69" t="str">
            <v>64-17-5</v>
          </cell>
          <cell r="F69" t="str">
            <v>/VOC</v>
          </cell>
          <cell r="G69">
            <v>6.5723700000000003</v>
          </cell>
          <cell r="H69">
            <v>0.78900000000000003</v>
          </cell>
          <cell r="I69">
            <v>159.04999999999998</v>
          </cell>
          <cell r="J69">
            <v>422.03888888888889</v>
          </cell>
          <cell r="L69">
            <v>2</v>
          </cell>
          <cell r="T69">
            <v>0.85082105263157892</v>
          </cell>
          <cell r="U69">
            <v>293.14999999999998</v>
          </cell>
          <cell r="X69" t="str">
            <v>No</v>
          </cell>
          <cell r="Y69" t="str">
            <v>Yes</v>
          </cell>
          <cell r="AA69" t="str">
            <v>VOC</v>
          </cell>
          <cell r="AB69" t="str">
            <v>VOC</v>
          </cell>
        </row>
        <row r="70">
          <cell r="A70" t="str">
            <v>Corsabond HPP</v>
          </cell>
          <cell r="F70" t="str">
            <v>/VOC</v>
          </cell>
          <cell r="G70">
            <v>7.6036000000000001</v>
          </cell>
          <cell r="H70">
            <v>0.91300000000000003</v>
          </cell>
          <cell r="L70">
            <v>2</v>
          </cell>
          <cell r="T70">
            <v>0.01</v>
          </cell>
          <cell r="X70" t="str">
            <v/>
          </cell>
          <cell r="Y70" t="str">
            <v>Yes</v>
          </cell>
          <cell r="AA70" t="str">
            <v>Fatty Amines</v>
          </cell>
          <cell r="AB70" t="str">
            <v>Fatty Amines</v>
          </cell>
        </row>
        <row r="71">
          <cell r="A71" t="str">
            <v>Corsacap CC-301</v>
          </cell>
          <cell r="F71" t="str">
            <v>/VOC</v>
          </cell>
          <cell r="G71">
            <v>9.3609000000000009</v>
          </cell>
          <cell r="H71">
            <v>1.1240000000000001</v>
          </cell>
          <cell r="L71">
            <v>2</v>
          </cell>
          <cell r="T71">
            <v>0.43</v>
          </cell>
          <cell r="X71" t="str">
            <v/>
          </cell>
          <cell r="Y71" t="str">
            <v>Yes</v>
          </cell>
          <cell r="AA71" t="str">
            <v>Fatty Amines</v>
          </cell>
          <cell r="AB71" t="str">
            <v>Fatty Amines</v>
          </cell>
        </row>
        <row r="72">
          <cell r="A72" t="str">
            <v>Corsacap CC-301 Intermediate</v>
          </cell>
          <cell r="D72">
            <v>159.91728947234259</v>
          </cell>
          <cell r="F72" t="str">
            <v>/VOC</v>
          </cell>
          <cell r="G72">
            <v>13.147382066106296</v>
          </cell>
          <cell r="H72">
            <v>1.5452855339026255</v>
          </cell>
          <cell r="L72">
            <v>2</v>
          </cell>
          <cell r="T72">
            <v>0.22115110688986933</v>
          </cell>
          <cell r="U72">
            <v>293.14999999999998</v>
          </cell>
          <cell r="X72" t="str">
            <v/>
          </cell>
          <cell r="Y72" t="str">
            <v>Yes</v>
          </cell>
          <cell r="AA72" t="str">
            <v>Fatty Amines</v>
          </cell>
          <cell r="AB72" t="str">
            <v>Fatty Amines</v>
          </cell>
        </row>
        <row r="73">
          <cell r="A73" t="str">
            <v>Corsacap SC-501</v>
          </cell>
          <cell r="F73" t="str">
            <v>/VOC</v>
          </cell>
          <cell r="G73">
            <v>9.3276000000000003</v>
          </cell>
          <cell r="H73">
            <v>1.1200000000000001</v>
          </cell>
          <cell r="L73">
            <v>2</v>
          </cell>
          <cell r="T73">
            <v>0.4</v>
          </cell>
          <cell r="X73" t="str">
            <v/>
          </cell>
          <cell r="Y73" t="str">
            <v>Yes</v>
          </cell>
          <cell r="AA73" t="str">
            <v>Fatty Amines</v>
          </cell>
          <cell r="AB73" t="str">
            <v>Fatty Amines</v>
          </cell>
        </row>
        <row r="74">
          <cell r="A74" t="str">
            <v>Corsacap SC-501 Intermediate</v>
          </cell>
          <cell r="D74">
            <v>139.45582387610239</v>
          </cell>
          <cell r="F74" t="str">
            <v>/VOC</v>
          </cell>
          <cell r="G74">
            <v>13.601353904280492</v>
          </cell>
          <cell r="H74">
            <v>1.6328155947515595</v>
          </cell>
          <cell r="L74">
            <v>2</v>
          </cell>
          <cell r="T74">
            <v>0.17219419332869179</v>
          </cell>
          <cell r="U74">
            <v>293.14999999999998</v>
          </cell>
          <cell r="X74" t="str">
            <v/>
          </cell>
          <cell r="Y74" t="str">
            <v>Yes</v>
          </cell>
          <cell r="AA74" t="str">
            <v>Fatty Amines</v>
          </cell>
          <cell r="AB74" t="str">
            <v>Fatty Amines</v>
          </cell>
        </row>
        <row r="75">
          <cell r="A75" t="str">
            <v>Corsafoam MF-850</v>
          </cell>
          <cell r="F75" t="str">
            <v>/VOC</v>
          </cell>
          <cell r="G75">
            <v>8.4448000000000008</v>
          </cell>
          <cell r="H75">
            <v>1.014</v>
          </cell>
          <cell r="L75">
            <v>2</v>
          </cell>
          <cell r="T75">
            <v>0.4</v>
          </cell>
          <cell r="X75" t="str">
            <v/>
          </cell>
          <cell r="Y75" t="str">
            <v>Yes</v>
          </cell>
          <cell r="AA75" t="str">
            <v>VOC</v>
          </cell>
          <cell r="AB75" t="str">
            <v>VOC</v>
          </cell>
        </row>
        <row r="76">
          <cell r="A76" t="str">
            <v>Corsahib 387</v>
          </cell>
          <cell r="F76" t="str">
            <v>/VOC</v>
          </cell>
          <cell r="G76">
            <v>7.2454999999999998</v>
          </cell>
          <cell r="H76">
            <v>0.87</v>
          </cell>
          <cell r="L76">
            <v>2</v>
          </cell>
          <cell r="T76">
            <v>0.01</v>
          </cell>
          <cell r="X76" t="str">
            <v/>
          </cell>
          <cell r="Y76" t="str">
            <v>Yes</v>
          </cell>
          <cell r="AA76" t="str">
            <v>Fatty Amines</v>
          </cell>
          <cell r="AB76" t="str">
            <v>Fatty Amines</v>
          </cell>
        </row>
        <row r="77">
          <cell r="A77" t="str">
            <v>Corsahib CI-3200</v>
          </cell>
          <cell r="F77" t="str">
            <v>/VOC</v>
          </cell>
          <cell r="G77">
            <v>7.6536</v>
          </cell>
          <cell r="H77">
            <v>0.91900000000000004</v>
          </cell>
          <cell r="L77">
            <v>2</v>
          </cell>
          <cell r="T77">
            <v>0.2</v>
          </cell>
          <cell r="X77" t="str">
            <v/>
          </cell>
          <cell r="Y77" t="str">
            <v>Yes</v>
          </cell>
          <cell r="AA77" t="str">
            <v>Fatty Amines</v>
          </cell>
          <cell r="AB77" t="str">
            <v>Fatty Amines</v>
          </cell>
        </row>
        <row r="78">
          <cell r="A78" t="str">
            <v>Corsahib CI-3221</v>
          </cell>
          <cell r="D78">
            <v>348</v>
          </cell>
          <cell r="F78" t="str">
            <v>/VOC</v>
          </cell>
          <cell r="G78">
            <v>7.8951000000000002</v>
          </cell>
          <cell r="H78">
            <v>0.94799999999999995</v>
          </cell>
          <cell r="L78">
            <v>2</v>
          </cell>
          <cell r="T78">
            <v>1E-3</v>
          </cell>
          <cell r="X78" t="str">
            <v/>
          </cell>
          <cell r="Y78" t="str">
            <v>Yes</v>
          </cell>
          <cell r="AA78" t="str">
            <v>Fatty Amines</v>
          </cell>
          <cell r="AB78" t="str">
            <v>Fatty Amines</v>
          </cell>
        </row>
        <row r="79">
          <cell r="A79" t="str">
            <v>Corsahib CI-3221 Product</v>
          </cell>
          <cell r="D79">
            <v>312.40000000000003</v>
          </cell>
          <cell r="F79" t="str">
            <v>/VOC</v>
          </cell>
          <cell r="G79">
            <v>7.6644329999999989</v>
          </cell>
          <cell r="H79">
            <v>0.92009999999999992</v>
          </cell>
          <cell r="L79">
            <v>2</v>
          </cell>
          <cell r="T79">
            <v>4.6673684210526319E-3</v>
          </cell>
          <cell r="U79">
            <v>293.14999999999998</v>
          </cell>
          <cell r="X79" t="str">
            <v/>
          </cell>
          <cell r="Y79" t="str">
            <v>Yes</v>
          </cell>
          <cell r="AA79" t="str">
            <v>Fatty Amines</v>
          </cell>
          <cell r="AB79" t="str">
            <v>Fatty Amines</v>
          </cell>
        </row>
        <row r="80">
          <cell r="A80" t="str">
            <v>Corsahib CI-3221A</v>
          </cell>
          <cell r="F80" t="str">
            <v>/VOC</v>
          </cell>
          <cell r="G80">
            <v>7.4954000000000001</v>
          </cell>
          <cell r="H80">
            <v>0.9</v>
          </cell>
          <cell r="L80">
            <v>2</v>
          </cell>
          <cell r="T80">
            <v>1E-3</v>
          </cell>
          <cell r="X80" t="str">
            <v/>
          </cell>
          <cell r="Y80" t="str">
            <v>Yes</v>
          </cell>
          <cell r="AA80" t="str">
            <v>Fatty Amines</v>
          </cell>
          <cell r="AB80" t="str">
            <v>Fatty Amines</v>
          </cell>
        </row>
        <row r="81">
          <cell r="A81" t="str">
            <v>Corsahib CI-3237</v>
          </cell>
          <cell r="D81">
            <v>355</v>
          </cell>
          <cell r="F81" t="str">
            <v>/VOC</v>
          </cell>
          <cell r="G81">
            <v>7.7869000000000002</v>
          </cell>
          <cell r="H81">
            <v>0.93500000000000005</v>
          </cell>
          <cell r="L81">
            <v>2</v>
          </cell>
          <cell r="T81">
            <v>1E-3</v>
          </cell>
          <cell r="X81" t="str">
            <v/>
          </cell>
          <cell r="Y81" t="str">
            <v>Yes</v>
          </cell>
          <cell r="AA81" t="str">
            <v>Fatty Amines</v>
          </cell>
          <cell r="AB81" t="str">
            <v>Fatty Amines</v>
          </cell>
        </row>
        <row r="82">
          <cell r="A82" t="str">
            <v>Corsahib CI-3239</v>
          </cell>
          <cell r="D82">
            <v>400</v>
          </cell>
          <cell r="F82" t="str">
            <v>/VOC</v>
          </cell>
          <cell r="G82">
            <v>8.3000000000000007</v>
          </cell>
          <cell r="L82">
            <v>2</v>
          </cell>
          <cell r="T82">
            <v>0.01</v>
          </cell>
          <cell r="X82" t="str">
            <v/>
          </cell>
          <cell r="Y82" t="str">
            <v>Yes</v>
          </cell>
          <cell r="AA82" t="str">
            <v>Fatty Amines</v>
          </cell>
          <cell r="AB82" t="str">
            <v>Fatty Amines</v>
          </cell>
        </row>
        <row r="83">
          <cell r="A83" t="str">
            <v>Corsahib CI-3254</v>
          </cell>
          <cell r="F83" t="str">
            <v>/VOC</v>
          </cell>
          <cell r="G83">
            <v>7.8700999999999999</v>
          </cell>
          <cell r="H83">
            <v>0.94499999999999995</v>
          </cell>
          <cell r="L83">
            <v>2</v>
          </cell>
          <cell r="T83">
            <v>0.14000000000000001</v>
          </cell>
          <cell r="X83" t="str">
            <v/>
          </cell>
          <cell r="Y83" t="str">
            <v>Yes</v>
          </cell>
          <cell r="AA83" t="str">
            <v>Fatty Amines</v>
          </cell>
          <cell r="AB83" t="str">
            <v>Fatty Amines</v>
          </cell>
        </row>
        <row r="84">
          <cell r="A84" t="str">
            <v>Corsahib CI-3262</v>
          </cell>
          <cell r="F84" t="str">
            <v>/VOC</v>
          </cell>
          <cell r="G84">
            <v>8.1082999999999998</v>
          </cell>
          <cell r="H84">
            <v>0.97360000000000002</v>
          </cell>
          <cell r="L84">
            <v>2</v>
          </cell>
          <cell r="T84">
            <v>0.04</v>
          </cell>
          <cell r="X84" t="str">
            <v/>
          </cell>
          <cell r="Y84" t="str">
            <v>Yes</v>
          </cell>
          <cell r="AA84" t="str">
            <v>Fatty Amines</v>
          </cell>
          <cell r="AB84" t="str">
            <v>Fatty Amines</v>
          </cell>
        </row>
        <row r="85">
          <cell r="A85" t="str">
            <v>Corsahib SI-3312</v>
          </cell>
          <cell r="F85" t="str">
            <v>/VOC</v>
          </cell>
          <cell r="G85">
            <v>10.6892</v>
          </cell>
          <cell r="H85">
            <v>1.2835000000000001</v>
          </cell>
          <cell r="L85">
            <v>2</v>
          </cell>
          <cell r="T85">
            <v>0.2</v>
          </cell>
          <cell r="X85" t="str">
            <v/>
          </cell>
          <cell r="Y85" t="str">
            <v>Yes</v>
          </cell>
          <cell r="AA85" t="str">
            <v>Fatty Amines</v>
          </cell>
          <cell r="AB85" t="str">
            <v>Fatty Amines</v>
          </cell>
        </row>
        <row r="86">
          <cell r="A86" t="str">
            <v>Corsahib SI-3315</v>
          </cell>
          <cell r="F86" t="str">
            <v>/VOC</v>
          </cell>
          <cell r="G86">
            <v>10.285299999999999</v>
          </cell>
          <cell r="H86">
            <v>1.2350000000000001</v>
          </cell>
          <cell r="L86">
            <v>2</v>
          </cell>
          <cell r="T86">
            <v>3.8673684210526311E-2</v>
          </cell>
          <cell r="X86" t="str">
            <v/>
          </cell>
          <cell r="Y86" t="str">
            <v>Yes</v>
          </cell>
          <cell r="AA86" t="str">
            <v>Fatty Amines</v>
          </cell>
          <cell r="AB86" t="str">
            <v>Fatty Amines</v>
          </cell>
        </row>
        <row r="87">
          <cell r="A87" t="str">
            <v>Corsahib WT-3255</v>
          </cell>
          <cell r="F87" t="str">
            <v>/VOC</v>
          </cell>
          <cell r="G87">
            <v>7.3288000000000002</v>
          </cell>
          <cell r="H87">
            <v>0.88</v>
          </cell>
          <cell r="L87">
            <v>2</v>
          </cell>
          <cell r="T87">
            <v>0.69</v>
          </cell>
          <cell r="X87" t="str">
            <v/>
          </cell>
          <cell r="Y87" t="str">
            <v>Yes</v>
          </cell>
          <cell r="AA87" t="str">
            <v>Fatty Amines</v>
          </cell>
          <cell r="AB87" t="str">
            <v>Fatty Amines</v>
          </cell>
        </row>
        <row r="88">
          <cell r="A88" t="str">
            <v>Corsahib WT-3256</v>
          </cell>
          <cell r="D88">
            <v>400</v>
          </cell>
          <cell r="F88" t="str">
            <v>/VOC</v>
          </cell>
          <cell r="G88">
            <v>8.3000000000000007</v>
          </cell>
          <cell r="L88">
            <v>2</v>
          </cell>
          <cell r="T88">
            <v>0.67</v>
          </cell>
          <cell r="X88" t="str">
            <v/>
          </cell>
          <cell r="Y88" t="str">
            <v>Yes</v>
          </cell>
          <cell r="AA88" t="str">
            <v>Fatty Amines</v>
          </cell>
          <cell r="AB88" t="str">
            <v>Fatty Amines</v>
          </cell>
        </row>
        <row r="89">
          <cell r="A89" t="str">
            <v>Corsahib WT-3257</v>
          </cell>
          <cell r="F89" t="str">
            <v>/VOC</v>
          </cell>
          <cell r="G89">
            <v>7.8617999999999997</v>
          </cell>
          <cell r="H89">
            <v>0.94399999999999995</v>
          </cell>
          <cell r="L89">
            <v>2</v>
          </cell>
          <cell r="T89">
            <v>0.5</v>
          </cell>
          <cell r="X89" t="str">
            <v/>
          </cell>
          <cell r="Y89" t="str">
            <v>Yes</v>
          </cell>
          <cell r="AA89" t="str">
            <v>Fatty Amines</v>
          </cell>
          <cell r="AB89" t="str">
            <v>Fatty Amines</v>
          </cell>
        </row>
        <row r="90">
          <cell r="A90" t="str">
            <v>Corsahib WT-5175</v>
          </cell>
          <cell r="F90" t="str">
            <v>/VOC</v>
          </cell>
          <cell r="G90">
            <v>7.5369999999999999</v>
          </cell>
          <cell r="H90">
            <v>0.90500000000000003</v>
          </cell>
          <cell r="L90">
            <v>2</v>
          </cell>
          <cell r="T90">
            <v>1.48</v>
          </cell>
          <cell r="X90" t="str">
            <v/>
          </cell>
          <cell r="Y90" t="str">
            <v>Yes</v>
          </cell>
          <cell r="AA90" t="str">
            <v>Fatty Amines</v>
          </cell>
          <cell r="AB90" t="str">
            <v>Fatty Amines</v>
          </cell>
        </row>
        <row r="91">
          <cell r="A91" t="str">
            <v>Corsahib WT-5180</v>
          </cell>
          <cell r="D91">
            <v>352</v>
          </cell>
          <cell r="E91" t="str">
            <v>Proprietary</v>
          </cell>
          <cell r="F91" t="str">
            <v>/VOC</v>
          </cell>
          <cell r="G91">
            <v>7.8135399999999997</v>
          </cell>
          <cell r="H91">
            <v>0.93799999999999994</v>
          </cell>
          <cell r="J91" t="str">
            <v>nd</v>
          </cell>
          <cell r="L91">
            <v>2</v>
          </cell>
          <cell r="T91">
            <v>1E-3</v>
          </cell>
          <cell r="Y91" t="str">
            <v>Yes</v>
          </cell>
          <cell r="AA91" t="str">
            <v>Fatty Amines</v>
          </cell>
          <cell r="AB91" t="str">
            <v>Fatty Amines</v>
          </cell>
        </row>
        <row r="92">
          <cell r="A92" t="str">
            <v>Corsahib WT-5192</v>
          </cell>
          <cell r="F92" t="str">
            <v>/VOC</v>
          </cell>
          <cell r="G92">
            <v>7.3455000000000004</v>
          </cell>
          <cell r="H92">
            <v>0.88200000000000001</v>
          </cell>
          <cell r="L92">
            <v>2</v>
          </cell>
          <cell r="T92">
            <v>0.9</v>
          </cell>
          <cell r="X92" t="str">
            <v/>
          </cell>
          <cell r="Y92" t="str">
            <v>Yes</v>
          </cell>
          <cell r="AA92" t="str">
            <v>Fatty Amines</v>
          </cell>
          <cell r="AB92" t="str">
            <v>Fatty Amines</v>
          </cell>
        </row>
        <row r="93">
          <cell r="A93" t="str">
            <v>Corsamine 1013</v>
          </cell>
          <cell r="B93" t="str">
            <v>Amine</v>
          </cell>
          <cell r="D93">
            <v>100</v>
          </cell>
          <cell r="E93" t="str">
            <v>61790-47-4</v>
          </cell>
          <cell r="F93" t="str">
            <v>/VOC</v>
          </cell>
          <cell r="G93">
            <v>6.6065230000000001</v>
          </cell>
          <cell r="H93">
            <v>0.79310000000000003</v>
          </cell>
          <cell r="J93">
            <v>300</v>
          </cell>
          <cell r="L93">
            <v>2</v>
          </cell>
          <cell r="T93">
            <v>0.01</v>
          </cell>
          <cell r="X93" t="str">
            <v>No</v>
          </cell>
          <cell r="Y93" t="str">
            <v>Yes</v>
          </cell>
          <cell r="AA93" t="str">
            <v>Fatty Amines</v>
          </cell>
          <cell r="AB93" t="str">
            <v>Fatty Amines</v>
          </cell>
        </row>
        <row r="94">
          <cell r="A94" t="str">
            <v>Corsamine 2C</v>
          </cell>
          <cell r="B94" t="str">
            <v>Corsamine 2C</v>
          </cell>
          <cell r="D94">
            <v>391</v>
          </cell>
          <cell r="E94" t="str">
            <v>61789-76-2</v>
          </cell>
          <cell r="F94" t="str">
            <v>/VOC</v>
          </cell>
          <cell r="G94">
            <v>6.7889499999999998</v>
          </cell>
          <cell r="H94">
            <v>0.81499999999999995</v>
          </cell>
          <cell r="L94">
            <v>2</v>
          </cell>
          <cell r="T94">
            <v>0.01</v>
          </cell>
          <cell r="X94" t="str">
            <v>No</v>
          </cell>
          <cell r="Y94" t="str">
            <v>Yes</v>
          </cell>
          <cell r="AA94" t="str">
            <v>Fatty Amines</v>
          </cell>
          <cell r="AB94" t="str">
            <v>Fatty Amines</v>
          </cell>
        </row>
        <row r="95">
          <cell r="A95" t="str">
            <v>Corsamine DC</v>
          </cell>
          <cell r="B95" t="str">
            <v>Corsamine DC</v>
          </cell>
          <cell r="D95">
            <v>330</v>
          </cell>
          <cell r="F95" t="str">
            <v>/VOC</v>
          </cell>
          <cell r="G95">
            <v>6.8305999999999996</v>
          </cell>
          <cell r="H95">
            <v>0.82</v>
          </cell>
          <cell r="L95">
            <v>2</v>
          </cell>
          <cell r="T95">
            <v>0.01</v>
          </cell>
          <cell r="X95" t="str">
            <v/>
          </cell>
          <cell r="Y95" t="str">
            <v>Yes</v>
          </cell>
          <cell r="AA95" t="str">
            <v>Fatty Amines</v>
          </cell>
          <cell r="AB95" t="str">
            <v>Fatty Amines</v>
          </cell>
        </row>
        <row r="96">
          <cell r="A96" t="str">
            <v>Corsamine DC Intermediate 1</v>
          </cell>
          <cell r="B96" t="str">
            <v>Corsamine DC Intermediate 1</v>
          </cell>
          <cell r="D96">
            <v>315</v>
          </cell>
          <cell r="F96" t="str">
            <v>/VOC</v>
          </cell>
          <cell r="G96">
            <v>6.8305999999999996</v>
          </cell>
          <cell r="H96">
            <v>0.82</v>
          </cell>
          <cell r="L96">
            <v>2</v>
          </cell>
          <cell r="T96">
            <v>0.01</v>
          </cell>
          <cell r="X96" t="str">
            <v/>
          </cell>
          <cell r="Y96" t="str">
            <v>Yes</v>
          </cell>
          <cell r="AA96" t="str">
            <v>Fatty Amines</v>
          </cell>
          <cell r="AB96" t="str">
            <v>Fatty Amines</v>
          </cell>
        </row>
        <row r="97">
          <cell r="A97" t="str">
            <v>Corsamine DC Intermediate 2</v>
          </cell>
          <cell r="B97" t="str">
            <v>Corsamine DC Intermediate 2</v>
          </cell>
          <cell r="D97">
            <v>383</v>
          </cell>
          <cell r="F97" t="str">
            <v>/VOC</v>
          </cell>
          <cell r="G97">
            <v>6.8305999999999996</v>
          </cell>
          <cell r="H97">
            <v>0.82</v>
          </cell>
          <cell r="L97">
            <v>2</v>
          </cell>
          <cell r="T97">
            <v>0.01</v>
          </cell>
          <cell r="X97" t="str">
            <v/>
          </cell>
          <cell r="Y97" t="str">
            <v>Yes</v>
          </cell>
          <cell r="AA97" t="str">
            <v>Fatty Amines</v>
          </cell>
          <cell r="AB97" t="str">
            <v>Fatty Amines</v>
          </cell>
        </row>
        <row r="98">
          <cell r="A98" t="str">
            <v>Corsamine DHA</v>
          </cell>
          <cell r="B98" t="str">
            <v>Rosin Amine</v>
          </cell>
          <cell r="E98" t="str">
            <v>61790-47-4</v>
          </cell>
          <cell r="F98" t="str">
            <v>/VOC</v>
          </cell>
          <cell r="G98">
            <v>8.2217099999999999</v>
          </cell>
          <cell r="H98">
            <v>0.98699999999999999</v>
          </cell>
          <cell r="J98" t="str">
            <v>ND</v>
          </cell>
          <cell r="L98">
            <v>2</v>
          </cell>
          <cell r="T98">
            <v>0.01</v>
          </cell>
          <cell r="X98" t="str">
            <v>No</v>
          </cell>
          <cell r="Y98" t="str">
            <v>Yes</v>
          </cell>
          <cell r="AA98" t="str">
            <v>Fatty Amines</v>
          </cell>
          <cell r="AB98" t="str">
            <v>Fatty Amines</v>
          </cell>
        </row>
        <row r="99">
          <cell r="A99" t="str">
            <v>Corsamine DT</v>
          </cell>
          <cell r="B99" t="str">
            <v>Corsamine DT</v>
          </cell>
          <cell r="D99">
            <v>330</v>
          </cell>
          <cell r="F99" t="str">
            <v>/VOC</v>
          </cell>
          <cell r="G99">
            <v>6.8305999999999996</v>
          </cell>
          <cell r="H99">
            <v>0.82</v>
          </cell>
          <cell r="L99">
            <v>2</v>
          </cell>
          <cell r="T99">
            <v>0.01</v>
          </cell>
          <cell r="V99">
            <v>8060</v>
          </cell>
          <cell r="X99" t="str">
            <v/>
          </cell>
          <cell r="Y99" t="str">
            <v>Yes</v>
          </cell>
          <cell r="AA99" t="str">
            <v>Fatty Amines</v>
          </cell>
          <cell r="AB99" t="str">
            <v>Fatty Amines</v>
          </cell>
        </row>
        <row r="100">
          <cell r="A100" t="str">
            <v>Corsamine DT Intermediate 1</v>
          </cell>
          <cell r="B100" t="str">
            <v>Corsamine DT Intermediate 1</v>
          </cell>
          <cell r="D100">
            <v>383</v>
          </cell>
          <cell r="F100" t="str">
            <v>/VOC</v>
          </cell>
          <cell r="G100">
            <v>6.8305999999999996</v>
          </cell>
          <cell r="H100">
            <v>0.82</v>
          </cell>
          <cell r="L100">
            <v>2</v>
          </cell>
          <cell r="T100">
            <v>0.01</v>
          </cell>
          <cell r="X100" t="str">
            <v/>
          </cell>
          <cell r="Y100" t="str">
            <v>Yes</v>
          </cell>
          <cell r="AA100" t="str">
            <v>Fatty Amines</v>
          </cell>
          <cell r="AB100" t="str">
            <v>Fatty Amines</v>
          </cell>
        </row>
        <row r="101">
          <cell r="A101" t="str">
            <v>Corsamine DT Intermediate 2</v>
          </cell>
          <cell r="B101" t="str">
            <v>Corsamine DT Intermediate 2</v>
          </cell>
          <cell r="D101">
            <v>368</v>
          </cell>
          <cell r="F101" t="str">
            <v>/VOC</v>
          </cell>
          <cell r="G101">
            <v>6.8305999999999996</v>
          </cell>
          <cell r="H101">
            <v>0.82</v>
          </cell>
          <cell r="L101">
            <v>2</v>
          </cell>
          <cell r="T101">
            <v>0.01</v>
          </cell>
          <cell r="X101" t="str">
            <v/>
          </cell>
          <cell r="Y101" t="str">
            <v>Yes</v>
          </cell>
          <cell r="AA101" t="str">
            <v>Fatty Amines</v>
          </cell>
          <cell r="AB101" t="str">
            <v>Fatty Amines</v>
          </cell>
        </row>
        <row r="102">
          <cell r="A102" t="str">
            <v>Corsamine LD</v>
          </cell>
          <cell r="B102" t="str">
            <v>Corsamine LD</v>
          </cell>
          <cell r="D102">
            <v>452</v>
          </cell>
          <cell r="F102" t="str">
            <v>/VOC</v>
          </cell>
          <cell r="G102">
            <v>7.7952000000000004</v>
          </cell>
          <cell r="H102">
            <v>0.93600000000000005</v>
          </cell>
          <cell r="L102">
            <v>2</v>
          </cell>
          <cell r="T102">
            <v>0.01</v>
          </cell>
          <cell r="X102" t="str">
            <v/>
          </cell>
          <cell r="Y102" t="str">
            <v>Yes</v>
          </cell>
          <cell r="AA102" t="str">
            <v>Fatty Amide</v>
          </cell>
          <cell r="AB102" t="str">
            <v>Fatty Amide</v>
          </cell>
        </row>
        <row r="103">
          <cell r="A103" t="str">
            <v>Corsamine M2C</v>
          </cell>
          <cell r="B103" t="str">
            <v>Corsamine M2C</v>
          </cell>
          <cell r="D103">
            <v>405</v>
          </cell>
          <cell r="E103" t="str">
            <v>61788-62-3</v>
          </cell>
          <cell r="F103" t="str">
            <v>/VOC</v>
          </cell>
          <cell r="G103">
            <v>6.7947809999999995</v>
          </cell>
          <cell r="H103">
            <v>0.81569999999999998</v>
          </cell>
          <cell r="L103">
            <v>2</v>
          </cell>
          <cell r="T103">
            <v>0.01</v>
          </cell>
          <cell r="X103" t="str">
            <v>No</v>
          </cell>
          <cell r="Y103" t="str">
            <v>Yes</v>
          </cell>
          <cell r="AA103" t="str">
            <v>Fatty Amines</v>
          </cell>
          <cell r="AB103" t="str">
            <v>Fatty Amines</v>
          </cell>
        </row>
        <row r="104">
          <cell r="A104" t="str">
            <v>Corsamine PC</v>
          </cell>
          <cell r="B104" t="str">
            <v>Corsamine PC</v>
          </cell>
          <cell r="D104">
            <v>205</v>
          </cell>
          <cell r="E104" t="str">
            <v>61788-46-33</v>
          </cell>
          <cell r="F104" t="str">
            <v>/VOC</v>
          </cell>
          <cell r="G104">
            <v>6.6640000000000006</v>
          </cell>
          <cell r="H104">
            <v>0.8</v>
          </cell>
          <cell r="J104">
            <v>250</v>
          </cell>
          <cell r="L104">
            <v>2</v>
          </cell>
          <cell r="T104">
            <v>0.01</v>
          </cell>
          <cell r="X104" t="str">
            <v>No</v>
          </cell>
          <cell r="Y104" t="str">
            <v>Yes</v>
          </cell>
          <cell r="AA104" t="str">
            <v>Fatty Amines</v>
          </cell>
          <cell r="AB104" t="str">
            <v>Fatty Amines</v>
          </cell>
        </row>
        <row r="105">
          <cell r="A105" t="str">
            <v>Corsamine PCD</v>
          </cell>
          <cell r="B105" t="str">
            <v>Corsamine PCD</v>
          </cell>
          <cell r="D105">
            <v>197</v>
          </cell>
          <cell r="F105" t="str">
            <v>/VOC</v>
          </cell>
          <cell r="G105">
            <v>7.76</v>
          </cell>
          <cell r="L105">
            <v>2</v>
          </cell>
          <cell r="T105">
            <v>0.01</v>
          </cell>
          <cell r="X105" t="str">
            <v/>
          </cell>
          <cell r="Y105" t="str">
            <v>Yes</v>
          </cell>
          <cell r="AA105" t="str">
            <v>Fatty Amines</v>
          </cell>
          <cell r="AB105" t="str">
            <v>Fatty Amines</v>
          </cell>
        </row>
        <row r="106">
          <cell r="A106" t="str">
            <v>Corsamine PHT</v>
          </cell>
          <cell r="B106" t="str">
            <v>Corsamine PHT</v>
          </cell>
          <cell r="D106">
            <v>100</v>
          </cell>
          <cell r="E106" t="str">
            <v>61788-45-2</v>
          </cell>
          <cell r="F106" t="str">
            <v>/VOC</v>
          </cell>
          <cell r="G106">
            <v>6.6065230000000001</v>
          </cell>
          <cell r="H106">
            <v>0.79310000000000003</v>
          </cell>
          <cell r="J106" t="str">
            <v>ND</v>
          </cell>
          <cell r="L106">
            <v>2</v>
          </cell>
          <cell r="T106">
            <v>0.01</v>
          </cell>
          <cell r="X106" t="str">
            <v>No</v>
          </cell>
          <cell r="Y106" t="str">
            <v>Yes</v>
          </cell>
          <cell r="AA106" t="str">
            <v>Fatty Amines</v>
          </cell>
          <cell r="AB106" t="str">
            <v>Fatty Amines</v>
          </cell>
        </row>
        <row r="107">
          <cell r="A107" t="str">
            <v>Corsamine PO</v>
          </cell>
          <cell r="B107" t="str">
            <v>Corsamine PO</v>
          </cell>
          <cell r="D107">
            <v>269</v>
          </cell>
          <cell r="E107" t="str">
            <v>112-90-3</v>
          </cell>
          <cell r="F107" t="str">
            <v>/VOC</v>
          </cell>
          <cell r="G107">
            <v>6.8305999999999996</v>
          </cell>
          <cell r="H107">
            <v>0.82</v>
          </cell>
          <cell r="J107" t="str">
            <v>ND</v>
          </cell>
          <cell r="L107">
            <v>2</v>
          </cell>
          <cell r="T107">
            <v>0.01</v>
          </cell>
          <cell r="X107" t="str">
            <v>No</v>
          </cell>
          <cell r="Y107" t="str">
            <v>Yes</v>
          </cell>
          <cell r="AA107" t="str">
            <v>Fatty Amines</v>
          </cell>
          <cell r="AB107" t="str">
            <v>Fatty Amines</v>
          </cell>
        </row>
        <row r="108">
          <cell r="A108" t="str">
            <v>Corsamine PS</v>
          </cell>
          <cell r="B108" t="str">
            <v>Corsamine PS</v>
          </cell>
          <cell r="D108">
            <v>75</v>
          </cell>
          <cell r="E108" t="str">
            <v>61790-18-9</v>
          </cell>
          <cell r="F108" t="str">
            <v>/VOC</v>
          </cell>
          <cell r="G108" t="str">
            <v>ND</v>
          </cell>
          <cell r="J108" t="str">
            <v>ND</v>
          </cell>
          <cell r="L108">
            <v>2</v>
          </cell>
          <cell r="T108">
            <v>0.01</v>
          </cell>
          <cell r="X108" t="str">
            <v>No</v>
          </cell>
          <cell r="Y108" t="str">
            <v>Yes</v>
          </cell>
          <cell r="AA108" t="str">
            <v>Fatty Amines</v>
          </cell>
          <cell r="AB108" t="str">
            <v>Fatty Amines</v>
          </cell>
        </row>
        <row r="109">
          <cell r="A109" t="str">
            <v>Corsamine PT</v>
          </cell>
          <cell r="B109" t="str">
            <v>Corsamine PT</v>
          </cell>
          <cell r="D109">
            <v>75</v>
          </cell>
          <cell r="E109" t="str">
            <v>61790-33-8</v>
          </cell>
          <cell r="F109" t="str">
            <v>/VOC</v>
          </cell>
          <cell r="G109">
            <v>6.6065230000000001</v>
          </cell>
          <cell r="H109">
            <v>0.79310000000000003</v>
          </cell>
          <cell r="J109">
            <v>450</v>
          </cell>
          <cell r="L109">
            <v>2</v>
          </cell>
          <cell r="T109">
            <v>0.01</v>
          </cell>
          <cell r="X109" t="str">
            <v>No</v>
          </cell>
          <cell r="Y109" t="str">
            <v>Yes</v>
          </cell>
          <cell r="AA109" t="str">
            <v>Fatty Amines</v>
          </cell>
          <cell r="AB109" t="str">
            <v>Fatty Amines</v>
          </cell>
        </row>
        <row r="110">
          <cell r="A110" t="str">
            <v>Corsamine TET</v>
          </cell>
          <cell r="B110" t="str">
            <v>Corsamine TET</v>
          </cell>
          <cell r="D110">
            <v>436</v>
          </cell>
          <cell r="F110" t="str">
            <v>/VOC</v>
          </cell>
          <cell r="G110">
            <v>6.5307200000000005</v>
          </cell>
          <cell r="H110">
            <v>0.78400000000000003</v>
          </cell>
          <cell r="L110">
            <v>2</v>
          </cell>
          <cell r="T110">
            <v>0.01</v>
          </cell>
          <cell r="X110" t="str">
            <v/>
          </cell>
          <cell r="Y110" t="str">
            <v>Yes</v>
          </cell>
          <cell r="AA110" t="str">
            <v>Fatty Amines</v>
          </cell>
          <cell r="AB110" t="str">
            <v>Fatty Amines</v>
          </cell>
        </row>
        <row r="111">
          <cell r="A111" t="str">
            <v>Corsamine TRT</v>
          </cell>
          <cell r="B111" t="str">
            <v>Corsamine TRT</v>
          </cell>
          <cell r="D111">
            <v>379</v>
          </cell>
          <cell r="F111" t="str">
            <v>/VOC</v>
          </cell>
          <cell r="G111">
            <v>6.9138999999999999</v>
          </cell>
          <cell r="H111">
            <v>0.83</v>
          </cell>
          <cell r="L111">
            <v>2</v>
          </cell>
          <cell r="T111">
            <v>0.01</v>
          </cell>
          <cell r="X111" t="str">
            <v/>
          </cell>
          <cell r="Y111" t="str">
            <v>Yes</v>
          </cell>
          <cell r="AA111" t="str">
            <v>Fatty Amines</v>
          </cell>
          <cell r="AB111" t="str">
            <v>Fatty Amines</v>
          </cell>
        </row>
        <row r="112">
          <cell r="A112" t="str">
            <v>Corsamine VAB-1</v>
          </cell>
          <cell r="B112" t="str">
            <v>Corsamine VAB-1</v>
          </cell>
          <cell r="D112">
            <v>60</v>
          </cell>
          <cell r="F112" t="str">
            <v>/VOC</v>
          </cell>
          <cell r="G112">
            <v>7.7869000000000002</v>
          </cell>
          <cell r="H112">
            <v>0.93500000000000005</v>
          </cell>
          <cell r="L112">
            <v>2</v>
          </cell>
          <cell r="T112">
            <v>1E-3</v>
          </cell>
          <cell r="X112" t="str">
            <v/>
          </cell>
          <cell r="Y112" t="str">
            <v>Yes</v>
          </cell>
          <cell r="AA112" t="str">
            <v>Fatty Amines</v>
          </cell>
          <cell r="AB112" t="str">
            <v>Fatty Amines</v>
          </cell>
        </row>
        <row r="113">
          <cell r="A113" t="str">
            <v>Corsamine VAB-2</v>
          </cell>
          <cell r="B113" t="str">
            <v>Corsamine VAB-2</v>
          </cell>
          <cell r="D113">
            <v>60</v>
          </cell>
          <cell r="F113" t="str">
            <v>/VOC</v>
          </cell>
          <cell r="G113">
            <v>8.3457000000000008</v>
          </cell>
          <cell r="H113">
            <v>1.0021</v>
          </cell>
          <cell r="L113">
            <v>2</v>
          </cell>
          <cell r="T113">
            <v>1E-3</v>
          </cell>
          <cell r="X113" t="str">
            <v/>
          </cell>
          <cell r="Y113" t="str">
            <v>Yes</v>
          </cell>
          <cell r="AA113" t="str">
            <v>Fatty Amines</v>
          </cell>
          <cell r="AB113" t="str">
            <v>Fatty Amines</v>
          </cell>
        </row>
        <row r="114">
          <cell r="A114" t="str">
            <v>Corsamul 124</v>
          </cell>
          <cell r="F114" t="str">
            <v>/VOC</v>
          </cell>
          <cell r="G114">
            <v>6.9457000000000004</v>
          </cell>
          <cell r="H114">
            <v>0.83399999999999996</v>
          </cell>
          <cell r="X114" t="str">
            <v/>
          </cell>
          <cell r="Y114" t="str">
            <v>Yes</v>
          </cell>
          <cell r="AA114" t="str">
            <v>Fatty Amines</v>
          </cell>
          <cell r="AB114" t="str">
            <v>Fatty Amines</v>
          </cell>
        </row>
        <row r="115">
          <cell r="A115" t="str">
            <v>Corsamul 124A</v>
          </cell>
          <cell r="B115" t="str">
            <v>Corsamul 124A</v>
          </cell>
          <cell r="F115" t="str">
            <v>/VOC</v>
          </cell>
          <cell r="G115">
            <v>6.9457000000000004</v>
          </cell>
          <cell r="H115">
            <v>0.83399999999999996</v>
          </cell>
          <cell r="X115" t="str">
            <v/>
          </cell>
          <cell r="Y115" t="str">
            <v>Yes</v>
          </cell>
          <cell r="AA115" t="str">
            <v>Fatty Amines</v>
          </cell>
          <cell r="AB115" t="str">
            <v>Fatty Amines</v>
          </cell>
        </row>
        <row r="116">
          <cell r="A116" t="str">
            <v>Corsamul 644</v>
          </cell>
          <cell r="B116" t="str">
            <v>Corsamul 644</v>
          </cell>
          <cell r="F116" t="str">
            <v>/VOC</v>
          </cell>
          <cell r="G116">
            <v>8.9527999999999999</v>
          </cell>
          <cell r="H116">
            <v>1.075</v>
          </cell>
          <cell r="X116" t="str">
            <v/>
          </cell>
          <cell r="Y116" t="str">
            <v>Yes</v>
          </cell>
          <cell r="AA116" t="str">
            <v>Fatty Amines</v>
          </cell>
          <cell r="AB116" t="str">
            <v>Fatty Amines</v>
          </cell>
        </row>
        <row r="117">
          <cell r="A117" t="str">
            <v>Corsamul 80</v>
          </cell>
          <cell r="B117" t="str">
            <v>Corsamul 80</v>
          </cell>
          <cell r="D117">
            <v>374</v>
          </cell>
          <cell r="F117" t="str">
            <v>/VOC</v>
          </cell>
          <cell r="G117">
            <v>7.5787000000000004</v>
          </cell>
          <cell r="H117">
            <v>0.91</v>
          </cell>
          <cell r="X117" t="str">
            <v/>
          </cell>
          <cell r="Y117" t="str">
            <v>Yes</v>
          </cell>
          <cell r="AA117" t="str">
            <v>Fatty Amines</v>
          </cell>
          <cell r="AB117" t="str">
            <v>Fatty Amines</v>
          </cell>
        </row>
        <row r="118">
          <cell r="A118" t="str">
            <v>Corsamul 88</v>
          </cell>
          <cell r="B118" t="str">
            <v>Corsamul 88</v>
          </cell>
          <cell r="F118" t="str">
            <v>/VOC</v>
          </cell>
          <cell r="G118">
            <v>8.7446000000000002</v>
          </cell>
          <cell r="H118">
            <v>1.05</v>
          </cell>
          <cell r="X118" t="str">
            <v/>
          </cell>
          <cell r="Y118" t="str">
            <v>Yes</v>
          </cell>
          <cell r="AA118" t="str">
            <v>Fatty Amines</v>
          </cell>
          <cell r="AB118" t="str">
            <v>Fatty Amines</v>
          </cell>
        </row>
        <row r="119">
          <cell r="A119" t="str">
            <v>Corsaquat C-50</v>
          </cell>
          <cell r="B119" t="str">
            <v>Corsaquat C-50</v>
          </cell>
          <cell r="C119" t="str">
            <v>50% IPA-50% solid</v>
          </cell>
          <cell r="D119">
            <v>400</v>
          </cell>
          <cell r="F119" t="str">
            <v>/VOC</v>
          </cell>
          <cell r="G119">
            <v>8.3000000000000007</v>
          </cell>
          <cell r="L119">
            <v>2</v>
          </cell>
          <cell r="T119">
            <v>0.01</v>
          </cell>
          <cell r="X119" t="str">
            <v/>
          </cell>
          <cell r="Y119" t="str">
            <v>Yes</v>
          </cell>
          <cell r="AA119" t="str">
            <v>Quaternary Amine</v>
          </cell>
          <cell r="AB119" t="str">
            <v>Quaternary Amine</v>
          </cell>
        </row>
        <row r="120">
          <cell r="A120" t="str">
            <v>Corsathox DT-10</v>
          </cell>
          <cell r="F120" t="str">
            <v>/VOC</v>
          </cell>
          <cell r="X120" t="str">
            <v/>
          </cell>
          <cell r="Y120" t="str">
            <v>Yes</v>
          </cell>
          <cell r="AA120" t="str">
            <v>Fatty Amines</v>
          </cell>
          <cell r="AB120" t="str">
            <v>Fatty Amines</v>
          </cell>
        </row>
        <row r="121">
          <cell r="A121" t="str">
            <v>Corsatrile 1013 Dimer</v>
          </cell>
          <cell r="B121" t="str">
            <v>Corsatrile 1013 Dimer</v>
          </cell>
          <cell r="D121" t="str">
            <v>NA</v>
          </cell>
          <cell r="E121" t="str">
            <v>Proprietary</v>
          </cell>
          <cell r="F121" t="str">
            <v>/VOC</v>
          </cell>
          <cell r="G121">
            <v>7.1221499999999995</v>
          </cell>
          <cell r="H121">
            <v>0.85499999999999998</v>
          </cell>
          <cell r="J121" t="str">
            <v>ND</v>
          </cell>
          <cell r="L121">
            <v>2</v>
          </cell>
          <cell r="T121">
            <v>0.01</v>
          </cell>
          <cell r="Y121" t="str">
            <v>Yes</v>
          </cell>
          <cell r="AA121" t="str">
            <v>Fatty Nitriles</v>
          </cell>
          <cell r="AB121" t="str">
            <v>Fatty Nitriles</v>
          </cell>
        </row>
        <row r="122">
          <cell r="A122" t="str">
            <v>Corsatrile DCN</v>
          </cell>
          <cell r="B122" t="str">
            <v>Corsatrile DCN</v>
          </cell>
          <cell r="D122">
            <v>193</v>
          </cell>
          <cell r="E122" t="str">
            <v>Proprietary</v>
          </cell>
          <cell r="F122" t="str">
            <v>/VOC</v>
          </cell>
          <cell r="G122">
            <v>6.9138999999999999</v>
          </cell>
          <cell r="H122">
            <v>0.83</v>
          </cell>
          <cell r="J122" t="str">
            <v>ND</v>
          </cell>
          <cell r="L122">
            <v>2</v>
          </cell>
          <cell r="T122">
            <v>4.0000000000000002E-4</v>
          </cell>
          <cell r="Y122" t="str">
            <v>Yes</v>
          </cell>
          <cell r="AA122" t="str">
            <v>Fatty Nitriles</v>
          </cell>
          <cell r="AB122" t="str">
            <v>Fatty Nitriles</v>
          </cell>
        </row>
        <row r="123">
          <cell r="A123" t="str">
            <v xml:space="preserve">Corsatrile DHAND </v>
          </cell>
          <cell r="B123" t="str">
            <v>Nitrile</v>
          </cell>
          <cell r="D123" t="str">
            <v>NA</v>
          </cell>
          <cell r="E123" t="str">
            <v>Proprietary</v>
          </cell>
          <cell r="F123" t="str">
            <v>/VOC</v>
          </cell>
          <cell r="G123">
            <v>8.2217099999999999</v>
          </cell>
          <cell r="H123">
            <v>0.98699999999999999</v>
          </cell>
          <cell r="J123" t="str">
            <v>ND</v>
          </cell>
          <cell r="L123">
            <v>2</v>
          </cell>
          <cell r="T123">
            <v>4.0000000000000002E-4</v>
          </cell>
          <cell r="Y123" t="str">
            <v>Yes</v>
          </cell>
          <cell r="AA123" t="str">
            <v>Fatty Nitriles</v>
          </cell>
          <cell r="AB123" t="str">
            <v>Fatty Nitriles</v>
          </cell>
        </row>
        <row r="124">
          <cell r="A124" t="str">
            <v>Corsatrile DHTN</v>
          </cell>
          <cell r="B124" t="str">
            <v>Corsatrile DHTN</v>
          </cell>
          <cell r="D124">
            <v>261</v>
          </cell>
          <cell r="E124" t="str">
            <v>Proprietary</v>
          </cell>
          <cell r="F124" t="str">
            <v>/VOC</v>
          </cell>
          <cell r="G124">
            <v>6.8305999999999996</v>
          </cell>
          <cell r="H124">
            <v>0.82</v>
          </cell>
          <cell r="J124" t="str">
            <v>ND</v>
          </cell>
          <cell r="L124">
            <v>2</v>
          </cell>
          <cell r="T124">
            <v>4.0000000000000002E-4</v>
          </cell>
          <cell r="Y124" t="str">
            <v>Yes</v>
          </cell>
          <cell r="AA124" t="str">
            <v>Fatty Nitriles</v>
          </cell>
          <cell r="AB124" t="str">
            <v>Fatty Nitriles</v>
          </cell>
        </row>
        <row r="125">
          <cell r="A125" t="str">
            <v>Corsatrile DON</v>
          </cell>
          <cell r="B125" t="str">
            <v>Fatty Nitrile</v>
          </cell>
          <cell r="D125" t="str">
            <v>NA</v>
          </cell>
          <cell r="E125" t="str">
            <v>Proprietary</v>
          </cell>
          <cell r="F125" t="str">
            <v>/VOC</v>
          </cell>
          <cell r="G125">
            <v>6.9888699999999995</v>
          </cell>
          <cell r="H125">
            <v>0.83899999999999997</v>
          </cell>
          <cell r="J125" t="str">
            <v>ND</v>
          </cell>
          <cell r="L125">
            <v>2</v>
          </cell>
          <cell r="T125">
            <v>4.0000000000000002E-4</v>
          </cell>
          <cell r="Y125" t="str">
            <v>Yes</v>
          </cell>
          <cell r="AA125" t="str">
            <v>Fatty Nitriles</v>
          </cell>
          <cell r="AB125" t="str">
            <v>Fatty Nitriles</v>
          </cell>
        </row>
        <row r="126">
          <cell r="A126" t="str">
            <v>Corsatrile DSN</v>
          </cell>
          <cell r="B126" t="str">
            <v>Fatty Nitrile</v>
          </cell>
          <cell r="D126" t="str">
            <v>NA</v>
          </cell>
          <cell r="E126" t="str">
            <v>Proprietary</v>
          </cell>
          <cell r="F126" t="str">
            <v>/VOC</v>
          </cell>
          <cell r="G126">
            <v>7.0221900000000002</v>
          </cell>
          <cell r="H126">
            <v>0.84299999999999997</v>
          </cell>
          <cell r="J126" t="str">
            <v>ND</v>
          </cell>
          <cell r="L126">
            <v>2</v>
          </cell>
          <cell r="T126">
            <v>4.0000000000000002E-4</v>
          </cell>
          <cell r="Y126" t="str">
            <v>Yes</v>
          </cell>
          <cell r="AA126" t="str">
            <v>Fatty Nitriles</v>
          </cell>
          <cell r="AB126" t="str">
            <v>Fatty Nitriles</v>
          </cell>
        </row>
        <row r="127">
          <cell r="A127" t="str">
            <v>Corsatrile DTN</v>
          </cell>
          <cell r="B127" t="str">
            <v>Corsatrile DTN</v>
          </cell>
          <cell r="D127">
            <v>255</v>
          </cell>
          <cell r="E127" t="str">
            <v>Proprietary</v>
          </cell>
          <cell r="F127" t="str">
            <v>/VOC</v>
          </cell>
          <cell r="G127">
            <v>6.8889100000000001</v>
          </cell>
          <cell r="H127">
            <v>0.82699999999999996</v>
          </cell>
          <cell r="J127" t="str">
            <v>ND</v>
          </cell>
          <cell r="L127">
            <v>2</v>
          </cell>
          <cell r="T127">
            <v>4.0000000000000002E-4</v>
          </cell>
          <cell r="Y127" t="str">
            <v>Yes</v>
          </cell>
          <cell r="AA127" t="str">
            <v>Fatty Nitriles</v>
          </cell>
          <cell r="AB127" t="str">
            <v>Fatty Nitriles</v>
          </cell>
        </row>
        <row r="128">
          <cell r="A128" t="str">
            <v>Cortron R-2510</v>
          </cell>
          <cell r="D128">
            <v>637</v>
          </cell>
          <cell r="F128" t="str">
            <v>/VOC</v>
          </cell>
          <cell r="G128">
            <v>8.0784000000000002</v>
          </cell>
          <cell r="H128">
            <v>0.97</v>
          </cell>
          <cell r="L128">
            <v>2</v>
          </cell>
          <cell r="T128">
            <v>1E-3</v>
          </cell>
          <cell r="X128" t="str">
            <v/>
          </cell>
          <cell r="Y128" t="str">
            <v>Yes</v>
          </cell>
          <cell r="AA128" t="str">
            <v>Fatty Amide</v>
          </cell>
          <cell r="AB128" t="str">
            <v>Fatty Amide</v>
          </cell>
        </row>
        <row r="129">
          <cell r="A129" t="str">
            <v>Cortron R-2510 Product</v>
          </cell>
          <cell r="D129">
            <v>529.00400000000002</v>
          </cell>
          <cell r="F129" t="str">
            <v>/VOC</v>
          </cell>
          <cell r="G129">
            <v>7.9159990000000002</v>
          </cell>
          <cell r="H129">
            <v>0.95030000000000003</v>
          </cell>
          <cell r="L129">
            <v>2</v>
          </cell>
          <cell r="T129">
            <v>0.18996059443324498</v>
          </cell>
          <cell r="U129">
            <v>293.14999999999998</v>
          </cell>
          <cell r="X129" t="str">
            <v/>
          </cell>
          <cell r="Y129" t="str">
            <v>Yes</v>
          </cell>
          <cell r="AA129" t="str">
            <v>Fatty Amines</v>
          </cell>
          <cell r="AB129" t="str">
            <v>Fatty Amines</v>
          </cell>
        </row>
        <row r="130">
          <cell r="A130" t="str">
            <v>Curan 2711P-Powder</v>
          </cell>
          <cell r="B130" t="str">
            <v>Alkali Lignin</v>
          </cell>
          <cell r="C130" t="str">
            <v>Amorphous Polymer</v>
          </cell>
          <cell r="D130">
            <v>600</v>
          </cell>
          <cell r="E130" t="str">
            <v>8068-05-1</v>
          </cell>
          <cell r="F130" t="str">
            <v>/VOC</v>
          </cell>
          <cell r="G130">
            <v>4.9980000000000002</v>
          </cell>
          <cell r="H130">
            <v>0.6</v>
          </cell>
          <cell r="J130" t="str">
            <v>na</v>
          </cell>
          <cell r="L130">
            <v>2</v>
          </cell>
          <cell r="T130">
            <v>1E-4</v>
          </cell>
          <cell r="X130" t="str">
            <v>No</v>
          </cell>
          <cell r="Y130" t="str">
            <v>Yes</v>
          </cell>
          <cell r="AA130" t="str">
            <v>VOC</v>
          </cell>
          <cell r="AB130" t="str">
            <v>VOC</v>
          </cell>
        </row>
        <row r="131">
          <cell r="A131" t="str">
            <v>DDBSA (Soft)</v>
          </cell>
          <cell r="B131" t="str">
            <v>BIO-SOFT S-100</v>
          </cell>
          <cell r="D131">
            <v>358</v>
          </cell>
          <cell r="E131" t="str">
            <v>mixture</v>
          </cell>
          <cell r="F131" t="str">
            <v>/VOC</v>
          </cell>
          <cell r="G131">
            <v>8.8214699999999997</v>
          </cell>
          <cell r="H131">
            <v>1.0589999999999999</v>
          </cell>
          <cell r="J131">
            <v>367.03888888888889</v>
          </cell>
          <cell r="L131">
            <v>2</v>
          </cell>
          <cell r="T131">
            <v>0.01</v>
          </cell>
          <cell r="Y131" t="str">
            <v>Yes</v>
          </cell>
          <cell r="AA131" t="str">
            <v>VOC</v>
          </cell>
          <cell r="AB131" t="str">
            <v>VOC</v>
          </cell>
        </row>
        <row r="132">
          <cell r="A132" t="str">
            <v>Diethanolamine</v>
          </cell>
          <cell r="B132" t="str">
            <v>Alkanolamine</v>
          </cell>
          <cell r="C132" t="str">
            <v>C4H11NO2</v>
          </cell>
          <cell r="D132">
            <v>105.14</v>
          </cell>
          <cell r="E132" t="str">
            <v>111-42-2</v>
          </cell>
          <cell r="F132" t="str">
            <v>HAP/VOC</v>
          </cell>
          <cell r="G132">
            <v>9.0797000000000008</v>
          </cell>
          <cell r="H132">
            <v>1.0900000000000001</v>
          </cell>
          <cell r="I132">
            <v>300.92777777777775</v>
          </cell>
          <cell r="J132">
            <v>542.03888888888889</v>
          </cell>
          <cell r="L132">
            <v>2</v>
          </cell>
          <cell r="T132">
            <v>0.01</v>
          </cell>
          <cell r="U132">
            <v>293</v>
          </cell>
          <cell r="X132" t="str">
            <v>Yes</v>
          </cell>
          <cell r="Y132" t="str">
            <v>Yes</v>
          </cell>
          <cell r="AA132" t="str">
            <v>VOC</v>
          </cell>
          <cell r="AB132" t="str">
            <v>Diethanolamine</v>
          </cell>
        </row>
        <row r="133">
          <cell r="A133" t="str">
            <v>Diethylene Glycol</v>
          </cell>
          <cell r="B133" t="str">
            <v>2-Oxybis-ethanol</v>
          </cell>
          <cell r="C133" t="str">
            <v>HO(C2H4O)2H</v>
          </cell>
          <cell r="D133">
            <v>106.12</v>
          </cell>
          <cell r="E133" t="str">
            <v>111-46-6</v>
          </cell>
          <cell r="F133" t="str">
            <v>HAP/VOC</v>
          </cell>
          <cell r="G133">
            <v>9.3146060000000013</v>
          </cell>
          <cell r="H133">
            <v>1.1182000000000001</v>
          </cell>
          <cell r="J133">
            <v>518.42777777777769</v>
          </cell>
          <cell r="L133">
            <v>2</v>
          </cell>
          <cell r="T133">
            <v>3.8673684210526317E-5</v>
          </cell>
          <cell r="X133" t="str">
            <v>Yes</v>
          </cell>
          <cell r="Y133" t="str">
            <v>Yes</v>
          </cell>
          <cell r="AA133" t="str">
            <v>VOC</v>
          </cell>
          <cell r="AB133" t="str">
            <v>Diethylene Glycol</v>
          </cell>
        </row>
        <row r="134">
          <cell r="A134" t="str">
            <v>Diethylenetriamine</v>
          </cell>
          <cell r="B134" t="str">
            <v>DETA</v>
          </cell>
          <cell r="C134" t="str">
            <v>C4H13N3</v>
          </cell>
          <cell r="D134">
            <v>103</v>
          </cell>
          <cell r="E134" t="str">
            <v>111-40-0</v>
          </cell>
          <cell r="F134" t="str">
            <v>/VOC</v>
          </cell>
          <cell r="G134">
            <v>7.93</v>
          </cell>
          <cell r="H134">
            <v>0.95199999999999996</v>
          </cell>
          <cell r="I134">
            <v>240.14999999999998</v>
          </cell>
          <cell r="J134">
            <v>479.81666666666661</v>
          </cell>
          <cell r="L134">
            <v>2</v>
          </cell>
          <cell r="R134">
            <v>7.1546315789473682E-3</v>
          </cell>
          <cell r="S134">
            <v>4.254105263157895E-3</v>
          </cell>
          <cell r="T134">
            <v>1.9336842105263156E-2</v>
          </cell>
          <cell r="U134">
            <v>293</v>
          </cell>
          <cell r="V134">
            <v>98018</v>
          </cell>
          <cell r="X134" t="str">
            <v>No</v>
          </cell>
          <cell r="Y134" t="str">
            <v>Yes</v>
          </cell>
          <cell r="AA134" t="str">
            <v>Ethyleneamine</v>
          </cell>
          <cell r="AB134" t="str">
            <v>Ethyleneamine</v>
          </cell>
        </row>
        <row r="135">
          <cell r="A135" t="str">
            <v>Emersol 120 Stearic Acid</v>
          </cell>
          <cell r="C135" t="str">
            <v>C18H36O2</v>
          </cell>
          <cell r="D135">
            <v>284.48</v>
          </cell>
          <cell r="E135" t="str">
            <v>57-11-4</v>
          </cell>
          <cell r="F135" t="str">
            <v>/VOC</v>
          </cell>
          <cell r="G135">
            <v>7.0721699999999998</v>
          </cell>
          <cell r="H135">
            <v>0.84899999999999998</v>
          </cell>
          <cell r="I135">
            <v>328.15</v>
          </cell>
          <cell r="J135">
            <v>999.15</v>
          </cell>
          <cell r="L135">
            <v>2</v>
          </cell>
          <cell r="T135">
            <v>5.0000000000000001E-3</v>
          </cell>
          <cell r="X135" t="str">
            <v>No</v>
          </cell>
          <cell r="Y135" t="str">
            <v>Yes</v>
          </cell>
          <cell r="AA135" t="str">
            <v>Fatty acid</v>
          </cell>
          <cell r="AB135" t="str">
            <v>Fatty acid</v>
          </cell>
        </row>
        <row r="136">
          <cell r="A136" t="str">
            <v>Emersol 213</v>
          </cell>
          <cell r="B136" t="str">
            <v>Unsaturated Aliphatic Carboxylic Acid</v>
          </cell>
          <cell r="C136" t="str">
            <v>C18H34O2</v>
          </cell>
          <cell r="D136">
            <v>282.45999999999998</v>
          </cell>
          <cell r="E136" t="str">
            <v>112-80-1</v>
          </cell>
          <cell r="F136" t="str">
            <v>/VOC</v>
          </cell>
          <cell r="G136">
            <v>7.4220300000000003</v>
          </cell>
          <cell r="H136">
            <v>0.89100000000000001</v>
          </cell>
          <cell r="I136">
            <v>287.14999999999998</v>
          </cell>
          <cell r="J136">
            <v>559.26111111111106</v>
          </cell>
          <cell r="L136">
            <v>2</v>
          </cell>
          <cell r="T136">
            <v>0.19336842105263158</v>
          </cell>
          <cell r="U136">
            <v>497.15</v>
          </cell>
          <cell r="X136" t="str">
            <v>No</v>
          </cell>
          <cell r="Y136" t="str">
            <v>Yes</v>
          </cell>
          <cell r="AA136" t="str">
            <v>VOC</v>
          </cell>
          <cell r="AB136" t="str">
            <v>VOC</v>
          </cell>
        </row>
        <row r="137">
          <cell r="A137" t="str">
            <v>EMERY 420 Stearic Acid</v>
          </cell>
          <cell r="B137" t="str">
            <v>Aliphatic Carboxylic Acid</v>
          </cell>
          <cell r="C137" t="str">
            <v>C18H36O2</v>
          </cell>
          <cell r="D137">
            <v>284.48</v>
          </cell>
          <cell r="E137" t="str">
            <v>57-11-4</v>
          </cell>
          <cell r="F137" t="str">
            <v>/VOC</v>
          </cell>
          <cell r="G137">
            <v>7.0555099999999999</v>
          </cell>
          <cell r="H137">
            <v>0.84699999999999998</v>
          </cell>
          <cell r="I137">
            <v>330.15</v>
          </cell>
          <cell r="J137">
            <v>655.92777777777769</v>
          </cell>
          <cell r="L137">
            <v>2</v>
          </cell>
          <cell r="T137">
            <v>5.0000000000000001E-3</v>
          </cell>
          <cell r="U137">
            <v>498.15</v>
          </cell>
          <cell r="X137" t="str">
            <v>No</v>
          </cell>
          <cell r="Y137" t="str">
            <v>Yes</v>
          </cell>
          <cell r="AA137" t="str">
            <v>Fatty acid</v>
          </cell>
          <cell r="AB137" t="str">
            <v>Fatty acid</v>
          </cell>
        </row>
        <row r="138">
          <cell r="A138" t="str">
            <v>EMI 693</v>
          </cell>
          <cell r="D138">
            <v>249</v>
          </cell>
          <cell r="F138" t="str">
            <v>/VOC</v>
          </cell>
          <cell r="G138">
            <v>8.6862999999999992</v>
          </cell>
          <cell r="H138">
            <v>1.0429999999999999</v>
          </cell>
          <cell r="L138">
            <v>2</v>
          </cell>
          <cell r="T138">
            <v>0.01</v>
          </cell>
          <cell r="X138" t="str">
            <v/>
          </cell>
          <cell r="Y138" t="str">
            <v>Yes</v>
          </cell>
          <cell r="AA138" t="str">
            <v>Fatty Amines</v>
          </cell>
          <cell r="AB138" t="str">
            <v>Fatty Amines</v>
          </cell>
        </row>
        <row r="139">
          <cell r="A139" t="str">
            <v>EMI-595</v>
          </cell>
          <cell r="D139">
            <v>643</v>
          </cell>
          <cell r="F139" t="str">
            <v>/VOC</v>
          </cell>
          <cell r="G139">
            <v>7.6919000000000004</v>
          </cell>
          <cell r="H139">
            <v>0.92359999999999998</v>
          </cell>
          <cell r="L139">
            <v>2</v>
          </cell>
          <cell r="T139">
            <v>1E-3</v>
          </cell>
          <cell r="X139" t="str">
            <v/>
          </cell>
          <cell r="Y139" t="str">
            <v>Yes</v>
          </cell>
          <cell r="AA139" t="str">
            <v>Fatty Amide</v>
          </cell>
          <cell r="AB139" t="str">
            <v>Fatty Amide</v>
          </cell>
        </row>
        <row r="140">
          <cell r="A140" t="str">
            <v>EMI-595 Product</v>
          </cell>
          <cell r="D140">
            <v>493.44699016535174</v>
          </cell>
          <cell r="F140" t="str">
            <v>/VOC</v>
          </cell>
          <cell r="G140">
            <v>7.4538807954177022</v>
          </cell>
          <cell r="H140">
            <v>0.89805792715875921</v>
          </cell>
          <cell r="L140">
            <v>2</v>
          </cell>
          <cell r="T140">
            <v>1.9186648995773775E-3</v>
          </cell>
          <cell r="U140">
            <v>293.14999999999998</v>
          </cell>
          <cell r="X140" t="str">
            <v/>
          </cell>
          <cell r="Y140" t="str">
            <v>Yes</v>
          </cell>
          <cell r="AA140" t="str">
            <v>Fatty Amide</v>
          </cell>
          <cell r="AB140" t="str">
            <v>Fatty Amide</v>
          </cell>
        </row>
        <row r="141">
          <cell r="A141" t="str">
            <v>EMI-740</v>
          </cell>
          <cell r="D141">
            <v>257</v>
          </cell>
          <cell r="F141" t="str">
            <v>/VOC</v>
          </cell>
          <cell r="G141">
            <v>8.3864999999999998</v>
          </cell>
          <cell r="H141">
            <v>1.0069999999999999</v>
          </cell>
          <cell r="L141">
            <v>2</v>
          </cell>
          <cell r="T141">
            <v>0.01</v>
          </cell>
          <cell r="X141" t="str">
            <v/>
          </cell>
          <cell r="Y141" t="str">
            <v>Yes</v>
          </cell>
          <cell r="AA141" t="str">
            <v>Fatty Amines</v>
          </cell>
          <cell r="AB141" t="str">
            <v>Fatty Amines</v>
          </cell>
        </row>
        <row r="142">
          <cell r="A142" t="str">
            <v>Empol 1003 Dimer Acid</v>
          </cell>
          <cell r="D142">
            <v>594</v>
          </cell>
          <cell r="E142" t="str">
            <v>61788-89-4</v>
          </cell>
          <cell r="F142" t="str">
            <v>/VOC</v>
          </cell>
          <cell r="G142">
            <v>7.5803000000000003</v>
          </cell>
          <cell r="H142">
            <v>0.91</v>
          </cell>
          <cell r="I142" t="str">
            <v>nd</v>
          </cell>
          <cell r="J142">
            <v>533.15</v>
          </cell>
          <cell r="L142">
            <v>2</v>
          </cell>
          <cell r="T142">
            <v>5.0000000000000001E-3</v>
          </cell>
          <cell r="V142">
            <v>98092</v>
          </cell>
          <cell r="X142" t="str">
            <v>No</v>
          </cell>
          <cell r="Y142" t="str">
            <v>Yes</v>
          </cell>
          <cell r="AA142" t="str">
            <v>Fatty Acid</v>
          </cell>
          <cell r="AB142" t="str">
            <v>Fatty Acid</v>
          </cell>
        </row>
        <row r="143">
          <cell r="A143" t="str">
            <v>Empol 1040 Trimer Acid</v>
          </cell>
          <cell r="D143">
            <v>650</v>
          </cell>
          <cell r="E143" t="str">
            <v>68937-90-6</v>
          </cell>
          <cell r="F143" t="str">
            <v>/VOC</v>
          </cell>
          <cell r="G143">
            <v>7.9967999999999995</v>
          </cell>
          <cell r="H143">
            <v>0.96</v>
          </cell>
          <cell r="I143" t="str">
            <v>ND</v>
          </cell>
          <cell r="J143" t="str">
            <v>ND</v>
          </cell>
          <cell r="L143">
            <v>2</v>
          </cell>
          <cell r="T143">
            <v>5.0000000000000001E-3</v>
          </cell>
          <cell r="V143">
            <v>98034</v>
          </cell>
          <cell r="X143" t="str">
            <v>No</v>
          </cell>
          <cell r="Y143" t="str">
            <v>Yes</v>
          </cell>
          <cell r="AA143" t="str">
            <v>Fatty Acid</v>
          </cell>
          <cell r="AB143" t="str">
            <v>Fatty Acid</v>
          </cell>
        </row>
        <row r="144">
          <cell r="A144" t="str">
            <v>Encaptron 95</v>
          </cell>
          <cell r="F144" t="str">
            <v>/VOC</v>
          </cell>
          <cell r="G144">
            <v>9.3609000000000009</v>
          </cell>
          <cell r="H144">
            <v>1.1240000000000001</v>
          </cell>
          <cell r="T144">
            <v>1E-4</v>
          </cell>
          <cell r="X144" t="str">
            <v/>
          </cell>
          <cell r="Y144" t="str">
            <v>Yes</v>
          </cell>
          <cell r="AA144" t="str">
            <v>Fatty Amines</v>
          </cell>
          <cell r="AB144" t="str">
            <v>Fatty Amines</v>
          </cell>
        </row>
        <row r="145">
          <cell r="A145" t="str">
            <v>Encaptron 95 Intermediate</v>
          </cell>
          <cell r="D145">
            <v>159.91728947234259</v>
          </cell>
          <cell r="F145" t="str">
            <v>/VOC</v>
          </cell>
          <cell r="G145">
            <v>13.147382066106296</v>
          </cell>
          <cell r="H145">
            <v>1.5452855339026255</v>
          </cell>
          <cell r="L145">
            <v>2</v>
          </cell>
          <cell r="T145">
            <v>0.22115110688986933</v>
          </cell>
          <cell r="U145">
            <v>293.14999999999998</v>
          </cell>
          <cell r="X145" t="str">
            <v/>
          </cell>
          <cell r="Y145" t="str">
            <v>Yes</v>
          </cell>
          <cell r="AA145" t="str">
            <v>Fatty Amines</v>
          </cell>
          <cell r="AB145" t="str">
            <v>Fatty Amines</v>
          </cell>
        </row>
        <row r="146">
          <cell r="A146" t="str">
            <v>Ethyl Benzene</v>
          </cell>
          <cell r="X146" t="str">
            <v>Yes</v>
          </cell>
          <cell r="Y146" t="str">
            <v>Yes</v>
          </cell>
          <cell r="AA146" t="str">
            <v>VOC</v>
          </cell>
          <cell r="AB146" t="str">
            <v>Ethyl Benzene</v>
          </cell>
        </row>
        <row r="147">
          <cell r="A147" t="str">
            <v>Ethylene Glycol</v>
          </cell>
          <cell r="B147" t="str">
            <v>Ethane-1, 2-diol, eg</v>
          </cell>
          <cell r="C147" t="str">
            <v>C2H6O2</v>
          </cell>
          <cell r="D147">
            <v>62.067999999999998</v>
          </cell>
          <cell r="E147" t="str">
            <v>107-21-1</v>
          </cell>
          <cell r="F147" t="str">
            <v>HAP/VOC</v>
          </cell>
          <cell r="G147">
            <v>9.329600000000001</v>
          </cell>
          <cell r="H147">
            <v>1.1200000000000001</v>
          </cell>
          <cell r="I147">
            <v>260.37222222222221</v>
          </cell>
          <cell r="J147">
            <v>466.48333333333335</v>
          </cell>
          <cell r="L147">
            <v>3</v>
          </cell>
          <cell r="M147">
            <v>79.275999999999996</v>
          </cell>
          <cell r="N147">
            <v>-10105</v>
          </cell>
          <cell r="O147">
            <v>-7.5209999999999999</v>
          </cell>
          <cell r="P147">
            <v>7.3408000000000005E-19</v>
          </cell>
          <cell r="Q147">
            <v>6</v>
          </cell>
          <cell r="R147">
            <v>260.14999999999998</v>
          </cell>
          <cell r="S147">
            <v>719.7</v>
          </cell>
          <cell r="T147">
            <v>0.01</v>
          </cell>
          <cell r="U147">
            <v>293</v>
          </cell>
          <cell r="X147" t="str">
            <v>Yes</v>
          </cell>
          <cell r="Y147" t="str">
            <v>Yes</v>
          </cell>
          <cell r="AA147" t="str">
            <v>VOC</v>
          </cell>
          <cell r="AB147" t="str">
            <v>Ethylene Glycol</v>
          </cell>
        </row>
        <row r="148">
          <cell r="A148" t="str">
            <v>Ethylenediamine</v>
          </cell>
          <cell r="C148" t="str">
            <v>C2H8N2</v>
          </cell>
          <cell r="D148">
            <v>60.1</v>
          </cell>
          <cell r="E148" t="str">
            <v>107-15-3</v>
          </cell>
          <cell r="F148" t="str">
            <v>/VOC</v>
          </cell>
          <cell r="G148">
            <v>7.5</v>
          </cell>
          <cell r="H148">
            <v>0.89300000000000002</v>
          </cell>
          <cell r="J148">
            <v>388.15</v>
          </cell>
          <cell r="L148">
            <v>2</v>
          </cell>
          <cell r="T148">
            <v>0.2</v>
          </cell>
          <cell r="U148">
            <v>293</v>
          </cell>
          <cell r="X148" t="str">
            <v>No</v>
          </cell>
          <cell r="Y148" t="str">
            <v>Yes</v>
          </cell>
          <cell r="AA148" t="str">
            <v>Fatty Amines</v>
          </cell>
          <cell r="AB148" t="str">
            <v>Fatty Amines</v>
          </cell>
        </row>
        <row r="149">
          <cell r="A149" t="str">
            <v>EXPO 190</v>
          </cell>
          <cell r="B149" t="str">
            <v>Polyoxyethylene Decyl Ether Phosphate</v>
          </cell>
          <cell r="E149" t="str">
            <v>68458-48-0</v>
          </cell>
          <cell r="F149" t="str">
            <v>/VOC</v>
          </cell>
          <cell r="G149">
            <v>9.1630000000000003</v>
          </cell>
          <cell r="H149">
            <v>1.1000000000000001</v>
          </cell>
          <cell r="I149" t="str">
            <v>NA</v>
          </cell>
          <cell r="J149" t="str">
            <v>NA</v>
          </cell>
          <cell r="L149" t="str">
            <v>NA</v>
          </cell>
          <cell r="X149" t="str">
            <v>No</v>
          </cell>
          <cell r="Y149" t="str">
            <v>Yes</v>
          </cell>
          <cell r="AA149" t="str">
            <v>VOC</v>
          </cell>
          <cell r="AB149" t="str">
            <v>VOC</v>
          </cell>
        </row>
        <row r="150">
          <cell r="A150" t="str">
            <v>EZEFLO F108</v>
          </cell>
          <cell r="B150" t="str">
            <v>Surfactant</v>
          </cell>
          <cell r="F150" t="str">
            <v>/VOC</v>
          </cell>
          <cell r="G150">
            <v>8.3449000000000009</v>
          </cell>
          <cell r="H150">
            <v>1.002</v>
          </cell>
          <cell r="L150">
            <v>2</v>
          </cell>
          <cell r="T150">
            <v>0.01</v>
          </cell>
          <cell r="X150" t="str">
            <v/>
          </cell>
          <cell r="Y150" t="str">
            <v>Yes</v>
          </cell>
          <cell r="AA150" t="str">
            <v>VOC</v>
          </cell>
          <cell r="AB150" t="str">
            <v>VOC</v>
          </cell>
        </row>
        <row r="151">
          <cell r="A151" t="str">
            <v>Fatty Acid</v>
          </cell>
          <cell r="D151">
            <v>206</v>
          </cell>
          <cell r="E151" t="str">
            <v>67701-05-7</v>
          </cell>
          <cell r="F151" t="str">
            <v>/VOC</v>
          </cell>
          <cell r="G151">
            <v>7.3304</v>
          </cell>
          <cell r="H151">
            <v>0.88</v>
          </cell>
          <cell r="J151">
            <v>533.15</v>
          </cell>
          <cell r="L151">
            <v>2</v>
          </cell>
          <cell r="T151">
            <v>5.0000000000000001E-3</v>
          </cell>
          <cell r="U151">
            <v>295.37222222222221</v>
          </cell>
          <cell r="V151">
            <v>98059</v>
          </cell>
          <cell r="X151" t="str">
            <v>No</v>
          </cell>
          <cell r="Y151" t="str">
            <v>Yes</v>
          </cell>
          <cell r="AA151" t="str">
            <v>Fatty Acid</v>
          </cell>
          <cell r="AB151" t="str">
            <v>Fatty Acid</v>
          </cell>
        </row>
        <row r="152">
          <cell r="A152" t="str">
            <v>Fatty Alcohol Blend</v>
          </cell>
          <cell r="Y152" t="str">
            <v>Yes</v>
          </cell>
        </row>
        <row r="153">
          <cell r="A153" t="str">
            <v>Fatty Amide</v>
          </cell>
          <cell r="Y153" t="str">
            <v>Yes</v>
          </cell>
        </row>
        <row r="154">
          <cell r="A154" t="str">
            <v>Fatty Amines</v>
          </cell>
          <cell r="B154" t="str">
            <v>General Amine</v>
          </cell>
          <cell r="C154" t="str">
            <v>General definition</v>
          </cell>
          <cell r="D154">
            <v>300</v>
          </cell>
          <cell r="F154" t="str">
            <v>/VOC</v>
          </cell>
          <cell r="G154">
            <v>8.33</v>
          </cell>
          <cell r="H154">
            <v>1</v>
          </cell>
          <cell r="L154">
            <v>2</v>
          </cell>
          <cell r="T154">
            <v>0.01</v>
          </cell>
          <cell r="X154" t="str">
            <v/>
          </cell>
          <cell r="Y154" t="str">
            <v>Yes</v>
          </cell>
          <cell r="AA154" t="str">
            <v>Fatty Amines</v>
          </cell>
          <cell r="AB154" t="str">
            <v>Fatty Amines</v>
          </cell>
        </row>
        <row r="155">
          <cell r="A155" t="str">
            <v>Fatty Nitriles</v>
          </cell>
          <cell r="B155" t="str">
            <v>Fatty Nitriles</v>
          </cell>
          <cell r="D155">
            <v>193</v>
          </cell>
          <cell r="E155" t="str">
            <v>Proprietary</v>
          </cell>
          <cell r="F155" t="str">
            <v>/VOC</v>
          </cell>
          <cell r="G155">
            <v>6.9138999999999999</v>
          </cell>
          <cell r="H155">
            <v>0.83</v>
          </cell>
          <cell r="J155" t="str">
            <v>ND</v>
          </cell>
          <cell r="L155">
            <v>2</v>
          </cell>
          <cell r="T155">
            <v>4.0000000000000002E-4</v>
          </cell>
          <cell r="Y155" t="str">
            <v>Yes</v>
          </cell>
          <cell r="AA155" t="str">
            <v>Fatty Nitriles</v>
          </cell>
          <cell r="AB155" t="str">
            <v>Fatty Nitriles</v>
          </cell>
        </row>
        <row r="156">
          <cell r="A156" t="str">
            <v>Formaldehyde</v>
          </cell>
          <cell r="B156" t="str">
            <v>Formaldehyde</v>
          </cell>
          <cell r="C156" t="str">
            <v>HCOH</v>
          </cell>
          <cell r="D156">
            <v>30.026199999999999</v>
          </cell>
          <cell r="E156" t="str">
            <v>50-00-0</v>
          </cell>
          <cell r="F156" t="str">
            <v>HAP/VOC</v>
          </cell>
          <cell r="G156">
            <v>9.0797000000000008</v>
          </cell>
          <cell r="H156">
            <v>1.0900000000000001</v>
          </cell>
          <cell r="L156">
            <v>2</v>
          </cell>
          <cell r="M156">
            <v>14.3483</v>
          </cell>
          <cell r="N156">
            <v>2161.33</v>
          </cell>
          <cell r="O156">
            <v>-31.9756</v>
          </cell>
          <cell r="T156">
            <v>8.8999999999999996E-2</v>
          </cell>
          <cell r="U156">
            <v>310.92777777777775</v>
          </cell>
          <cell r="W156" t="str">
            <v>R</v>
          </cell>
          <cell r="X156" t="str">
            <v>Yes</v>
          </cell>
          <cell r="Y156" t="str">
            <v>Yes</v>
          </cell>
          <cell r="AA156" t="str">
            <v>VOC</v>
          </cell>
          <cell r="AB156" t="str">
            <v>Formaldehyde</v>
          </cell>
        </row>
        <row r="157">
          <cell r="A157" t="str">
            <v>Formalin</v>
          </cell>
          <cell r="B157" t="str">
            <v>Formalin</v>
          </cell>
          <cell r="C157" t="str">
            <v>37% Formaldehyde/12-15% Methanol, Solution</v>
          </cell>
          <cell r="D157">
            <v>30</v>
          </cell>
          <cell r="E157" t="str">
            <v>50-00-0</v>
          </cell>
          <cell r="F157" t="str">
            <v>HAP/VOC</v>
          </cell>
          <cell r="G157">
            <v>8.7298400000000012</v>
          </cell>
          <cell r="H157">
            <v>1.048</v>
          </cell>
          <cell r="J157">
            <v>369.26111111111106</v>
          </cell>
          <cell r="L157">
            <v>2</v>
          </cell>
          <cell r="T157">
            <v>0.19736842105263158</v>
          </cell>
          <cell r="W157" t="str">
            <v>R</v>
          </cell>
          <cell r="X157" t="str">
            <v>Yes</v>
          </cell>
          <cell r="Y157" t="str">
            <v>Yes</v>
          </cell>
          <cell r="AA157" t="str">
            <v>VOC</v>
          </cell>
          <cell r="AB157" t="str">
            <v>Formalin</v>
          </cell>
        </row>
        <row r="158">
          <cell r="A158" t="str">
            <v>Fugitive VOC</v>
          </cell>
          <cell r="X158" t="str">
            <v>No</v>
          </cell>
          <cell r="Y158" t="str">
            <v>Yes</v>
          </cell>
        </row>
        <row r="159">
          <cell r="A159" t="str">
            <v>G-49B Powder</v>
          </cell>
          <cell r="B159" t="str">
            <v>G-49B Powder</v>
          </cell>
          <cell r="C159" t="str">
            <v>Ni+NiO+SiO2</v>
          </cell>
          <cell r="D159">
            <v>120</v>
          </cell>
          <cell r="E159" t="str">
            <v>1313-99-1
7440-02-0
7631-86-9</v>
          </cell>
          <cell r="F159" t="str">
            <v>HAP</v>
          </cell>
          <cell r="G159">
            <v>25</v>
          </cell>
          <cell r="H159">
            <v>187</v>
          </cell>
          <cell r="I159" t="str">
            <v>ND</v>
          </cell>
          <cell r="J159" t="str">
            <v>ND</v>
          </cell>
          <cell r="L159">
            <v>2</v>
          </cell>
          <cell r="T159">
            <v>1E-4</v>
          </cell>
          <cell r="X159" t="str">
            <v>Yes</v>
          </cell>
          <cell r="Y159" t="str">
            <v>No</v>
          </cell>
          <cell r="AA159" t="str">
            <v>Catalyst</v>
          </cell>
          <cell r="AB159" t="str">
            <v>Catalyst</v>
          </cell>
        </row>
        <row r="160">
          <cell r="A160" t="str">
            <v>G-49B RS Powder</v>
          </cell>
          <cell r="C160" t="str">
            <v>Ni+NiO+SiO2</v>
          </cell>
          <cell r="D160">
            <v>120</v>
          </cell>
          <cell r="E160" t="str">
            <v>mixture</v>
          </cell>
          <cell r="F160" t="str">
            <v/>
          </cell>
          <cell r="G160">
            <v>25</v>
          </cell>
          <cell r="H160">
            <v>187</v>
          </cell>
          <cell r="I160" t="str">
            <v>nd</v>
          </cell>
          <cell r="T160">
            <v>1E-4</v>
          </cell>
          <cell r="Y160" t="str">
            <v>No</v>
          </cell>
          <cell r="AA160" t="str">
            <v>Catalyst</v>
          </cell>
          <cell r="AB160" t="str">
            <v>Catalyst</v>
          </cell>
        </row>
        <row r="161">
          <cell r="A161" t="str">
            <v>Gelatin B</v>
          </cell>
          <cell r="D161">
            <v>1000</v>
          </cell>
          <cell r="F161" t="str">
            <v/>
          </cell>
          <cell r="G161">
            <v>16.66</v>
          </cell>
          <cell r="H161">
            <v>2</v>
          </cell>
          <cell r="L161">
            <v>2</v>
          </cell>
          <cell r="T161">
            <v>1E-4</v>
          </cell>
          <cell r="X161" t="str">
            <v/>
          </cell>
          <cell r="AA161" t="str">
            <v>VOC</v>
          </cell>
          <cell r="AB161" t="str">
            <v>VOC</v>
          </cell>
        </row>
        <row r="162">
          <cell r="A162" t="str">
            <v>Glacial Acetic Acid</v>
          </cell>
          <cell r="B162" t="str">
            <v>Glacial Acetic Acid</v>
          </cell>
          <cell r="C162" t="str">
            <v>CH3COOH</v>
          </cell>
          <cell r="D162">
            <v>60</v>
          </cell>
          <cell r="E162" t="str">
            <v>64-19-7</v>
          </cell>
          <cell r="F162" t="str">
            <v>/VOC</v>
          </cell>
          <cell r="G162">
            <v>8.7381700000000002</v>
          </cell>
          <cell r="H162">
            <v>1.0489999999999999</v>
          </cell>
          <cell r="I162">
            <v>289.76111111111106</v>
          </cell>
          <cell r="J162">
            <v>391.26111111111106</v>
          </cell>
          <cell r="L162">
            <v>2</v>
          </cell>
          <cell r="T162">
            <v>0.2252742105263158</v>
          </cell>
          <cell r="X162" t="str">
            <v>No</v>
          </cell>
          <cell r="Y162" t="str">
            <v>Yes</v>
          </cell>
          <cell r="AA162" t="str">
            <v>VOC</v>
          </cell>
          <cell r="AB162" t="str">
            <v>VOC</v>
          </cell>
        </row>
        <row r="163">
          <cell r="A163" t="str">
            <v>Glycol Ether</v>
          </cell>
          <cell r="B163" t="str">
            <v>Ethane-1, 2-diol, eg</v>
          </cell>
          <cell r="C163" t="str">
            <v>C2H6O2</v>
          </cell>
          <cell r="D163">
            <v>218</v>
          </cell>
          <cell r="E163" t="str">
            <v>107-21-1</v>
          </cell>
          <cell r="F163" t="str">
            <v>HAP/VOC</v>
          </cell>
          <cell r="G163">
            <v>7.9218299999999999</v>
          </cell>
          <cell r="H163">
            <v>1.1200000000000001</v>
          </cell>
          <cell r="I163">
            <v>260.37222222222221</v>
          </cell>
          <cell r="J163">
            <v>466.48333333333335</v>
          </cell>
          <cell r="L163">
            <v>2</v>
          </cell>
          <cell r="M163">
            <v>79.275999999999996</v>
          </cell>
          <cell r="N163">
            <v>-10105</v>
          </cell>
          <cell r="O163">
            <v>-7.5209999999999999</v>
          </cell>
          <cell r="P163">
            <v>7.3408000000000005E-19</v>
          </cell>
          <cell r="Q163">
            <v>6</v>
          </cell>
          <cell r="R163">
            <v>260.14999999999998</v>
          </cell>
          <cell r="S163">
            <v>719.7</v>
          </cell>
          <cell r="T163">
            <v>0.01</v>
          </cell>
          <cell r="U163">
            <v>293</v>
          </cell>
          <cell r="X163" t="str">
            <v>Yes</v>
          </cell>
          <cell r="Y163" t="str">
            <v>Yes</v>
          </cell>
          <cell r="AA163" t="str">
            <v>VOC</v>
          </cell>
          <cell r="AB163" t="str">
            <v>Glycol Ether DPM</v>
          </cell>
        </row>
        <row r="164">
          <cell r="A164" t="str">
            <v>Glycol Ether DPM</v>
          </cell>
          <cell r="B164" t="str">
            <v>Dipropylene Glycol methyl ether</v>
          </cell>
          <cell r="D164">
            <v>148</v>
          </cell>
          <cell r="E164" t="str">
            <v>34590-94-8</v>
          </cell>
          <cell r="F164" t="str">
            <v>HAP/VOC</v>
          </cell>
          <cell r="G164">
            <v>7.9218299999999999</v>
          </cell>
          <cell r="H164">
            <v>0.95099999999999996</v>
          </cell>
          <cell r="J164">
            <v>463.15</v>
          </cell>
          <cell r="L164">
            <v>2</v>
          </cell>
          <cell r="T164">
            <v>0.01</v>
          </cell>
          <cell r="X164" t="str">
            <v>Yes</v>
          </cell>
          <cell r="Y164" t="str">
            <v>Yes</v>
          </cell>
          <cell r="AA164" t="str">
            <v>VOC</v>
          </cell>
          <cell r="AB164" t="str">
            <v>Glycol Ether EDB</v>
          </cell>
        </row>
        <row r="165">
          <cell r="A165" t="str">
            <v>Glycol Ether EDB</v>
          </cell>
          <cell r="B165" t="str">
            <v>Diethylene glycol dibutylether?</v>
          </cell>
          <cell r="D165">
            <v>218</v>
          </cell>
          <cell r="F165" t="str">
            <v>HAP/VOC</v>
          </cell>
          <cell r="G165">
            <v>7.9218299999999999</v>
          </cell>
          <cell r="H165">
            <v>0.95099999999999996</v>
          </cell>
          <cell r="L165">
            <v>2</v>
          </cell>
          <cell r="T165">
            <v>0.01</v>
          </cell>
          <cell r="X165" t="str">
            <v>Yes</v>
          </cell>
          <cell r="Y165" t="str">
            <v>Yes</v>
          </cell>
          <cell r="AA165" t="str">
            <v>VOC</v>
          </cell>
          <cell r="AB165" t="str">
            <v>Glycol Ether EDP</v>
          </cell>
        </row>
        <row r="166">
          <cell r="A166" t="str">
            <v>Glycol Ether EDP</v>
          </cell>
          <cell r="B166" t="str">
            <v>Diethylene glycol dipropylether?</v>
          </cell>
          <cell r="D166">
            <v>190</v>
          </cell>
          <cell r="F166" t="str">
            <v>HAP/VOC</v>
          </cell>
          <cell r="G166">
            <v>7.9218299999999999</v>
          </cell>
          <cell r="H166">
            <v>0.95099999999999996</v>
          </cell>
          <cell r="L166">
            <v>2</v>
          </cell>
          <cell r="T166">
            <v>0.01</v>
          </cell>
          <cell r="X166" t="str">
            <v>Yes</v>
          </cell>
          <cell r="Y166" t="str">
            <v>Yes</v>
          </cell>
          <cell r="AA166" t="str">
            <v>VOC</v>
          </cell>
          <cell r="AB166" t="str">
            <v>Glycol Ether EMB</v>
          </cell>
        </row>
        <row r="167">
          <cell r="A167" t="str">
            <v>Glycol Ether EMB</v>
          </cell>
          <cell r="B167" t="str">
            <v>Diethylene glycol monobutylether?</v>
          </cell>
          <cell r="D167">
            <v>162</v>
          </cell>
          <cell r="F167" t="str">
            <v>HAP/VOC</v>
          </cell>
          <cell r="G167">
            <v>7.9218299999999999</v>
          </cell>
          <cell r="H167">
            <v>0.95099999999999996</v>
          </cell>
          <cell r="L167">
            <v>2</v>
          </cell>
          <cell r="T167">
            <v>0.01</v>
          </cell>
          <cell r="X167" t="str">
            <v>Yes</v>
          </cell>
          <cell r="Y167" t="str">
            <v>Yes</v>
          </cell>
          <cell r="AA167" t="str">
            <v>VOC</v>
          </cell>
          <cell r="AB167" t="str">
            <v>Hydrogen Chloride</v>
          </cell>
        </row>
        <row r="168">
          <cell r="A168" t="str">
            <v>Hydrogen Chloride</v>
          </cell>
          <cell r="B168" t="str">
            <v>HCL-20 Baume-33%</v>
          </cell>
          <cell r="C168" t="str">
            <v>HCl</v>
          </cell>
          <cell r="D168">
            <v>36.46</v>
          </cell>
          <cell r="E168" t="str">
            <v>7647-01-0</v>
          </cell>
          <cell r="F168" t="str">
            <v>HAP</v>
          </cell>
          <cell r="G168">
            <v>7.5719700000000003</v>
          </cell>
          <cell r="H168">
            <v>0.90900000000000003</v>
          </cell>
          <cell r="I168">
            <v>158.90999999999997</v>
          </cell>
          <cell r="J168">
            <v>338.70555555555552</v>
          </cell>
          <cell r="L168">
            <v>2</v>
          </cell>
          <cell r="T168">
            <v>0.98</v>
          </cell>
          <cell r="V168">
            <v>98077</v>
          </cell>
          <cell r="X168" t="str">
            <v>Yes</v>
          </cell>
          <cell r="Y168" t="str">
            <v>No</v>
          </cell>
          <cell r="AA168" t="str">
            <v>Hydrogen Chloride</v>
          </cell>
          <cell r="AB168" t="str">
            <v>Hydrogen Chloride</v>
          </cell>
        </row>
        <row r="169">
          <cell r="A169" t="str">
            <v>Hydrogen Chloride 35% Solution</v>
          </cell>
          <cell r="D169">
            <v>146.661</v>
          </cell>
          <cell r="F169" t="str">
            <v>HAP</v>
          </cell>
          <cell r="G169">
            <v>14.345509500000002</v>
          </cell>
          <cell r="X169" t="str">
            <v>Yes</v>
          </cell>
          <cell r="Y169" t="str">
            <v>No</v>
          </cell>
          <cell r="AA169" t="str">
            <v xml:space="preserve">Inorganics </v>
          </cell>
          <cell r="AB169" t="str">
            <v xml:space="preserve">Inorganics </v>
          </cell>
        </row>
        <row r="170">
          <cell r="A170" t="str">
            <v>Hydrogen, compressed</v>
          </cell>
          <cell r="B170" t="str">
            <v>Hydrogen</v>
          </cell>
          <cell r="C170" t="str">
            <v>H2</v>
          </cell>
          <cell r="D170">
            <v>2.016</v>
          </cell>
          <cell r="E170" t="str">
            <v>1333-74-0</v>
          </cell>
          <cell r="F170" t="str">
            <v/>
          </cell>
          <cell r="G170">
            <v>8.3419999999999994E-2</v>
          </cell>
          <cell r="H170">
            <v>6.9599999999999995E-2</v>
          </cell>
          <cell r="I170">
            <v>13.983333333333292</v>
          </cell>
          <cell r="J170">
            <v>13.949999999999989</v>
          </cell>
          <cell r="L170">
            <v>2</v>
          </cell>
          <cell r="T170">
            <v>0.34</v>
          </cell>
          <cell r="X170" t="str">
            <v>No</v>
          </cell>
          <cell r="Y170" t="str">
            <v>No</v>
          </cell>
          <cell r="AA170" t="str">
            <v>Hydrogen</v>
          </cell>
          <cell r="AB170" t="str">
            <v>Hydrogen</v>
          </cell>
        </row>
        <row r="171">
          <cell r="A171" t="str">
            <v>Hypobromous Acid</v>
          </cell>
          <cell r="E171" t="str">
            <v>13517-11-8</v>
          </cell>
          <cell r="Y171" t="str">
            <v>No</v>
          </cell>
          <cell r="AA171" t="str">
            <v>Inorganics</v>
          </cell>
          <cell r="AB171" t="str">
            <v>Inorganics</v>
          </cell>
        </row>
        <row r="172">
          <cell r="A172" t="str">
            <v>Hypophosphorous Acid 50%</v>
          </cell>
          <cell r="B172" t="str">
            <v>Phosphinic Acid</v>
          </cell>
          <cell r="C172" t="str">
            <v>H3O3P</v>
          </cell>
          <cell r="D172">
            <v>66</v>
          </cell>
          <cell r="E172" t="str">
            <v>6303-21-5</v>
          </cell>
          <cell r="F172" t="str">
            <v/>
          </cell>
          <cell r="G172">
            <v>10.0793</v>
          </cell>
          <cell r="H172">
            <v>1.21</v>
          </cell>
          <cell r="I172" t="str">
            <v>nd</v>
          </cell>
          <cell r="J172">
            <v>381.15</v>
          </cell>
          <cell r="L172">
            <v>2</v>
          </cell>
          <cell r="M172">
            <v>73.649000000000001</v>
          </cell>
          <cell r="N172">
            <v>-7258.2</v>
          </cell>
          <cell r="O172">
            <v>-7.3037000000000001</v>
          </cell>
          <cell r="P172">
            <v>4.1652999999999997E-6</v>
          </cell>
          <cell r="Q172">
            <v>2</v>
          </cell>
          <cell r="R172">
            <v>274</v>
          </cell>
          <cell r="S172">
            <v>373</v>
          </cell>
          <cell r="T172">
            <v>0.1</v>
          </cell>
          <cell r="X172" t="str">
            <v>No</v>
          </cell>
          <cell r="Y172" t="str">
            <v>No</v>
          </cell>
          <cell r="AA172" t="str">
            <v>Inorganics</v>
          </cell>
          <cell r="AB172" t="str">
            <v>Inorganics</v>
          </cell>
        </row>
        <row r="173">
          <cell r="A173" t="str">
            <v>Intercap E</v>
          </cell>
          <cell r="D173">
            <v>338.37820000000005</v>
          </cell>
          <cell r="F173" t="str">
            <v>/VOC</v>
          </cell>
          <cell r="G173">
            <v>7.6307037850000006</v>
          </cell>
          <cell r="H173">
            <v>0.76011449999999992</v>
          </cell>
          <cell r="L173">
            <v>2</v>
          </cell>
          <cell r="T173">
            <v>0.11735064736842106</v>
          </cell>
          <cell r="U173">
            <v>293.14999999999998</v>
          </cell>
          <cell r="X173" t="str">
            <v/>
          </cell>
          <cell r="Y173" t="str">
            <v>Yes</v>
          </cell>
          <cell r="AA173" t="str">
            <v>Fatty Amines</v>
          </cell>
          <cell r="AB173" t="str">
            <v>Fatty Amines</v>
          </cell>
        </row>
        <row r="174">
          <cell r="A174" t="str">
            <v>Intracap A</v>
          </cell>
          <cell r="D174">
            <v>243.4</v>
          </cell>
          <cell r="F174" t="str">
            <v>/VOC</v>
          </cell>
          <cell r="G174">
            <v>10.370850000000001</v>
          </cell>
          <cell r="H174">
            <v>1.2450000000000001</v>
          </cell>
          <cell r="L174">
            <v>2</v>
          </cell>
          <cell r="T174">
            <v>1.0933684210526318E-2</v>
          </cell>
          <cell r="U174">
            <v>293.14999999999998</v>
          </cell>
          <cell r="X174" t="str">
            <v/>
          </cell>
          <cell r="Y174" t="str">
            <v>Yes</v>
          </cell>
          <cell r="AA174" t="str">
            <v>Fatty Amines</v>
          </cell>
          <cell r="AB174" t="str">
            <v>Fatty Amines</v>
          </cell>
        </row>
        <row r="175">
          <cell r="A175" t="str">
            <v>Intracap B</v>
          </cell>
          <cell r="D175">
            <v>194.5</v>
          </cell>
          <cell r="F175" t="str">
            <v>/VOC</v>
          </cell>
          <cell r="G175">
            <v>6.6852415000000001</v>
          </cell>
          <cell r="H175">
            <v>0.80254999999999987</v>
          </cell>
          <cell r="L175">
            <v>2</v>
          </cell>
          <cell r="T175">
            <v>1.2801052631578946E-2</v>
          </cell>
          <cell r="U175">
            <v>293.14999999999998</v>
          </cell>
          <cell r="X175" t="str">
            <v/>
          </cell>
          <cell r="Y175" t="str">
            <v>Yes</v>
          </cell>
          <cell r="AA175" t="str">
            <v>Fatty Amines</v>
          </cell>
          <cell r="AB175" t="str">
            <v>Fatty Amines</v>
          </cell>
        </row>
        <row r="176">
          <cell r="A176" t="str">
            <v>Isobutanol</v>
          </cell>
          <cell r="B176" t="str">
            <v>Isobutyl alcohol</v>
          </cell>
          <cell r="C176" t="str">
            <v>C4-H10-O</v>
          </cell>
          <cell r="D176">
            <v>74.14</v>
          </cell>
          <cell r="E176" t="str">
            <v>78-83-1</v>
          </cell>
          <cell r="G176">
            <v>6.6806600000000005</v>
          </cell>
          <cell r="H176">
            <v>0.80200000000000005</v>
          </cell>
          <cell r="L176">
            <v>2</v>
          </cell>
          <cell r="T176">
            <v>0.17403157894736843</v>
          </cell>
          <cell r="Y176" t="str">
            <v>Yes</v>
          </cell>
          <cell r="AA176" t="str">
            <v>VOC</v>
          </cell>
          <cell r="AB176" t="str">
            <v>VOC</v>
          </cell>
        </row>
        <row r="177">
          <cell r="A177" t="str">
            <v>Isopropyl Alcohol</v>
          </cell>
          <cell r="B177" t="str">
            <v>IPA</v>
          </cell>
          <cell r="C177" t="str">
            <v>(CH3)2CHOH</v>
          </cell>
          <cell r="D177">
            <v>60.09</v>
          </cell>
          <cell r="E177" t="str">
            <v>67-63-0</v>
          </cell>
          <cell r="F177" t="str">
            <v>/VOC</v>
          </cell>
          <cell r="G177">
            <v>6.5390500000000005</v>
          </cell>
          <cell r="H177">
            <v>0.78500000000000003</v>
          </cell>
          <cell r="I177">
            <v>184.64999999999998</v>
          </cell>
          <cell r="J177">
            <v>355.65</v>
          </cell>
          <cell r="K177">
            <v>508.15</v>
          </cell>
          <cell r="L177">
            <v>1</v>
          </cell>
          <cell r="M177">
            <v>15.649100000000001</v>
          </cell>
          <cell r="N177">
            <v>3109.34</v>
          </cell>
          <cell r="O177">
            <v>-73.545900000000003</v>
          </cell>
          <cell r="T177">
            <v>0.85082105263157892</v>
          </cell>
          <cell r="U177">
            <v>269.26111111111106</v>
          </cell>
          <cell r="V177">
            <v>98195</v>
          </cell>
          <cell r="X177" t="str">
            <v>No</v>
          </cell>
          <cell r="Y177" t="str">
            <v>Yes</v>
          </cell>
          <cell r="AA177" t="str">
            <v>Isopropyl Alcohol</v>
          </cell>
          <cell r="AB177" t="str">
            <v>Isopropyl Alcohol</v>
          </cell>
        </row>
        <row r="178">
          <cell r="A178" t="str">
            <v>Jeffamine D-230</v>
          </cell>
          <cell r="B178" t="str">
            <v>Polyoxypropylenediamine</v>
          </cell>
          <cell r="D178">
            <v>230</v>
          </cell>
          <cell r="E178" t="str">
            <v>9046-10-0</v>
          </cell>
          <cell r="F178" t="str">
            <v>/VOC</v>
          </cell>
          <cell r="G178">
            <v>7.8968400000000001</v>
          </cell>
          <cell r="H178">
            <v>0.94799999999999995</v>
          </cell>
          <cell r="I178" t="str">
            <v>nd</v>
          </cell>
          <cell r="J178">
            <v>533.15</v>
          </cell>
          <cell r="L178">
            <v>2</v>
          </cell>
          <cell r="T178">
            <v>0.01</v>
          </cell>
          <cell r="X178" t="str">
            <v>No</v>
          </cell>
          <cell r="Y178" t="str">
            <v>Yes</v>
          </cell>
          <cell r="AA178" t="str">
            <v>Fatty Amines</v>
          </cell>
          <cell r="AB178" t="str">
            <v>Fatty Amines</v>
          </cell>
        </row>
        <row r="179">
          <cell r="A179" t="str">
            <v>JET AMINE PS-9</v>
          </cell>
          <cell r="B179" t="str">
            <v>Ethoxylated Soya (9 mole)</v>
          </cell>
          <cell r="D179">
            <v>75</v>
          </cell>
          <cell r="E179" t="str">
            <v>61791-24-0</v>
          </cell>
          <cell r="F179" t="str">
            <v>/VOC</v>
          </cell>
          <cell r="G179">
            <v>8.1633999999999993</v>
          </cell>
          <cell r="H179">
            <v>0.98</v>
          </cell>
          <cell r="J179">
            <v>505.37222222222221</v>
          </cell>
          <cell r="L179">
            <v>2</v>
          </cell>
          <cell r="T179">
            <v>1.0000000000000001E-5</v>
          </cell>
          <cell r="X179" t="str">
            <v>No</v>
          </cell>
          <cell r="Y179" t="str">
            <v>Yes</v>
          </cell>
          <cell r="AA179" t="str">
            <v>Fatty Amines</v>
          </cell>
          <cell r="AB179" t="str">
            <v>Fatty Amines</v>
          </cell>
        </row>
        <row r="180">
          <cell r="A180" t="str">
            <v>KERMAC 400 - 500 Naphtha</v>
          </cell>
          <cell r="B180" t="str">
            <v>Straight Run Kerosine</v>
          </cell>
          <cell r="C180" t="str">
            <v>C10-C17</v>
          </cell>
          <cell r="D180">
            <v>190</v>
          </cell>
          <cell r="F180" t="str">
            <v>/VOC</v>
          </cell>
          <cell r="G180">
            <v>6.6640000000000006</v>
          </cell>
          <cell r="H180">
            <v>0.8</v>
          </cell>
          <cell r="J180">
            <v>477.59444444444443</v>
          </cell>
          <cell r="X180" t="str">
            <v/>
          </cell>
          <cell r="Y180" t="str">
            <v>Yes</v>
          </cell>
          <cell r="AA180" t="str">
            <v>VOC</v>
          </cell>
          <cell r="AB180" t="str">
            <v>VOC</v>
          </cell>
        </row>
        <row r="181">
          <cell r="A181" t="str">
            <v>Kerosene</v>
          </cell>
          <cell r="B181" t="str">
            <v>Kerosene</v>
          </cell>
          <cell r="D181">
            <v>170</v>
          </cell>
          <cell r="E181" t="str">
            <v>8008-20-6</v>
          </cell>
          <cell r="F181" t="str">
            <v>/VOC</v>
          </cell>
          <cell r="G181">
            <v>6.7348049999999997</v>
          </cell>
          <cell r="H181">
            <v>0.8085</v>
          </cell>
          <cell r="I181">
            <v>227.14999999999998</v>
          </cell>
          <cell r="J181">
            <v>444.26111111111106</v>
          </cell>
          <cell r="L181">
            <v>2</v>
          </cell>
          <cell r="T181">
            <v>1.9336842105263156E-2</v>
          </cell>
          <cell r="U181">
            <v>311.14999999999998</v>
          </cell>
          <cell r="V181">
            <v>98076</v>
          </cell>
          <cell r="X181" t="str">
            <v>No</v>
          </cell>
          <cell r="Y181" t="str">
            <v>Yes</v>
          </cell>
          <cell r="AA181" t="str">
            <v>VOC</v>
          </cell>
          <cell r="AB181" t="str">
            <v>VOC</v>
          </cell>
        </row>
        <row r="182">
          <cell r="A182" t="str">
            <v>LATOL MTO Modified Tall Oil</v>
          </cell>
          <cell r="B182" t="str">
            <v>LATOL MTO Modified Tall Oil</v>
          </cell>
          <cell r="C182" t="str">
            <v>Complex</v>
          </cell>
          <cell r="D182">
            <v>387</v>
          </cell>
          <cell r="F182" t="str">
            <v>/VOC</v>
          </cell>
          <cell r="G182">
            <v>8.2467000000000006</v>
          </cell>
          <cell r="H182">
            <v>0.99</v>
          </cell>
          <cell r="I182" t="str">
            <v>N/A</v>
          </cell>
          <cell r="J182">
            <v>477.59444444444443</v>
          </cell>
          <cell r="L182">
            <v>2</v>
          </cell>
          <cell r="T182">
            <v>5.0000000000000001E-3</v>
          </cell>
          <cell r="U182">
            <v>293</v>
          </cell>
          <cell r="X182" t="str">
            <v/>
          </cell>
          <cell r="Y182" t="str">
            <v>Yes</v>
          </cell>
          <cell r="AA182" t="str">
            <v>Fatty Acid</v>
          </cell>
          <cell r="AB182" t="str">
            <v>Fatty Acid</v>
          </cell>
        </row>
        <row r="183">
          <cell r="A183" t="str">
            <v>LVT 200</v>
          </cell>
          <cell r="B183" t="str">
            <v>VISTA ODC</v>
          </cell>
          <cell r="D183">
            <v>380</v>
          </cell>
          <cell r="E183" t="str">
            <v>64742-47-8</v>
          </cell>
          <cell r="F183" t="str">
            <v>/VOC</v>
          </cell>
          <cell r="G183">
            <v>6.2</v>
          </cell>
          <cell r="H183">
            <v>0.82</v>
          </cell>
          <cell r="I183" t="str">
            <v>NA</v>
          </cell>
          <cell r="J183">
            <v>499.81666666666661</v>
          </cell>
          <cell r="L183">
            <v>2</v>
          </cell>
          <cell r="T183">
            <v>1.9336842105263157E-3</v>
          </cell>
          <cell r="U183">
            <v>293.14999999999998</v>
          </cell>
          <cell r="V183">
            <v>98122</v>
          </cell>
          <cell r="X183" t="str">
            <v>No</v>
          </cell>
          <cell r="Y183" t="str">
            <v>Yes</v>
          </cell>
          <cell r="AA183" t="str">
            <v>VOC</v>
          </cell>
          <cell r="AB183" t="str">
            <v>VOC</v>
          </cell>
        </row>
        <row r="184">
          <cell r="A184" t="str">
            <v>Magnesium Oxide</v>
          </cell>
          <cell r="C184" t="str">
            <v>MgO</v>
          </cell>
          <cell r="D184">
            <v>40.32</v>
          </cell>
          <cell r="E184" t="str">
            <v>1309-48-4</v>
          </cell>
          <cell r="F184" t="str">
            <v/>
          </cell>
          <cell r="G184">
            <v>29.821400000000001</v>
          </cell>
          <cell r="H184">
            <v>3.58</v>
          </cell>
          <cell r="I184">
            <v>3073.15</v>
          </cell>
          <cell r="J184">
            <v>3873.15</v>
          </cell>
          <cell r="L184">
            <v>2</v>
          </cell>
          <cell r="T184">
            <v>1E-4</v>
          </cell>
          <cell r="X184" t="str">
            <v>No</v>
          </cell>
          <cell r="Y184" t="str">
            <v>No</v>
          </cell>
          <cell r="AA184" t="str">
            <v>Inorganics</v>
          </cell>
          <cell r="AB184" t="str">
            <v>Inorganics</v>
          </cell>
        </row>
        <row r="185">
          <cell r="A185" t="str">
            <v>Manbri Maleic Anhydride</v>
          </cell>
          <cell r="B185" t="str">
            <v>Acid or Maleic Anhydride</v>
          </cell>
          <cell r="C185" t="str">
            <v>C4H2O3</v>
          </cell>
          <cell r="D185">
            <v>98.06</v>
          </cell>
          <cell r="E185" t="str">
            <v>108-31-6</v>
          </cell>
          <cell r="F185" t="str">
            <v>HAP/VOC</v>
          </cell>
          <cell r="G185">
            <v>12.3284</v>
          </cell>
          <cell r="H185">
            <v>1.48</v>
          </cell>
          <cell r="I185">
            <v>325.92777777777775</v>
          </cell>
          <cell r="J185">
            <v>474.81666666666661</v>
          </cell>
          <cell r="L185">
            <v>2</v>
          </cell>
          <cell r="T185">
            <v>1.8950105263157893E-2</v>
          </cell>
          <cell r="U185">
            <v>313.14999999999998</v>
          </cell>
          <cell r="X185" t="str">
            <v>Yes</v>
          </cell>
          <cell r="Y185" t="str">
            <v>Yes</v>
          </cell>
          <cell r="AA185" t="str">
            <v>VOC</v>
          </cell>
          <cell r="AB185" t="str">
            <v>Manbri Maleic Anhydride</v>
          </cell>
        </row>
        <row r="186">
          <cell r="A186" t="str">
            <v>Max Seal</v>
          </cell>
          <cell r="F186" t="str">
            <v>/VOC</v>
          </cell>
          <cell r="G186">
            <v>10.9999</v>
          </cell>
          <cell r="H186">
            <v>1.3208</v>
          </cell>
          <cell r="X186" t="str">
            <v/>
          </cell>
          <cell r="Y186" t="str">
            <v>Yes</v>
          </cell>
          <cell r="AA186" t="str">
            <v>Fatty Amines</v>
          </cell>
          <cell r="AB186" t="str">
            <v>Fatty Amines</v>
          </cell>
        </row>
        <row r="187">
          <cell r="A187" t="str">
            <v>Max Seal Intermediate</v>
          </cell>
          <cell r="D187">
            <v>96.852800000000002</v>
          </cell>
          <cell r="F187" t="str">
            <v>/VOC</v>
          </cell>
          <cell r="G187">
            <v>5.9642800000000005</v>
          </cell>
          <cell r="H187">
            <v>0.71600000000000008</v>
          </cell>
          <cell r="L187">
            <v>2</v>
          </cell>
          <cell r="T187">
            <v>1E-4</v>
          </cell>
          <cell r="U187">
            <v>293.14999999999998</v>
          </cell>
          <cell r="X187" t="str">
            <v/>
          </cell>
          <cell r="Y187" t="str">
            <v>Yes</v>
          </cell>
          <cell r="AA187" t="str">
            <v>Fatty Amines</v>
          </cell>
          <cell r="AB187" t="str">
            <v>Fatty Amines</v>
          </cell>
        </row>
        <row r="188">
          <cell r="A188" t="str">
            <v>MAZU DF 210 SX Defoamer</v>
          </cell>
          <cell r="B188" t="str">
            <v>10% Silicone Defoamer</v>
          </cell>
          <cell r="D188">
            <v>30</v>
          </cell>
          <cell r="F188" t="str">
            <v>/VOC</v>
          </cell>
          <cell r="G188">
            <v>8.33</v>
          </cell>
          <cell r="H188">
            <v>1</v>
          </cell>
          <cell r="J188">
            <v>373.15</v>
          </cell>
          <cell r="L188">
            <v>2</v>
          </cell>
          <cell r="T188">
            <v>1.9336842105263156E-2</v>
          </cell>
          <cell r="X188" t="str">
            <v/>
          </cell>
          <cell r="Y188" t="str">
            <v>Yes</v>
          </cell>
          <cell r="AA188" t="str">
            <v>VOC</v>
          </cell>
          <cell r="AB188" t="str">
            <v>VOC</v>
          </cell>
        </row>
        <row r="189">
          <cell r="A189" t="str">
            <v>Methanol</v>
          </cell>
          <cell r="B189" t="str">
            <v>Methanol</v>
          </cell>
          <cell r="C189" t="str">
            <v>CH3OH</v>
          </cell>
          <cell r="D189">
            <v>32.04</v>
          </cell>
          <cell r="E189" t="str">
            <v>67-56-1</v>
          </cell>
          <cell r="F189" t="str">
            <v>HAP/VOC</v>
          </cell>
          <cell r="G189">
            <v>6.5973600000000001</v>
          </cell>
          <cell r="H189">
            <v>0.79200000000000004</v>
          </cell>
          <cell r="I189">
            <v>175.34999999999997</v>
          </cell>
          <cell r="J189">
            <v>337.84999999999997</v>
          </cell>
          <cell r="L189">
            <v>1</v>
          </cell>
          <cell r="M189">
            <v>16.494800000000001</v>
          </cell>
          <cell r="N189">
            <v>3593.39</v>
          </cell>
          <cell r="O189">
            <v>-35.224899999999998</v>
          </cell>
          <cell r="R189">
            <v>288</v>
          </cell>
          <cell r="S189">
            <v>357</v>
          </cell>
          <cell r="T189">
            <v>1.8950105263157897</v>
          </cell>
          <cell r="U189">
            <v>293.14999999999998</v>
          </cell>
          <cell r="X189" t="str">
            <v>Yes</v>
          </cell>
          <cell r="Y189" t="str">
            <v>Yes</v>
          </cell>
          <cell r="AA189" t="str">
            <v>Methanol</v>
          </cell>
          <cell r="AB189" t="str">
            <v>Methanol</v>
          </cell>
        </row>
        <row r="190">
          <cell r="A190" t="str">
            <v>Methanol LPC</v>
          </cell>
          <cell r="B190" t="str">
            <v>Methanol</v>
          </cell>
          <cell r="C190" t="str">
            <v>CH4O</v>
          </cell>
          <cell r="D190">
            <v>32.042000000000002</v>
          </cell>
          <cell r="E190" t="str">
            <v>67-56-1</v>
          </cell>
          <cell r="F190" t="str">
            <v>HAP/VOC</v>
          </cell>
          <cell r="G190">
            <v>6.7473000000000001</v>
          </cell>
          <cell r="H190">
            <v>0.81</v>
          </cell>
          <cell r="I190">
            <v>175.37222222222221</v>
          </cell>
          <cell r="J190">
            <v>337.75</v>
          </cell>
          <cell r="L190">
            <v>2</v>
          </cell>
          <cell r="T190">
            <v>1.8950105263157897</v>
          </cell>
          <cell r="U190">
            <v>293.14999999999998</v>
          </cell>
          <cell r="V190">
            <v>98005</v>
          </cell>
          <cell r="X190" t="str">
            <v>Yes</v>
          </cell>
          <cell r="Y190" t="str">
            <v>Yes</v>
          </cell>
          <cell r="AA190" t="str">
            <v>Methanol</v>
          </cell>
          <cell r="AB190" t="str">
            <v>Methanol</v>
          </cell>
        </row>
        <row r="191">
          <cell r="A191" t="str">
            <v>Mixed Pentanols</v>
          </cell>
          <cell r="B191" t="str">
            <v>Mixed Pentanols</v>
          </cell>
          <cell r="C191" t="str">
            <v>C5H12O</v>
          </cell>
          <cell r="D191">
            <v>88.149199999999993</v>
          </cell>
          <cell r="E191" t="str">
            <v>30899-19-5</v>
          </cell>
          <cell r="G191">
            <v>6.7473000000000001</v>
          </cell>
          <cell r="H191">
            <v>0.81</v>
          </cell>
          <cell r="L191">
            <v>2</v>
          </cell>
          <cell r="T191">
            <v>3.8673684210526311E-2</v>
          </cell>
          <cell r="Y191" t="str">
            <v>Yes</v>
          </cell>
          <cell r="AA191" t="str">
            <v>VOC</v>
          </cell>
          <cell r="AB191" t="str">
            <v>VOC</v>
          </cell>
        </row>
        <row r="192">
          <cell r="A192" t="str">
            <v>Monoethanolamine</v>
          </cell>
          <cell r="B192" t="str">
            <v>Alkanolamine</v>
          </cell>
          <cell r="C192" t="str">
            <v>C2H7NO</v>
          </cell>
          <cell r="D192">
            <v>61.08</v>
          </cell>
          <cell r="E192" t="str">
            <v>141-43-5</v>
          </cell>
          <cell r="F192" t="str">
            <v>/VOC</v>
          </cell>
          <cell r="G192">
            <v>8.4966000000000008</v>
          </cell>
          <cell r="H192">
            <v>1.02</v>
          </cell>
          <cell r="I192">
            <v>283.70555555555552</v>
          </cell>
          <cell r="J192">
            <v>443.70555555555552</v>
          </cell>
          <cell r="L192">
            <v>2</v>
          </cell>
          <cell r="T192">
            <v>0.1</v>
          </cell>
          <cell r="X192" t="str">
            <v>No</v>
          </cell>
          <cell r="Y192" t="str">
            <v>Yes</v>
          </cell>
          <cell r="AA192" t="str">
            <v>Fatty Amines</v>
          </cell>
          <cell r="AB192" t="str">
            <v>Fatty Amines</v>
          </cell>
        </row>
        <row r="193">
          <cell r="A193" t="str">
            <v>Monoethylamine 70% solution</v>
          </cell>
          <cell r="B193" t="str">
            <v>Monoethanolamine</v>
          </cell>
          <cell r="C193" t="str">
            <v>Alkyl  amine</v>
          </cell>
          <cell r="D193" t="str">
            <v>mixture</v>
          </cell>
          <cell r="E193" t="str">
            <v>mixture</v>
          </cell>
          <cell r="F193" t="str">
            <v>/VOC</v>
          </cell>
          <cell r="G193">
            <v>6.6640000000000006</v>
          </cell>
          <cell r="H193">
            <v>0.8</v>
          </cell>
          <cell r="I193" t="str">
            <v>nd</v>
          </cell>
          <cell r="J193">
            <v>311.14999999999998</v>
          </cell>
          <cell r="L193">
            <v>2</v>
          </cell>
          <cell r="T193">
            <v>8.7015789473684197</v>
          </cell>
          <cell r="U193">
            <v>294.14999999999998</v>
          </cell>
          <cell r="V193">
            <v>98171</v>
          </cell>
          <cell r="Y193" t="str">
            <v>Yes</v>
          </cell>
          <cell r="AA193" t="str">
            <v>Fatty Amines</v>
          </cell>
          <cell r="AB193" t="str">
            <v>Fatty Amines</v>
          </cell>
        </row>
        <row r="194">
          <cell r="A194" t="str">
            <v>MSDS AA204</v>
          </cell>
          <cell r="B194" t="str">
            <v>Butanol Bottoms</v>
          </cell>
          <cell r="C194" t="str">
            <v>C4H10O</v>
          </cell>
          <cell r="D194">
            <v>300</v>
          </cell>
          <cell r="E194" t="str">
            <v>35296-72-1</v>
          </cell>
          <cell r="F194" t="str">
            <v>/VOC</v>
          </cell>
          <cell r="G194">
            <v>4</v>
          </cell>
          <cell r="H194">
            <v>0.9</v>
          </cell>
          <cell r="I194">
            <v>183.64999999999998</v>
          </cell>
          <cell r="J194">
            <v>422.03888888888889</v>
          </cell>
          <cell r="L194">
            <v>2</v>
          </cell>
          <cell r="T194">
            <v>0.6</v>
          </cell>
          <cell r="U194">
            <v>310.92777777777775</v>
          </cell>
          <cell r="V194">
            <v>98013</v>
          </cell>
          <cell r="X194" t="str">
            <v>No</v>
          </cell>
          <cell r="Y194" t="str">
            <v>Yes</v>
          </cell>
          <cell r="AA194" t="str">
            <v>VOC</v>
          </cell>
          <cell r="AB194" t="str">
            <v>VOC</v>
          </cell>
        </row>
        <row r="195">
          <cell r="A195" t="str">
            <v>Napthenic Acid</v>
          </cell>
          <cell r="B195" t="str">
            <v>200 AV Nap Acid</v>
          </cell>
          <cell r="D195">
            <v>280</v>
          </cell>
          <cell r="E195" t="str">
            <v>1338-24-5</v>
          </cell>
          <cell r="F195" t="str">
            <v>/VOC</v>
          </cell>
          <cell r="G195">
            <v>8.0800999999999998</v>
          </cell>
          <cell r="H195">
            <v>0.97</v>
          </cell>
          <cell r="I195" t="str">
            <v>unknown</v>
          </cell>
          <cell r="J195">
            <v>541.48333333333335</v>
          </cell>
          <cell r="L195">
            <v>2</v>
          </cell>
          <cell r="T195">
            <v>9.6684210526315793E-5</v>
          </cell>
          <cell r="U195">
            <v>310.92777777777775</v>
          </cell>
          <cell r="V195">
            <v>98078</v>
          </cell>
          <cell r="X195" t="str">
            <v>No</v>
          </cell>
          <cell r="Y195" t="str">
            <v>Yes</v>
          </cell>
          <cell r="AA195" t="str">
            <v>VOC</v>
          </cell>
          <cell r="AB195" t="str">
            <v>VOC</v>
          </cell>
        </row>
        <row r="196">
          <cell r="A196" t="str">
            <v>N-Butanol</v>
          </cell>
          <cell r="B196" t="str">
            <v>N-Butanol</v>
          </cell>
          <cell r="C196" t="str">
            <v>C4H10O</v>
          </cell>
          <cell r="D196">
            <v>74.12</v>
          </cell>
          <cell r="E196" t="str">
            <v>71-36-3</v>
          </cell>
          <cell r="F196" t="str">
            <v>/VOC</v>
          </cell>
          <cell r="G196">
            <v>6.7473000000000001</v>
          </cell>
          <cell r="H196">
            <v>0.81</v>
          </cell>
          <cell r="I196">
            <v>183.64999999999998</v>
          </cell>
          <cell r="J196">
            <v>390.87222222222221</v>
          </cell>
          <cell r="L196">
            <v>1</v>
          </cell>
          <cell r="M196">
            <v>14.696099999999999</v>
          </cell>
          <cell r="N196">
            <v>2902.96</v>
          </cell>
          <cell r="O196">
            <v>-102.91200000000001</v>
          </cell>
          <cell r="T196">
            <v>0.10635263157894737</v>
          </cell>
          <cell r="U196">
            <v>293.14999999999998</v>
          </cell>
          <cell r="X196" t="str">
            <v>No</v>
          </cell>
          <cell r="Y196" t="str">
            <v>Yes</v>
          </cell>
          <cell r="AA196" t="str">
            <v>VOC</v>
          </cell>
          <cell r="AB196" t="str">
            <v>VOC</v>
          </cell>
        </row>
        <row r="197">
          <cell r="A197" t="str">
            <v>Ni Catalyst</v>
          </cell>
          <cell r="B197" t="str">
            <v>Ni Catalyst</v>
          </cell>
          <cell r="C197" t="str">
            <v>Al, Cr, Mo, Co, Cu, Fe, Ni</v>
          </cell>
          <cell r="D197">
            <v>74</v>
          </cell>
          <cell r="E197" t="str">
            <v>740-02-0</v>
          </cell>
          <cell r="F197" t="str">
            <v>HAP</v>
          </cell>
          <cell r="G197">
            <v>18.100000000000001</v>
          </cell>
          <cell r="H197">
            <v>7</v>
          </cell>
          <cell r="L197">
            <v>2</v>
          </cell>
          <cell r="T197">
            <v>1E-4</v>
          </cell>
          <cell r="X197" t="str">
            <v>Yes</v>
          </cell>
          <cell r="Y197" t="str">
            <v>No</v>
          </cell>
          <cell r="AA197" t="str">
            <v>Catalyst</v>
          </cell>
          <cell r="AB197" t="str">
            <v>Catalyst</v>
          </cell>
        </row>
        <row r="198">
          <cell r="A198" t="str">
            <v>Nitriflex NBR Powder</v>
          </cell>
          <cell r="D198">
            <v>107</v>
          </cell>
          <cell r="F198" t="str">
            <v>/VOC</v>
          </cell>
          <cell r="G198">
            <v>8.33</v>
          </cell>
          <cell r="H198">
            <v>1</v>
          </cell>
          <cell r="L198">
            <v>2</v>
          </cell>
          <cell r="T198">
            <v>0.01</v>
          </cell>
          <cell r="X198" t="str">
            <v/>
          </cell>
          <cell r="Y198" t="str">
            <v>Yes</v>
          </cell>
          <cell r="AA198" t="str">
            <v>VOC</v>
          </cell>
          <cell r="AB198" t="str">
            <v>VOC</v>
          </cell>
        </row>
        <row r="199">
          <cell r="A199" t="str">
            <v>Nitriflex NP 2021</v>
          </cell>
          <cell r="B199" t="str">
            <v>Nitriflex NP 2021</v>
          </cell>
          <cell r="F199" t="str">
            <v>/VOC</v>
          </cell>
          <cell r="G199">
            <v>8.33</v>
          </cell>
          <cell r="H199">
            <v>1</v>
          </cell>
          <cell r="L199">
            <v>2</v>
          </cell>
          <cell r="X199" t="str">
            <v/>
          </cell>
          <cell r="Y199" t="str">
            <v>Yes</v>
          </cell>
          <cell r="AA199" t="str">
            <v>VOC</v>
          </cell>
          <cell r="AB199" t="str">
            <v>VOC</v>
          </cell>
        </row>
        <row r="200">
          <cell r="A200" t="str">
            <v>Nitrile Pitch</v>
          </cell>
          <cell r="B200" t="str">
            <v>Nitrile Pitch</v>
          </cell>
          <cell r="D200">
            <v>200</v>
          </cell>
          <cell r="F200" t="str">
            <v>/VOC</v>
          </cell>
          <cell r="G200">
            <v>8</v>
          </cell>
          <cell r="L200">
            <v>2</v>
          </cell>
          <cell r="T200">
            <v>0.01</v>
          </cell>
          <cell r="X200" t="str">
            <v/>
          </cell>
          <cell r="Y200" t="str">
            <v>Yes</v>
          </cell>
          <cell r="AA200" t="str">
            <v>Fatty Nitriles</v>
          </cell>
          <cell r="AB200" t="str">
            <v>Fatty Nitriles</v>
          </cell>
        </row>
        <row r="201">
          <cell r="A201" t="str">
            <v>Nonyl Phenol - 15</v>
          </cell>
          <cell r="B201" t="str">
            <v>Brimopol S 9015</v>
          </cell>
          <cell r="C201" t="str">
            <v>(C2H40)15 C15H240</v>
          </cell>
          <cell r="D201">
            <v>888</v>
          </cell>
          <cell r="E201" t="str">
            <v>9016-45-9</v>
          </cell>
          <cell r="F201" t="str">
            <v>/VOC</v>
          </cell>
          <cell r="G201">
            <v>8.9964000000000013</v>
          </cell>
          <cell r="H201">
            <v>1.08</v>
          </cell>
          <cell r="I201">
            <v>301.14999999999998</v>
          </cell>
          <cell r="J201" t="str">
            <v>NA</v>
          </cell>
          <cell r="L201">
            <v>2</v>
          </cell>
          <cell r="T201">
            <v>0.02</v>
          </cell>
          <cell r="U201">
            <v>293</v>
          </cell>
          <cell r="X201" t="str">
            <v>No</v>
          </cell>
          <cell r="Y201" t="str">
            <v>Yes</v>
          </cell>
          <cell r="AA201" t="str">
            <v>VOC</v>
          </cell>
          <cell r="AB201" t="str">
            <v>VOC</v>
          </cell>
        </row>
        <row r="202">
          <cell r="A202" t="str">
            <v>Nonyl Phenol - 15</v>
          </cell>
          <cell r="F202" t="str">
            <v>/VOC</v>
          </cell>
          <cell r="G202">
            <v>8.9964000000000013</v>
          </cell>
          <cell r="H202">
            <v>1.08</v>
          </cell>
          <cell r="L202">
            <v>2</v>
          </cell>
          <cell r="T202">
            <v>1.4999999999999999E-2</v>
          </cell>
          <cell r="U202">
            <v>293</v>
          </cell>
          <cell r="X202" t="str">
            <v/>
          </cell>
          <cell r="Y202" t="str">
            <v>Yes</v>
          </cell>
          <cell r="AA202" t="str">
            <v>VOC</v>
          </cell>
          <cell r="AB202" t="str">
            <v>VOC</v>
          </cell>
        </row>
        <row r="203">
          <cell r="A203" t="str">
            <v>Nonyl Phenol-15</v>
          </cell>
          <cell r="F203" t="str">
            <v>/VOC</v>
          </cell>
          <cell r="G203">
            <v>8.9964000000000013</v>
          </cell>
          <cell r="H203">
            <v>1.08</v>
          </cell>
          <cell r="L203">
            <v>2</v>
          </cell>
          <cell r="T203">
            <v>1.4999999999999999E-2</v>
          </cell>
          <cell r="X203" t="str">
            <v/>
          </cell>
          <cell r="Y203" t="str">
            <v>Yes</v>
          </cell>
          <cell r="AA203" t="str">
            <v>VOC</v>
          </cell>
          <cell r="AB203" t="str">
            <v>VOC</v>
          </cell>
        </row>
        <row r="204">
          <cell r="A204" t="str">
            <v>Nonyl Phenol-4 EO</v>
          </cell>
          <cell r="B204" t="str">
            <v>Brimopol 904</v>
          </cell>
          <cell r="C204" t="str">
            <v>(C2H40)4 C15H240</v>
          </cell>
          <cell r="D204">
            <v>395</v>
          </cell>
          <cell r="E204" t="str">
            <v>9016-45-9</v>
          </cell>
          <cell r="F204" t="str">
            <v>/VOC</v>
          </cell>
          <cell r="G204">
            <v>8.4966000000000008</v>
          </cell>
          <cell r="H204">
            <v>1.02</v>
          </cell>
          <cell r="I204">
            <v>315.14999999999998</v>
          </cell>
          <cell r="J204">
            <v>523.15</v>
          </cell>
          <cell r="L204">
            <v>2</v>
          </cell>
          <cell r="T204">
            <v>0.02</v>
          </cell>
          <cell r="U204">
            <v>293</v>
          </cell>
          <cell r="X204" t="str">
            <v>No</v>
          </cell>
          <cell r="Y204" t="str">
            <v>Yes</v>
          </cell>
          <cell r="AA204" t="str">
            <v>VOC</v>
          </cell>
          <cell r="AB204" t="str">
            <v>VOC</v>
          </cell>
        </row>
        <row r="205">
          <cell r="A205" t="str">
            <v>Nonyl Phenol-4 EO</v>
          </cell>
          <cell r="F205" t="str">
            <v>/VOC</v>
          </cell>
          <cell r="G205">
            <v>8.4966000000000008</v>
          </cell>
          <cell r="H205">
            <v>1.02</v>
          </cell>
          <cell r="L205">
            <v>2</v>
          </cell>
          <cell r="T205">
            <v>0.02</v>
          </cell>
          <cell r="X205" t="str">
            <v/>
          </cell>
          <cell r="Y205" t="str">
            <v>Yes</v>
          </cell>
          <cell r="AA205" t="str">
            <v>VOC</v>
          </cell>
          <cell r="AB205" t="str">
            <v>VOC</v>
          </cell>
        </row>
        <row r="206">
          <cell r="A206" t="str">
            <v>Nonyl Phenol-9.5</v>
          </cell>
          <cell r="B206" t="str">
            <v>Brimopol S 909</v>
          </cell>
          <cell r="C206" t="str">
            <v>(C2H40)9 C15H240</v>
          </cell>
          <cell r="D206">
            <v>616</v>
          </cell>
          <cell r="E206" t="str">
            <v>9016-45-9</v>
          </cell>
          <cell r="F206" t="str">
            <v>/VOC</v>
          </cell>
          <cell r="G206">
            <v>8.7298400000000012</v>
          </cell>
          <cell r="H206">
            <v>1.048</v>
          </cell>
          <cell r="I206">
            <v>315.14999999999998</v>
          </cell>
          <cell r="J206">
            <v>523.15</v>
          </cell>
          <cell r="L206">
            <v>2</v>
          </cell>
          <cell r="T206">
            <v>0.02</v>
          </cell>
          <cell r="U206">
            <v>293</v>
          </cell>
          <cell r="X206" t="str">
            <v>No</v>
          </cell>
          <cell r="Y206" t="str">
            <v>Yes</v>
          </cell>
          <cell r="AA206" t="str">
            <v>VOC</v>
          </cell>
          <cell r="AB206" t="str">
            <v>VOC</v>
          </cell>
        </row>
        <row r="207">
          <cell r="A207" t="str">
            <v>Nonyl Phenol-9.5</v>
          </cell>
          <cell r="F207" t="str">
            <v>/VOC</v>
          </cell>
          <cell r="G207">
            <v>8.7298400000000012</v>
          </cell>
          <cell r="H207">
            <v>1.048</v>
          </cell>
          <cell r="L207">
            <v>2</v>
          </cell>
          <cell r="T207">
            <v>0.02</v>
          </cell>
          <cell r="X207" t="str">
            <v/>
          </cell>
          <cell r="Y207" t="str">
            <v>Yes</v>
          </cell>
          <cell r="AA207" t="str">
            <v>VOC</v>
          </cell>
          <cell r="AB207" t="str">
            <v>VOC</v>
          </cell>
        </row>
        <row r="208">
          <cell r="A208" t="str">
            <v>OFC-1043</v>
          </cell>
          <cell r="B208" t="str">
            <v>Oxyalkylated Phenol Formaldehyde Resin</v>
          </cell>
          <cell r="C208" t="str">
            <v>C24H30</v>
          </cell>
          <cell r="D208">
            <v>318.50099999999998</v>
          </cell>
          <cell r="F208" t="str">
            <v>HAP/VOC</v>
          </cell>
          <cell r="G208">
            <v>7.1804600000000001</v>
          </cell>
          <cell r="H208">
            <v>0.86199999999999999</v>
          </cell>
          <cell r="I208">
            <v>223.14999999999998</v>
          </cell>
          <cell r="J208">
            <v>410.92777777777775</v>
          </cell>
          <cell r="L208">
            <v>2</v>
          </cell>
          <cell r="T208">
            <v>0.10248526315789473</v>
          </cell>
          <cell r="U208">
            <v>294.26111111111106</v>
          </cell>
          <cell r="X208" t="str">
            <v>Yes</v>
          </cell>
          <cell r="Y208" t="str">
            <v>Yes</v>
          </cell>
          <cell r="AA208" t="str">
            <v>VOC</v>
          </cell>
          <cell r="AB208" t="str">
            <v>OFC-1043</v>
          </cell>
        </row>
        <row r="209">
          <cell r="A209" t="str">
            <v>OFC-1062</v>
          </cell>
          <cell r="B209" t="str">
            <v>ARBREAK 1062</v>
          </cell>
          <cell r="D209">
            <v>150</v>
          </cell>
          <cell r="E209" t="str">
            <v>Proprietary</v>
          </cell>
          <cell r="F209" t="str">
            <v>/VOC</v>
          </cell>
          <cell r="G209">
            <v>8.66</v>
          </cell>
          <cell r="H209">
            <v>1.04</v>
          </cell>
          <cell r="J209" t="str">
            <v>ND</v>
          </cell>
          <cell r="L209">
            <v>2</v>
          </cell>
          <cell r="T209">
            <v>1.9336842105263157E-3</v>
          </cell>
          <cell r="U209">
            <v>294.26111111111106</v>
          </cell>
          <cell r="Y209" t="str">
            <v>Yes</v>
          </cell>
          <cell r="AA209" t="str">
            <v>VOC</v>
          </cell>
          <cell r="AB209" t="str">
            <v>VOC</v>
          </cell>
        </row>
        <row r="210">
          <cell r="A210" t="str">
            <v>OFC-1062</v>
          </cell>
          <cell r="F210" t="str">
            <v>/VOC</v>
          </cell>
          <cell r="G210">
            <v>8.66</v>
          </cell>
          <cell r="H210">
            <v>1.04</v>
          </cell>
          <cell r="X210" t="str">
            <v/>
          </cell>
          <cell r="Y210" t="str">
            <v>Yes</v>
          </cell>
          <cell r="AA210" t="str">
            <v>VOC</v>
          </cell>
          <cell r="AB210" t="str">
            <v>VOC</v>
          </cell>
        </row>
        <row r="211">
          <cell r="A211" t="str">
            <v>Organics</v>
          </cell>
          <cell r="B211" t="str">
            <v>General Organics</v>
          </cell>
          <cell r="C211" t="str">
            <v>General definition</v>
          </cell>
          <cell r="D211">
            <v>600</v>
          </cell>
          <cell r="F211" t="str">
            <v>/VOC</v>
          </cell>
          <cell r="G211">
            <v>8.33</v>
          </cell>
          <cell r="H211">
            <v>1</v>
          </cell>
          <cell r="L211">
            <v>2</v>
          </cell>
          <cell r="T211">
            <v>0.16629684210526313</v>
          </cell>
          <cell r="X211" t="str">
            <v/>
          </cell>
          <cell r="Y211" t="str">
            <v>Yes</v>
          </cell>
          <cell r="AA211" t="str">
            <v>VOC</v>
          </cell>
          <cell r="AB211" t="str">
            <v>VOC</v>
          </cell>
        </row>
        <row r="212">
          <cell r="A212" t="str">
            <v>Other Xylenes</v>
          </cell>
          <cell r="X212" t="str">
            <v>Yes</v>
          </cell>
          <cell r="Y212" t="str">
            <v>Yes</v>
          </cell>
          <cell r="AA212" t="str">
            <v>VOC</v>
          </cell>
          <cell r="AB212" t="str">
            <v>Other Xylenes</v>
          </cell>
        </row>
        <row r="213">
          <cell r="A213" t="str">
            <v>PC CI-2108C</v>
          </cell>
          <cell r="F213" t="str">
            <v>/VOC</v>
          </cell>
          <cell r="G213">
            <v>7.5453000000000001</v>
          </cell>
          <cell r="H213">
            <v>0.90600000000000003</v>
          </cell>
          <cell r="X213" t="str">
            <v/>
          </cell>
          <cell r="Y213" t="str">
            <v>Yes</v>
          </cell>
          <cell r="AA213" t="str">
            <v>Fatty Amines</v>
          </cell>
          <cell r="AB213" t="str">
            <v>Fatty Amines</v>
          </cell>
        </row>
        <row r="214">
          <cell r="A214" t="str">
            <v>PC SI 3403C</v>
          </cell>
          <cell r="F214" t="str">
            <v>/VOC</v>
          </cell>
          <cell r="G214">
            <v>10.6768</v>
          </cell>
          <cell r="H214">
            <v>1.282</v>
          </cell>
          <cell r="X214" t="str">
            <v/>
          </cell>
          <cell r="Y214" t="str">
            <v>Yes</v>
          </cell>
          <cell r="AA214" t="str">
            <v>Fatty Amines</v>
          </cell>
          <cell r="AB214" t="str">
            <v>Fatty Amines</v>
          </cell>
        </row>
        <row r="215">
          <cell r="A215" t="str">
            <v>Amino Phosphonic Acid</v>
          </cell>
          <cell r="B215" t="str">
            <v>IS-22</v>
          </cell>
          <cell r="D215">
            <v>259</v>
          </cell>
          <cell r="E215" t="str">
            <v>34690-00-1</v>
          </cell>
          <cell r="F215" t="str">
            <v>/VOC</v>
          </cell>
          <cell r="G215">
            <v>10.199999999999999</v>
          </cell>
          <cell r="H215">
            <v>1.2</v>
          </cell>
          <cell r="J215">
            <v>373.15</v>
          </cell>
          <cell r="L215">
            <v>2</v>
          </cell>
          <cell r="T215">
            <v>0.01</v>
          </cell>
          <cell r="V215">
            <v>98009</v>
          </cell>
          <cell r="X215" t="str">
            <v>No</v>
          </cell>
          <cell r="Y215" t="str">
            <v>Yes</v>
          </cell>
          <cell r="AA215" t="str">
            <v>VOC</v>
          </cell>
          <cell r="AB215" t="str">
            <v>VOC</v>
          </cell>
        </row>
        <row r="216">
          <cell r="A216" t="str">
            <v>Phosphoric Acid</v>
          </cell>
          <cell r="C216" t="str">
            <v>H3O4P</v>
          </cell>
          <cell r="D216">
            <v>97.995059999999995</v>
          </cell>
          <cell r="E216" t="str">
            <v>7664-38-2</v>
          </cell>
          <cell r="F216" t="str">
            <v/>
          </cell>
          <cell r="G216">
            <v>14.036050000000001</v>
          </cell>
          <cell r="H216">
            <v>1.6850000000000001</v>
          </cell>
          <cell r="I216">
            <v>294.14999999999998</v>
          </cell>
          <cell r="J216">
            <v>431.15</v>
          </cell>
          <cell r="L216">
            <v>2</v>
          </cell>
          <cell r="T216">
            <v>5.801052631578947E-4</v>
          </cell>
          <cell r="U216">
            <v>293.14999999999998</v>
          </cell>
          <cell r="X216" t="str">
            <v>No</v>
          </cell>
          <cell r="Y216" t="str">
            <v>No</v>
          </cell>
          <cell r="AA216" t="str">
            <v>Inorganics</v>
          </cell>
          <cell r="AB216" t="str">
            <v>Inorganics</v>
          </cell>
        </row>
        <row r="217">
          <cell r="A217" t="str">
            <v>Pit Oil</v>
          </cell>
          <cell r="D217">
            <v>400</v>
          </cell>
          <cell r="F217" t="str">
            <v>/VOC</v>
          </cell>
          <cell r="G217">
            <v>8.33</v>
          </cell>
          <cell r="H217">
            <v>1</v>
          </cell>
          <cell r="L217">
            <v>2</v>
          </cell>
          <cell r="T217">
            <v>0.1</v>
          </cell>
          <cell r="Y217" t="str">
            <v>Yes</v>
          </cell>
          <cell r="AA217" t="str">
            <v>VOC</v>
          </cell>
          <cell r="AB217" t="str">
            <v>VOC</v>
          </cell>
        </row>
        <row r="218">
          <cell r="A218" t="str">
            <v>Pluradyne CI-1019</v>
          </cell>
          <cell r="D218">
            <v>355</v>
          </cell>
          <cell r="F218" t="str">
            <v>/VOC</v>
          </cell>
          <cell r="G218">
            <v>7.7618999999999998</v>
          </cell>
          <cell r="H218">
            <v>0.93200000000000005</v>
          </cell>
          <cell r="L218">
            <v>2</v>
          </cell>
          <cell r="T218">
            <v>1E-3</v>
          </cell>
          <cell r="X218" t="str">
            <v/>
          </cell>
          <cell r="Y218" t="str">
            <v>Yes</v>
          </cell>
          <cell r="AA218" t="str">
            <v>Fatty Amines</v>
          </cell>
          <cell r="AB218" t="str">
            <v>Fatty Amines</v>
          </cell>
        </row>
        <row r="219">
          <cell r="A219" t="str">
            <v>Pluradyne DB 7545B</v>
          </cell>
          <cell r="E219" t="str">
            <v>Mixture</v>
          </cell>
          <cell r="F219" t="str">
            <v>/VOC</v>
          </cell>
          <cell r="G219">
            <v>8.16</v>
          </cell>
          <cell r="H219">
            <v>0.98</v>
          </cell>
          <cell r="J219" t="str">
            <v>na</v>
          </cell>
          <cell r="L219" t="str">
            <v>na</v>
          </cell>
          <cell r="Y219" t="str">
            <v>Yes</v>
          </cell>
          <cell r="AA219" t="str">
            <v>Fatty Amines</v>
          </cell>
          <cell r="AB219" t="str">
            <v>Fatty Amines</v>
          </cell>
        </row>
        <row r="220">
          <cell r="A220" t="str">
            <v>Polyol/Amine Ethoxyla</v>
          </cell>
          <cell r="B220" t="str">
            <v>Code 773</v>
          </cell>
          <cell r="D220">
            <v>4000</v>
          </cell>
          <cell r="E220" t="str">
            <v>Proprietary</v>
          </cell>
          <cell r="F220" t="str">
            <v>/VOC</v>
          </cell>
          <cell r="G220">
            <v>8.3133400000000002</v>
          </cell>
          <cell r="H220">
            <v>0.998</v>
          </cell>
          <cell r="J220" t="str">
            <v>nd</v>
          </cell>
          <cell r="L220">
            <v>2</v>
          </cell>
          <cell r="T220">
            <v>0.01</v>
          </cell>
          <cell r="Y220" t="str">
            <v>Yes</v>
          </cell>
          <cell r="AA220" t="str">
            <v>Fatty Amines</v>
          </cell>
          <cell r="AB220" t="str">
            <v>Fatty Amines</v>
          </cell>
        </row>
        <row r="221">
          <cell r="A221" t="str">
            <v>Pripol-X</v>
          </cell>
          <cell r="D221">
            <v>514.04</v>
          </cell>
          <cell r="E221" t="str">
            <v>Mixture</v>
          </cell>
          <cell r="F221" t="str">
            <v>/VOC</v>
          </cell>
          <cell r="G221">
            <v>7.8718499999999993</v>
          </cell>
          <cell r="H221">
            <v>0.94499999999999995</v>
          </cell>
          <cell r="J221" t="str">
            <v>ND</v>
          </cell>
          <cell r="L221">
            <v>2</v>
          </cell>
          <cell r="T221">
            <v>0.06</v>
          </cell>
          <cell r="Y221" t="str">
            <v>Yes</v>
          </cell>
          <cell r="AA221" t="str">
            <v>Fatty Acid</v>
          </cell>
          <cell r="AB221" t="str">
            <v>Fatty Acid</v>
          </cell>
        </row>
        <row r="222">
          <cell r="A222" t="str">
            <v>Pritech CI-811R</v>
          </cell>
          <cell r="D222">
            <v>643</v>
          </cell>
          <cell r="F222" t="str">
            <v>/VOC</v>
          </cell>
          <cell r="G222">
            <v>7.7618999999999998</v>
          </cell>
          <cell r="H222">
            <v>0.93200000000000005</v>
          </cell>
          <cell r="L222">
            <v>2</v>
          </cell>
          <cell r="T222">
            <v>1E-3</v>
          </cell>
          <cell r="X222" t="str">
            <v/>
          </cell>
          <cell r="Y222" t="str">
            <v>Yes</v>
          </cell>
          <cell r="AA222" t="str">
            <v>Fatty Amines</v>
          </cell>
          <cell r="AB222" t="str">
            <v>Fatty Amines</v>
          </cell>
        </row>
        <row r="223">
          <cell r="A223" t="str">
            <v>Product 2556</v>
          </cell>
          <cell r="D223">
            <v>400</v>
          </cell>
          <cell r="F223" t="str">
            <v>/VOC</v>
          </cell>
          <cell r="G223">
            <v>8.3000000000000007</v>
          </cell>
          <cell r="L223">
            <v>2</v>
          </cell>
          <cell r="T223">
            <v>0.01</v>
          </cell>
          <cell r="X223" t="str">
            <v/>
          </cell>
          <cell r="Y223" t="str">
            <v>Yes</v>
          </cell>
          <cell r="AA223" t="str">
            <v>Fatty Amines</v>
          </cell>
          <cell r="AB223" t="str">
            <v>Fatty Amines</v>
          </cell>
        </row>
        <row r="224">
          <cell r="A224" t="str">
            <v>Product 5015</v>
          </cell>
          <cell r="F224" t="str">
            <v>/VOC</v>
          </cell>
          <cell r="G224">
            <v>8.3539999999999992</v>
          </cell>
          <cell r="H224">
            <v>1.0031000000000001</v>
          </cell>
          <cell r="L224">
            <v>2</v>
          </cell>
          <cell r="T224">
            <v>0.01</v>
          </cell>
          <cell r="X224" t="str">
            <v/>
          </cell>
          <cell r="Y224" t="str">
            <v>Yes</v>
          </cell>
          <cell r="AA224" t="str">
            <v>Fatty Amines</v>
          </cell>
          <cell r="AB224" t="str">
            <v>Fatty Amines</v>
          </cell>
        </row>
        <row r="225">
          <cell r="A225" t="str">
            <v>Product 57</v>
          </cell>
          <cell r="B225" t="str">
            <v>CODE 537</v>
          </cell>
          <cell r="D225">
            <v>379</v>
          </cell>
          <cell r="E225" t="str">
            <v>Proprietary</v>
          </cell>
          <cell r="F225" t="str">
            <v>/VOC</v>
          </cell>
          <cell r="G225">
            <v>8.7631600000000009</v>
          </cell>
          <cell r="H225">
            <v>1.052</v>
          </cell>
          <cell r="J225" t="str">
            <v>ND</v>
          </cell>
          <cell r="L225">
            <v>2</v>
          </cell>
          <cell r="T225">
            <v>0.5</v>
          </cell>
          <cell r="Y225" t="str">
            <v>Yes</v>
          </cell>
          <cell r="AA225" t="str">
            <v>Fatty Amines</v>
          </cell>
          <cell r="AB225" t="str">
            <v>Fatty Amines</v>
          </cell>
        </row>
        <row r="226">
          <cell r="A226" t="str">
            <v>Product 6050</v>
          </cell>
          <cell r="D226">
            <v>330</v>
          </cell>
          <cell r="F226" t="str">
            <v>/VOC</v>
          </cell>
          <cell r="G226">
            <v>7.8543000000000003</v>
          </cell>
          <cell r="H226">
            <v>0.94310000000000005</v>
          </cell>
          <cell r="L226">
            <v>2</v>
          </cell>
          <cell r="T226">
            <v>0.01</v>
          </cell>
          <cell r="X226" t="str">
            <v/>
          </cell>
          <cell r="Y226" t="str">
            <v>Yes</v>
          </cell>
          <cell r="AA226" t="str">
            <v>Fatty Amines</v>
          </cell>
          <cell r="AB226" t="str">
            <v>Fatty Amines</v>
          </cell>
        </row>
        <row r="227">
          <cell r="A227" t="str">
            <v>Product 6094</v>
          </cell>
          <cell r="D227">
            <v>625</v>
          </cell>
          <cell r="F227" t="str">
            <v>/VOC</v>
          </cell>
          <cell r="G227">
            <v>7.8201000000000001</v>
          </cell>
          <cell r="H227">
            <v>0.95009999999999994</v>
          </cell>
          <cell r="L227">
            <v>2</v>
          </cell>
          <cell r="T227">
            <v>1E-3</v>
          </cell>
          <cell r="X227" t="str">
            <v/>
          </cell>
          <cell r="Y227" t="str">
            <v>Yes</v>
          </cell>
          <cell r="AA227" t="str">
            <v>Fatty Amide</v>
          </cell>
          <cell r="AB227" t="str">
            <v>Fatty Amide</v>
          </cell>
        </row>
        <row r="228">
          <cell r="A228" t="str">
            <v>Product 6094 Intermediate</v>
          </cell>
          <cell r="D228">
            <v>493.99006463969357</v>
          </cell>
          <cell r="F228" t="str">
            <v>/VOC</v>
          </cell>
          <cell r="G228">
            <v>7.6675359265022749</v>
          </cell>
          <cell r="H228">
            <v>0.92379950921714149</v>
          </cell>
          <cell r="L228">
            <v>2</v>
          </cell>
          <cell r="T228">
            <v>1.4004909214621426E-2</v>
          </cell>
          <cell r="U228">
            <v>293.14999999999998</v>
          </cell>
          <cell r="X228" t="str">
            <v/>
          </cell>
          <cell r="Y228" t="str">
            <v>Yes</v>
          </cell>
          <cell r="AA228" t="str">
            <v>Fatty Amines</v>
          </cell>
          <cell r="AB228" t="str">
            <v>Fatty Amines</v>
          </cell>
        </row>
        <row r="229">
          <cell r="A229" t="str">
            <v>Product 6094 Product</v>
          </cell>
          <cell r="D229">
            <v>466.81850882930036</v>
          </cell>
          <cell r="F229" t="str">
            <v>/VOC</v>
          </cell>
          <cell r="G229">
            <v>7.6877154054937886</v>
          </cell>
          <cell r="H229">
            <v>0.92623077174623947</v>
          </cell>
          <cell r="L229">
            <v>2</v>
          </cell>
          <cell r="T229">
            <v>1.3200023062889405E-2</v>
          </cell>
          <cell r="U229">
            <v>293.14999999999998</v>
          </cell>
          <cell r="X229" t="str">
            <v/>
          </cell>
          <cell r="Y229" t="str">
            <v>Yes</v>
          </cell>
          <cell r="AA229" t="str">
            <v>Fatty Amines</v>
          </cell>
          <cell r="AB229" t="str">
            <v>Fatty Amines</v>
          </cell>
        </row>
        <row r="230">
          <cell r="A230" t="str">
            <v>Product 6095</v>
          </cell>
          <cell r="D230">
            <v>625</v>
          </cell>
          <cell r="F230" t="str">
            <v>/VOC</v>
          </cell>
          <cell r="G230">
            <v>8.0000999999999998</v>
          </cell>
          <cell r="H230">
            <v>0.96060000000000001</v>
          </cell>
          <cell r="L230">
            <v>2</v>
          </cell>
          <cell r="T230">
            <v>1E-3</v>
          </cell>
          <cell r="X230" t="str">
            <v/>
          </cell>
          <cell r="Y230" t="str">
            <v>Yes</v>
          </cell>
          <cell r="AA230" t="str">
            <v>Fatty Amide</v>
          </cell>
          <cell r="AB230" t="str">
            <v>Fatty Amide</v>
          </cell>
        </row>
        <row r="231">
          <cell r="A231" t="str">
            <v>Product 6095 Product</v>
          </cell>
          <cell r="D231">
            <v>512.86407237846106</v>
          </cell>
          <cell r="F231" t="str">
            <v>/VOC</v>
          </cell>
          <cell r="G231">
            <v>7.6169342467843935</v>
          </cell>
          <cell r="H231">
            <v>0.9177029212993244</v>
          </cell>
          <cell r="L231">
            <v>2</v>
          </cell>
          <cell r="T231">
            <v>1.6367010888896541E-3</v>
          </cell>
          <cell r="U231">
            <v>293.14999999999998</v>
          </cell>
          <cell r="X231" t="str">
            <v/>
          </cell>
          <cell r="Y231" t="str">
            <v>Yes</v>
          </cell>
          <cell r="AA231" t="str">
            <v>Fatty Amines</v>
          </cell>
          <cell r="AB231" t="str">
            <v>Fatty Amines</v>
          </cell>
        </row>
        <row r="232">
          <cell r="A232" t="str">
            <v>Product 6098</v>
          </cell>
          <cell r="F232" t="str">
            <v>/VOC</v>
          </cell>
          <cell r="G232">
            <v>7.8185000000000002</v>
          </cell>
          <cell r="H232">
            <v>0.93879999999999997</v>
          </cell>
          <cell r="T232">
            <v>0.01</v>
          </cell>
          <cell r="X232" t="str">
            <v/>
          </cell>
          <cell r="Y232" t="str">
            <v>Yes</v>
          </cell>
          <cell r="AA232" t="str">
            <v>Fatty Amines</v>
          </cell>
          <cell r="AB232" t="str">
            <v>Fatty Amines</v>
          </cell>
        </row>
        <row r="233">
          <cell r="A233" t="str">
            <v>Product 6100</v>
          </cell>
          <cell r="F233" t="str">
            <v>/VOC</v>
          </cell>
          <cell r="G233">
            <v>7.8151999999999999</v>
          </cell>
          <cell r="H233">
            <v>0.93840000000000001</v>
          </cell>
          <cell r="T233">
            <v>0.01</v>
          </cell>
          <cell r="X233" t="str">
            <v/>
          </cell>
          <cell r="Y233" t="str">
            <v>Yes</v>
          </cell>
          <cell r="AA233" t="str">
            <v>Fatty Amines</v>
          </cell>
          <cell r="AB233" t="str">
            <v>Fatty Amines</v>
          </cell>
        </row>
        <row r="234">
          <cell r="A234" t="str">
            <v>Product 6101</v>
          </cell>
          <cell r="D234">
            <v>669</v>
          </cell>
          <cell r="F234" t="str">
            <v>/VOC</v>
          </cell>
          <cell r="G234">
            <v>8.0658999999999992</v>
          </cell>
          <cell r="H234">
            <v>0.96850000000000003</v>
          </cell>
          <cell r="L234">
            <v>2</v>
          </cell>
          <cell r="T234">
            <v>0.01</v>
          </cell>
          <cell r="X234" t="str">
            <v/>
          </cell>
          <cell r="Y234" t="str">
            <v>Yes</v>
          </cell>
          <cell r="AA234" t="str">
            <v>Fatty Amide</v>
          </cell>
          <cell r="AB234" t="str">
            <v>Fatty Amide</v>
          </cell>
        </row>
        <row r="235">
          <cell r="A235" t="str">
            <v>Product 6101 Product</v>
          </cell>
          <cell r="D235">
            <v>457.81151851321277</v>
          </cell>
          <cell r="F235" t="str">
            <v>/VOC</v>
          </cell>
          <cell r="G235">
            <v>7.7409086019968214</v>
          </cell>
          <cell r="H235">
            <v>0.93263959060202661</v>
          </cell>
          <cell r="L235">
            <v>2</v>
          </cell>
          <cell r="T235">
            <v>8.8306508323659438E-2</v>
          </cell>
          <cell r="U235">
            <v>293.14999999999998</v>
          </cell>
          <cell r="X235" t="str">
            <v/>
          </cell>
          <cell r="Y235" t="str">
            <v>Yes</v>
          </cell>
          <cell r="AA235" t="str">
            <v>Fatty Amide</v>
          </cell>
          <cell r="AB235" t="str">
            <v>Fatty Amide</v>
          </cell>
        </row>
        <row r="236">
          <cell r="A236" t="str">
            <v>Product 6110</v>
          </cell>
          <cell r="B236" t="str">
            <v>Amide</v>
          </cell>
          <cell r="D236">
            <v>669</v>
          </cell>
          <cell r="E236" t="str">
            <v>Proprietary</v>
          </cell>
          <cell r="F236" t="str">
            <v>/VOC</v>
          </cell>
          <cell r="G236">
            <v>7.9242999999999997</v>
          </cell>
          <cell r="H236">
            <v>0.95150000000000001</v>
          </cell>
          <cell r="J236" t="str">
            <v>ND</v>
          </cell>
          <cell r="L236">
            <v>2</v>
          </cell>
          <cell r="T236">
            <v>0.01</v>
          </cell>
          <cell r="V236">
            <v>8039</v>
          </cell>
          <cell r="Y236" t="str">
            <v>Yes</v>
          </cell>
          <cell r="AA236" t="str">
            <v>Fatty Amide</v>
          </cell>
          <cell r="AB236" t="str">
            <v>Fatty Amide</v>
          </cell>
        </row>
        <row r="237">
          <cell r="A237" t="str">
            <v>Product 6110 Product</v>
          </cell>
          <cell r="D237">
            <v>584.59710297050503</v>
          </cell>
          <cell r="F237" t="str">
            <v>/VOC</v>
          </cell>
          <cell r="G237">
            <v>7.7593521832686063</v>
          </cell>
          <cell r="H237">
            <v>0.93486170882754283</v>
          </cell>
          <cell r="L237">
            <v>2</v>
          </cell>
          <cell r="T237">
            <v>1.6921029189492037E-2</v>
          </cell>
          <cell r="U237">
            <v>293.14999999999998</v>
          </cell>
          <cell r="X237" t="str">
            <v/>
          </cell>
          <cell r="Y237" t="str">
            <v>Yes</v>
          </cell>
          <cell r="AA237" t="str">
            <v>Fatty Amide</v>
          </cell>
          <cell r="AB237" t="str">
            <v>Fatty Amide</v>
          </cell>
        </row>
        <row r="238">
          <cell r="A238" t="str">
            <v>Product 6120</v>
          </cell>
          <cell r="F238" t="str">
            <v>/VOC</v>
          </cell>
          <cell r="G238">
            <v>7.8985000000000003</v>
          </cell>
          <cell r="H238">
            <v>0.94840000000000002</v>
          </cell>
          <cell r="L238">
            <v>2</v>
          </cell>
          <cell r="T238">
            <v>0.01</v>
          </cell>
          <cell r="X238" t="str">
            <v/>
          </cell>
          <cell r="Y238" t="str">
            <v>Yes</v>
          </cell>
          <cell r="AA238" t="str">
            <v>Fatty Amines</v>
          </cell>
          <cell r="AB238" t="str">
            <v>Fatty Amines</v>
          </cell>
        </row>
        <row r="239">
          <cell r="A239" t="str">
            <v>Product 82</v>
          </cell>
          <cell r="B239" t="str">
            <v>Quaternary Amine</v>
          </cell>
          <cell r="D239">
            <v>352</v>
          </cell>
          <cell r="E239" t="str">
            <v>Proprietary</v>
          </cell>
          <cell r="F239" t="str">
            <v>/VOC</v>
          </cell>
          <cell r="G239">
            <v>7.8135399999999997</v>
          </cell>
          <cell r="H239">
            <v>0.93799999999999994</v>
          </cell>
          <cell r="J239" t="str">
            <v>nd</v>
          </cell>
          <cell r="L239">
            <v>2</v>
          </cell>
          <cell r="T239">
            <v>1E-3</v>
          </cell>
          <cell r="Y239" t="str">
            <v>Yes</v>
          </cell>
          <cell r="AA239" t="str">
            <v>Fatty Amines</v>
          </cell>
          <cell r="AB239" t="str">
            <v>Fatty Amines</v>
          </cell>
        </row>
        <row r="240">
          <cell r="A240" t="str">
            <v>Product 86</v>
          </cell>
          <cell r="B240" t="str">
            <v>Polyacrylate</v>
          </cell>
          <cell r="D240">
            <v>250</v>
          </cell>
          <cell r="E240" t="str">
            <v>NA</v>
          </cell>
          <cell r="F240" t="str">
            <v>/VOC</v>
          </cell>
          <cell r="G240">
            <v>8.8298000000000005</v>
          </cell>
          <cell r="H240">
            <v>1.06</v>
          </cell>
          <cell r="J240" t="str">
            <v>ND</v>
          </cell>
          <cell r="L240">
            <v>2</v>
          </cell>
          <cell r="T240">
            <v>0.01</v>
          </cell>
          <cell r="W240" t="str">
            <v>R</v>
          </cell>
          <cell r="Y240" t="str">
            <v>Yes</v>
          </cell>
          <cell r="AA240" t="str">
            <v>Fatty Amines</v>
          </cell>
          <cell r="AB240" t="str">
            <v>Fatty Amines</v>
          </cell>
        </row>
        <row r="241">
          <cell r="A241" t="str">
            <v>Product 938</v>
          </cell>
          <cell r="B241" t="str">
            <v>Code 2025</v>
          </cell>
          <cell r="D241">
            <v>352</v>
          </cell>
          <cell r="E241" t="str">
            <v>proprietary</v>
          </cell>
          <cell r="F241" t="str">
            <v>/VOC</v>
          </cell>
          <cell r="G241">
            <v>7.5669719999999998</v>
          </cell>
          <cell r="H241">
            <v>0.90839999999999999</v>
          </cell>
          <cell r="J241" t="str">
            <v>ND</v>
          </cell>
          <cell r="L241">
            <v>2</v>
          </cell>
          <cell r="T241">
            <v>0.01</v>
          </cell>
          <cell r="Y241" t="str">
            <v>Yes</v>
          </cell>
          <cell r="AA241" t="str">
            <v>Fatty Amines</v>
          </cell>
          <cell r="AB241" t="str">
            <v>Fatty Amines</v>
          </cell>
        </row>
        <row r="242">
          <cell r="A242" t="str">
            <v>Product 980</v>
          </cell>
          <cell r="F242" t="str">
            <v>/VOC</v>
          </cell>
          <cell r="G242">
            <v>8.2233000000000001</v>
          </cell>
          <cell r="H242">
            <v>0.98740000000000006</v>
          </cell>
          <cell r="T242">
            <v>0.01</v>
          </cell>
          <cell r="X242" t="str">
            <v/>
          </cell>
          <cell r="Y242" t="str">
            <v>Yes</v>
          </cell>
          <cell r="AA242" t="str">
            <v>Fatty Amines</v>
          </cell>
          <cell r="AB242" t="str">
            <v>Fatty Amines</v>
          </cell>
        </row>
        <row r="243">
          <cell r="A243" t="str">
            <v>Product C-2574</v>
          </cell>
          <cell r="D243">
            <v>797</v>
          </cell>
          <cell r="F243" t="str">
            <v>/VOC</v>
          </cell>
          <cell r="G243">
            <v>8.0784000000000002</v>
          </cell>
          <cell r="H243">
            <v>0.97</v>
          </cell>
          <cell r="L243">
            <v>2</v>
          </cell>
          <cell r="T243">
            <v>1E-3</v>
          </cell>
          <cell r="X243" t="str">
            <v/>
          </cell>
          <cell r="Y243" t="str">
            <v>Yes</v>
          </cell>
          <cell r="AA243" t="str">
            <v>Fatty Amide</v>
          </cell>
          <cell r="AB243" t="str">
            <v>Fatty Amide</v>
          </cell>
        </row>
        <row r="244">
          <cell r="A244" t="str">
            <v>Product C-2574 Product</v>
          </cell>
          <cell r="D244">
            <v>657.00400000000002</v>
          </cell>
          <cell r="F244" t="str">
            <v>/VOC</v>
          </cell>
          <cell r="G244">
            <v>7.8874900000000006</v>
          </cell>
          <cell r="H244">
            <v>0.95030000000000003</v>
          </cell>
          <cell r="L244">
            <v>2</v>
          </cell>
          <cell r="T244">
            <v>0.18996059443324498</v>
          </cell>
          <cell r="U244">
            <v>293.14999999999998</v>
          </cell>
          <cell r="X244" t="str">
            <v/>
          </cell>
          <cell r="Y244" t="str">
            <v>Yes</v>
          </cell>
          <cell r="AA244" t="str">
            <v>Fatty Amines</v>
          </cell>
          <cell r="AB244" t="str">
            <v>Fatty Amines</v>
          </cell>
        </row>
        <row r="245">
          <cell r="A245" t="str">
            <v>Proprietary Surfactant</v>
          </cell>
          <cell r="Y245" t="str">
            <v>Yes</v>
          </cell>
        </row>
        <row r="246">
          <cell r="A246" t="str">
            <v>P-Xylene</v>
          </cell>
          <cell r="X246" t="str">
            <v>Yes</v>
          </cell>
          <cell r="Y246" t="str">
            <v>Yes</v>
          </cell>
          <cell r="AA246" t="str">
            <v>VOC</v>
          </cell>
          <cell r="AB246" t="str">
            <v>P-Xylene</v>
          </cell>
        </row>
        <row r="247">
          <cell r="A247" t="str">
            <v>Quaternary Amines</v>
          </cell>
          <cell r="B247" t="str">
            <v xml:space="preserve">Quat </v>
          </cell>
          <cell r="C247" t="str">
            <v>General definition</v>
          </cell>
          <cell r="D247">
            <v>300</v>
          </cell>
          <cell r="F247" t="str">
            <v>/VOC</v>
          </cell>
          <cell r="G247">
            <v>8.33</v>
          </cell>
          <cell r="H247">
            <v>1</v>
          </cell>
          <cell r="L247">
            <v>2</v>
          </cell>
          <cell r="T247">
            <v>1E-3</v>
          </cell>
          <cell r="X247" t="str">
            <v/>
          </cell>
          <cell r="Y247" t="str">
            <v>Yes</v>
          </cell>
          <cell r="AA247" t="str">
            <v>Quaternary Amine</v>
          </cell>
          <cell r="AB247" t="str">
            <v>Quaternary Amine</v>
          </cell>
        </row>
        <row r="248">
          <cell r="A248" t="str">
            <v>RCI-01214</v>
          </cell>
          <cell r="F248" t="str">
            <v>/VOC</v>
          </cell>
          <cell r="G248">
            <v>9.3609000000000009</v>
          </cell>
          <cell r="H248">
            <v>1.1240000000000001</v>
          </cell>
          <cell r="T248">
            <v>0.01</v>
          </cell>
          <cell r="X248" t="str">
            <v/>
          </cell>
          <cell r="Y248" t="str">
            <v>Yes</v>
          </cell>
          <cell r="AA248" t="str">
            <v>Fatty Amines</v>
          </cell>
          <cell r="AB248" t="str">
            <v>Fatty Amines</v>
          </cell>
        </row>
        <row r="249">
          <cell r="A249" t="str">
            <v>RCI-01214 Intermediate</v>
          </cell>
          <cell r="D249">
            <v>23.709155190133604</v>
          </cell>
          <cell r="F249" t="str">
            <v>/VOC</v>
          </cell>
          <cell r="G249">
            <v>8.650814868105515</v>
          </cell>
          <cell r="H249">
            <v>1.0385131894484412</v>
          </cell>
          <cell r="L249">
            <v>2</v>
          </cell>
          <cell r="T249">
            <v>0.3227306801566468</v>
          </cell>
          <cell r="U249">
            <v>293.14999999999998</v>
          </cell>
          <cell r="X249" t="str">
            <v/>
          </cell>
          <cell r="Y249" t="str">
            <v>Yes</v>
          </cell>
          <cell r="AA249" t="str">
            <v>Fatty Amines</v>
          </cell>
          <cell r="AB249" t="str">
            <v>Fatty Amines</v>
          </cell>
        </row>
        <row r="250">
          <cell r="A250" t="str">
            <v>Refined Soybean Oil</v>
          </cell>
          <cell r="D250">
            <v>882</v>
          </cell>
          <cell r="E250" t="str">
            <v>800-122-7</v>
          </cell>
          <cell r="F250" t="str">
            <v>/VOC</v>
          </cell>
          <cell r="G250">
            <v>7.6386100000000008</v>
          </cell>
          <cell r="H250">
            <v>0.91700000000000004</v>
          </cell>
          <cell r="I250" t="str">
            <v>na</v>
          </cell>
          <cell r="J250" t="str">
            <v>na</v>
          </cell>
          <cell r="L250">
            <v>2</v>
          </cell>
          <cell r="T250">
            <v>5.0000000000000001E-3</v>
          </cell>
          <cell r="X250" t="str">
            <v>No</v>
          </cell>
          <cell r="Y250" t="str">
            <v>Yes</v>
          </cell>
          <cell r="AA250" t="str">
            <v>Fatty Acid</v>
          </cell>
          <cell r="AB250" t="str">
            <v>Fatty Acid</v>
          </cell>
        </row>
        <row r="251">
          <cell r="A251" t="str">
            <v>S-210E</v>
          </cell>
          <cell r="B251" t="str">
            <v>Fatty acids, Soya</v>
          </cell>
          <cell r="E251" t="str">
            <v>68308-53-2</v>
          </cell>
          <cell r="F251" t="str">
            <v>/VOC</v>
          </cell>
          <cell r="G251">
            <v>7.0804999999999998</v>
          </cell>
          <cell r="H251">
            <v>0.85</v>
          </cell>
          <cell r="J251">
            <v>533.15</v>
          </cell>
          <cell r="L251">
            <v>2</v>
          </cell>
          <cell r="T251">
            <v>5.0000000000000001E-3</v>
          </cell>
          <cell r="U251">
            <v>295.37222222222221</v>
          </cell>
          <cell r="X251" t="str">
            <v>No</v>
          </cell>
          <cell r="Y251" t="str">
            <v>Yes</v>
          </cell>
          <cell r="AA251" t="str">
            <v>Fatty Acid</v>
          </cell>
          <cell r="AB251" t="str">
            <v>Fatty Acid</v>
          </cell>
        </row>
        <row r="252">
          <cell r="A252" t="str">
            <v>Sandwedge</v>
          </cell>
          <cell r="C252" t="str">
            <v>35% IPA</v>
          </cell>
          <cell r="D252">
            <v>600</v>
          </cell>
          <cell r="F252" t="str">
            <v>/VOC</v>
          </cell>
          <cell r="G252">
            <v>7.4954000000000001</v>
          </cell>
          <cell r="H252">
            <v>0.9</v>
          </cell>
          <cell r="L252">
            <v>2</v>
          </cell>
          <cell r="T252">
            <v>7.8535789473684212E-2</v>
          </cell>
          <cell r="X252" t="str">
            <v/>
          </cell>
          <cell r="Y252" t="str">
            <v>Yes</v>
          </cell>
          <cell r="AA252" t="str">
            <v>Fatty Amide</v>
          </cell>
          <cell r="AB252" t="str">
            <v>Fatty Amide</v>
          </cell>
        </row>
        <row r="253">
          <cell r="A253" t="str">
            <v>Sandwedge NT</v>
          </cell>
          <cell r="D253">
            <v>600</v>
          </cell>
          <cell r="F253" t="str">
            <v>/VOC</v>
          </cell>
          <cell r="G253">
            <v>8.0200999999999993</v>
          </cell>
          <cell r="H253">
            <v>0.96299999999999997</v>
          </cell>
          <cell r="L253">
            <v>2</v>
          </cell>
          <cell r="T253">
            <v>6.5034999999999996E-2</v>
          </cell>
          <cell r="X253" t="str">
            <v/>
          </cell>
          <cell r="Y253" t="str">
            <v>Yes</v>
          </cell>
          <cell r="AA253" t="str">
            <v>Fatty Amide</v>
          </cell>
          <cell r="AB253" t="str">
            <v>Fatty Amide</v>
          </cell>
        </row>
        <row r="254">
          <cell r="A254" t="str">
            <v>Sandwedge NT Product</v>
          </cell>
          <cell r="D254">
            <v>340.65393460653922</v>
          </cell>
          <cell r="F254" t="str">
            <v>/VOC</v>
          </cell>
          <cell r="G254">
            <v>7.9018863213678623</v>
          </cell>
          <cell r="H254">
            <v>0.95203449655034478</v>
          </cell>
          <cell r="L254">
            <v>2</v>
          </cell>
          <cell r="T254">
            <v>3.2277219278072179E-2</v>
          </cell>
          <cell r="X254" t="str">
            <v/>
          </cell>
          <cell r="Y254" t="str">
            <v>Yes</v>
          </cell>
          <cell r="AA254" t="str">
            <v>Fatty Amide</v>
          </cell>
          <cell r="AB254" t="str">
            <v>Fatty Amide</v>
          </cell>
        </row>
        <row r="255">
          <cell r="A255" t="str">
            <v>Sandwedge OS</v>
          </cell>
          <cell r="D255">
            <v>600</v>
          </cell>
          <cell r="F255" t="str">
            <v>/VOC</v>
          </cell>
          <cell r="G255">
            <v>8.0541999999999998</v>
          </cell>
          <cell r="H255">
            <v>0.96709999999999996</v>
          </cell>
          <cell r="L255">
            <v>2</v>
          </cell>
          <cell r="T255">
            <v>6.5034999999999996E-2</v>
          </cell>
          <cell r="X255" t="str">
            <v/>
          </cell>
          <cell r="Y255" t="str">
            <v>Yes</v>
          </cell>
          <cell r="AA255" t="str">
            <v>Fatty Amide</v>
          </cell>
          <cell r="AB255" t="str">
            <v>Fatty Amide</v>
          </cell>
        </row>
        <row r="256">
          <cell r="A256" t="str">
            <v>Sandwedge OS Product</v>
          </cell>
          <cell r="D256">
            <v>362.2</v>
          </cell>
          <cell r="F256" t="str">
            <v>/VOC</v>
          </cell>
          <cell r="G256">
            <v>7.9494246000000004</v>
          </cell>
          <cell r="H256">
            <v>0.957762</v>
          </cell>
          <cell r="L256">
            <v>2</v>
          </cell>
          <cell r="T256">
            <v>3.3114699999999997E-2</v>
          </cell>
          <cell r="X256" t="str">
            <v/>
          </cell>
          <cell r="Y256" t="str">
            <v>Yes</v>
          </cell>
          <cell r="AA256" t="str">
            <v>Fatty Amide</v>
          </cell>
          <cell r="AB256" t="str">
            <v>Fatty Amide</v>
          </cell>
        </row>
        <row r="257">
          <cell r="A257" t="str">
            <v>Sandwedge Product</v>
          </cell>
          <cell r="D257">
            <v>335.31154200000003</v>
          </cell>
          <cell r="F257" t="str">
            <v>/VOC</v>
          </cell>
          <cell r="G257">
            <v>7.1329635600000012</v>
          </cell>
          <cell r="H257">
            <v>0.85939320000000008</v>
          </cell>
          <cell r="L257">
            <v>2</v>
          </cell>
          <cell r="T257">
            <v>0.28658349449476528</v>
          </cell>
          <cell r="X257" t="str">
            <v/>
          </cell>
          <cell r="Y257" t="str">
            <v>Yes</v>
          </cell>
          <cell r="AA257" t="str">
            <v>Fatty Amide</v>
          </cell>
          <cell r="AB257" t="str">
            <v>Fatty Amide</v>
          </cell>
        </row>
        <row r="258">
          <cell r="A258" t="str">
            <v>SI-4415 Intermediate</v>
          </cell>
          <cell r="B258" t="str">
            <v>SI-4515 Intermediate</v>
          </cell>
          <cell r="D258">
            <v>196.14754252527428</v>
          </cell>
          <cell r="F258" t="str">
            <v>/VOC</v>
          </cell>
          <cell r="G258">
            <v>13.626125306732632</v>
          </cell>
          <cell r="H258">
            <v>1.6357893525489353</v>
          </cell>
          <cell r="L258">
            <v>2</v>
          </cell>
          <cell r="T258">
            <v>0.17208313130063821</v>
          </cell>
          <cell r="U258">
            <v>293.14999999999998</v>
          </cell>
          <cell r="X258" t="str">
            <v/>
          </cell>
          <cell r="Y258" t="str">
            <v>Yes</v>
          </cell>
          <cell r="AA258" t="str">
            <v>Fatty Amines</v>
          </cell>
          <cell r="AB258" t="str">
            <v>Fatty Amines</v>
          </cell>
        </row>
        <row r="259">
          <cell r="A259" t="str">
            <v>SI-4515</v>
          </cell>
          <cell r="F259" t="str">
            <v>/VOC</v>
          </cell>
          <cell r="G259">
            <v>9.3276000000000003</v>
          </cell>
          <cell r="H259">
            <v>1.1200000000000001</v>
          </cell>
          <cell r="X259" t="str">
            <v/>
          </cell>
          <cell r="Y259" t="str">
            <v>Yes</v>
          </cell>
          <cell r="AA259" t="str">
            <v>Fatty Amines</v>
          </cell>
          <cell r="AB259" t="str">
            <v>Fatty Amines</v>
          </cell>
        </row>
        <row r="260">
          <cell r="A260" t="str">
            <v>Silicone Fluid 12500</v>
          </cell>
          <cell r="B260" t="str">
            <v>Silicone Fluid 12500</v>
          </cell>
          <cell r="D260">
            <v>80</v>
          </cell>
          <cell r="E260" t="str">
            <v>63148-62-9</v>
          </cell>
          <cell r="F260" t="str">
            <v/>
          </cell>
          <cell r="G260">
            <v>7.9851380000000001</v>
          </cell>
          <cell r="H260">
            <v>0.95860000000000001</v>
          </cell>
          <cell r="I260" t="str">
            <v>na</v>
          </cell>
          <cell r="J260" t="str">
            <v>na</v>
          </cell>
          <cell r="L260">
            <v>2</v>
          </cell>
          <cell r="T260">
            <v>0.01</v>
          </cell>
          <cell r="V260">
            <v>98112</v>
          </cell>
          <cell r="X260" t="str">
            <v>No</v>
          </cell>
          <cell r="Y260" t="str">
            <v>No</v>
          </cell>
          <cell r="AA260" t="str">
            <v>Inorganics</v>
          </cell>
          <cell r="AB260" t="str">
            <v>Inorganics</v>
          </cell>
        </row>
        <row r="261">
          <cell r="A261" t="str">
            <v>Sodium Bicarbonate</v>
          </cell>
          <cell r="B261" t="str">
            <v>Sodium Bicarbonate</v>
          </cell>
          <cell r="C261" t="str">
            <v>NAHCO3</v>
          </cell>
          <cell r="D261">
            <v>84.01</v>
          </cell>
          <cell r="E261" t="str">
            <v>144-55-8</v>
          </cell>
          <cell r="F261" t="str">
            <v/>
          </cell>
          <cell r="G261">
            <v>17.992800000000003</v>
          </cell>
          <cell r="H261">
            <v>2.16</v>
          </cell>
          <cell r="I261">
            <v>323.14999999999998</v>
          </cell>
          <cell r="J261" t="str">
            <v>na</v>
          </cell>
          <cell r="L261">
            <v>2</v>
          </cell>
          <cell r="T261">
            <v>0.01</v>
          </cell>
          <cell r="X261" t="str">
            <v>No</v>
          </cell>
          <cell r="Y261" t="str">
            <v>No</v>
          </cell>
          <cell r="AA261" t="str">
            <v>Inorganics</v>
          </cell>
          <cell r="AB261" t="str">
            <v>Inorganics</v>
          </cell>
        </row>
        <row r="262">
          <cell r="A262" t="str">
            <v>Sodium Hydroxide</v>
          </cell>
          <cell r="X262" t="str">
            <v>No</v>
          </cell>
          <cell r="Y262" t="str">
            <v>No</v>
          </cell>
        </row>
        <row r="263">
          <cell r="A263" t="str">
            <v>Sodium Methylate solution</v>
          </cell>
          <cell r="B263" t="str">
            <v>Sodium Methylate</v>
          </cell>
          <cell r="C263" t="str">
            <v>NaOCH3</v>
          </cell>
          <cell r="D263">
            <v>71</v>
          </cell>
          <cell r="E263" t="str">
            <v>67-56-1</v>
          </cell>
          <cell r="F263" t="str">
            <v>HAP</v>
          </cell>
          <cell r="G263">
            <v>6.9138999999999999</v>
          </cell>
          <cell r="H263">
            <v>0.83</v>
          </cell>
          <cell r="I263" t="str">
            <v>NA</v>
          </cell>
          <cell r="J263">
            <v>338.15</v>
          </cell>
          <cell r="L263">
            <v>2</v>
          </cell>
          <cell r="T263">
            <v>0.5</v>
          </cell>
          <cell r="U263">
            <v>293</v>
          </cell>
          <cell r="X263" t="str">
            <v>Yes</v>
          </cell>
          <cell r="Y263" t="str">
            <v>No</v>
          </cell>
          <cell r="AA263" t="str">
            <v>VOC</v>
          </cell>
          <cell r="AB263" t="str">
            <v>Sodium Methylate solution</v>
          </cell>
        </row>
        <row r="264">
          <cell r="A264" t="str">
            <v>Sodium Thiosulfate</v>
          </cell>
          <cell r="C264" t="str">
            <v>NA2S2O3, 5H2O - solid</v>
          </cell>
          <cell r="D264">
            <v>248.17</v>
          </cell>
          <cell r="E264" t="str">
            <v>7772-98-7</v>
          </cell>
          <cell r="F264" t="str">
            <v/>
          </cell>
          <cell r="G264">
            <v>13.88611</v>
          </cell>
          <cell r="H264">
            <v>1.667</v>
          </cell>
          <cell r="I264">
            <v>320.92777777777775</v>
          </cell>
          <cell r="J264">
            <v>373.15</v>
          </cell>
          <cell r="L264">
            <v>2</v>
          </cell>
          <cell r="T264">
            <v>0.01</v>
          </cell>
          <cell r="X264" t="str">
            <v>No</v>
          </cell>
          <cell r="Y264" t="str">
            <v>No</v>
          </cell>
          <cell r="AA264" t="str">
            <v>Inorganics</v>
          </cell>
          <cell r="AB264" t="str">
            <v>Inorganics</v>
          </cell>
        </row>
        <row r="265">
          <cell r="A265" t="str">
            <v>Sodium Tolytriazole</v>
          </cell>
          <cell r="Y265" t="str">
            <v>No</v>
          </cell>
        </row>
        <row r="266">
          <cell r="A266" t="str">
            <v>Softened Water</v>
          </cell>
          <cell r="C266" t="str">
            <v>H2O</v>
          </cell>
          <cell r="D266">
            <v>18</v>
          </cell>
          <cell r="F266" t="str">
            <v/>
          </cell>
          <cell r="G266">
            <v>8.33</v>
          </cell>
          <cell r="H266">
            <v>1</v>
          </cell>
          <cell r="I266">
            <v>273.14999999999998</v>
          </cell>
          <cell r="J266">
            <v>373.15</v>
          </cell>
          <cell r="L266">
            <v>3</v>
          </cell>
          <cell r="M266">
            <v>73.649000000000001</v>
          </cell>
          <cell r="N266">
            <v>-7258.2</v>
          </cell>
          <cell r="O266">
            <v>-7.3037000000000001</v>
          </cell>
          <cell r="P266">
            <v>4.1652999999999997E-6</v>
          </cell>
          <cell r="Q266">
            <v>2</v>
          </cell>
          <cell r="R266">
            <v>274</v>
          </cell>
          <cell r="S266">
            <v>373</v>
          </cell>
          <cell r="X266" t="str">
            <v>No</v>
          </cell>
          <cell r="Y266" t="str">
            <v>No</v>
          </cell>
          <cell r="AA266" t="str">
            <v>Water</v>
          </cell>
          <cell r="AB266" t="str">
            <v>Water</v>
          </cell>
        </row>
        <row r="267">
          <cell r="A267" t="str">
            <v>Special Seal</v>
          </cell>
          <cell r="F267" t="str">
            <v>/VOC</v>
          </cell>
          <cell r="G267">
            <v>10.9999</v>
          </cell>
          <cell r="H267">
            <v>1.3208</v>
          </cell>
          <cell r="T267">
            <v>0.01</v>
          </cell>
          <cell r="X267" t="str">
            <v/>
          </cell>
          <cell r="Y267" t="str">
            <v>Yes</v>
          </cell>
          <cell r="AA267" t="str">
            <v>Fatty Amines</v>
          </cell>
          <cell r="AB267" t="str">
            <v>Fatty Amines</v>
          </cell>
        </row>
        <row r="268">
          <cell r="A268" t="str">
            <v>Special Seal Intermediate 1</v>
          </cell>
          <cell r="D268">
            <v>96.852800000000002</v>
          </cell>
          <cell r="F268" t="str">
            <v>/VOC</v>
          </cell>
          <cell r="G268">
            <v>13.96428</v>
          </cell>
          <cell r="H268">
            <v>0.71600000000000008</v>
          </cell>
          <cell r="L268">
            <v>2</v>
          </cell>
          <cell r="T268">
            <v>1E-4</v>
          </cell>
          <cell r="U268">
            <v>293.14999999999998</v>
          </cell>
          <cell r="X268" t="str">
            <v/>
          </cell>
          <cell r="Y268" t="str">
            <v>Yes</v>
          </cell>
          <cell r="AA268" t="str">
            <v>Fatty Amines</v>
          </cell>
          <cell r="AB268" t="str">
            <v>Fatty Amines</v>
          </cell>
        </row>
        <row r="269">
          <cell r="A269" t="str">
            <v>Special Seal Intermediate 2</v>
          </cell>
          <cell r="D269">
            <v>138.78880000000001</v>
          </cell>
          <cell r="F269" t="str">
            <v>/VOC</v>
          </cell>
          <cell r="G269">
            <v>9.7659599999999998</v>
          </cell>
          <cell r="H269">
            <v>0.21200000000000002</v>
          </cell>
          <cell r="L269">
            <v>2</v>
          </cell>
          <cell r="T269">
            <v>2.0800000000000003E-3</v>
          </cell>
          <cell r="U269">
            <v>293.14999999999998</v>
          </cell>
          <cell r="X269" t="str">
            <v/>
          </cell>
          <cell r="Y269" t="str">
            <v>Yes</v>
          </cell>
          <cell r="AA269" t="str">
            <v>Fatty Amines</v>
          </cell>
          <cell r="AB269" t="str">
            <v>Fatty Amines</v>
          </cell>
        </row>
        <row r="270">
          <cell r="A270" t="str">
            <v>Sponge Nickel Catalyst</v>
          </cell>
          <cell r="B270" t="str">
            <v>Heterogeneous Skeleton Catalysts</v>
          </cell>
          <cell r="D270" t="str">
            <v>NA</v>
          </cell>
          <cell r="F270" t="str">
            <v>HAP</v>
          </cell>
          <cell r="G270">
            <v>15</v>
          </cell>
          <cell r="H270">
            <v>7</v>
          </cell>
          <cell r="I270" t="str">
            <v>NA</v>
          </cell>
          <cell r="J270" t="str">
            <v>NA</v>
          </cell>
          <cell r="K270" t="str">
            <v>Decomposition begins at 100 C; 
heating above 50 C could releasae hydrogen gas</v>
          </cell>
          <cell r="L270" t="str">
            <v>NA</v>
          </cell>
          <cell r="T270">
            <v>1E-4</v>
          </cell>
          <cell r="U270" t="str">
            <v>NA</v>
          </cell>
          <cell r="X270" t="str">
            <v>Yes</v>
          </cell>
          <cell r="Y270" t="str">
            <v>No</v>
          </cell>
          <cell r="AA270" t="str">
            <v>Catalyst</v>
          </cell>
          <cell r="AB270" t="str">
            <v>Catalyst</v>
          </cell>
        </row>
        <row r="271">
          <cell r="A271" t="str">
            <v>Tallow fatty acid</v>
          </cell>
          <cell r="B271" t="str">
            <v>Tallow fatty acid</v>
          </cell>
          <cell r="D271">
            <v>206</v>
          </cell>
          <cell r="E271" t="str">
            <v>67701-06-8</v>
          </cell>
          <cell r="F271" t="str">
            <v>/VOC</v>
          </cell>
          <cell r="G271">
            <v>7.3304</v>
          </cell>
          <cell r="H271">
            <v>0.88</v>
          </cell>
          <cell r="I271">
            <v>313.14999999999998</v>
          </cell>
          <cell r="J271">
            <v>473.15</v>
          </cell>
          <cell r="L271">
            <v>2</v>
          </cell>
          <cell r="T271">
            <v>5.0000000000000001E-3</v>
          </cell>
          <cell r="U271">
            <v>293.14999999999998</v>
          </cell>
          <cell r="X271" t="str">
            <v>No</v>
          </cell>
          <cell r="Y271" t="str">
            <v>Yes</v>
          </cell>
          <cell r="AA271" t="str">
            <v>Fatty Acid</v>
          </cell>
          <cell r="AB271" t="str">
            <v>Fatty Acid</v>
          </cell>
        </row>
        <row r="272">
          <cell r="A272" t="str">
            <v>Tetra methyl ammonium chloride salt</v>
          </cell>
          <cell r="B272" t="str">
            <v>Tetra methyl ammonium chloride salt</v>
          </cell>
          <cell r="C272" t="str">
            <v>C4H12ClN</v>
          </cell>
          <cell r="D272">
            <v>109.5985</v>
          </cell>
          <cell r="E272" t="str">
            <v>75-57-0</v>
          </cell>
          <cell r="F272" t="str">
            <v>/VOC</v>
          </cell>
          <cell r="G272">
            <v>9.9960000000000004</v>
          </cell>
          <cell r="H272">
            <v>1.2</v>
          </cell>
          <cell r="L272">
            <v>2</v>
          </cell>
          <cell r="T272">
            <v>1E-4</v>
          </cell>
          <cell r="X272" t="str">
            <v>No</v>
          </cell>
          <cell r="Y272" t="str">
            <v>Yes</v>
          </cell>
          <cell r="AA272" t="str">
            <v>VOC</v>
          </cell>
          <cell r="AB272" t="str">
            <v>VOC</v>
          </cell>
        </row>
        <row r="273">
          <cell r="A273" t="str">
            <v>Tetraethylenepentamine, UHP</v>
          </cell>
          <cell r="B273" t="str">
            <v>TEPA</v>
          </cell>
          <cell r="C273" t="str">
            <v>C8H23N5</v>
          </cell>
          <cell r="D273">
            <v>189.3</v>
          </cell>
          <cell r="E273" t="str">
            <v>112-57-2</v>
          </cell>
          <cell r="F273" t="str">
            <v>/VOC</v>
          </cell>
          <cell r="G273">
            <v>8.24</v>
          </cell>
          <cell r="H273">
            <v>0.99399999999999999</v>
          </cell>
          <cell r="I273">
            <v>233.14999999999998</v>
          </cell>
          <cell r="J273">
            <v>561.48333333333335</v>
          </cell>
          <cell r="L273">
            <v>2</v>
          </cell>
          <cell r="T273">
            <v>0.01</v>
          </cell>
          <cell r="U273">
            <v>293</v>
          </cell>
          <cell r="V273">
            <v>98057</v>
          </cell>
          <cell r="X273" t="str">
            <v>No</v>
          </cell>
          <cell r="Y273" t="str">
            <v>Yes</v>
          </cell>
          <cell r="AA273" t="str">
            <v>Ethyleneamine</v>
          </cell>
          <cell r="AB273" t="str">
            <v>Ethyleneamine</v>
          </cell>
        </row>
        <row r="274">
          <cell r="A274" t="str">
            <v>Torq-Trim II</v>
          </cell>
          <cell r="D274">
            <v>866</v>
          </cell>
          <cell r="F274" t="str">
            <v>/VOC</v>
          </cell>
          <cell r="G274">
            <v>7.4120999999999997</v>
          </cell>
          <cell r="H274">
            <v>0.89</v>
          </cell>
          <cell r="L274">
            <v>2</v>
          </cell>
          <cell r="T274">
            <v>0.01</v>
          </cell>
          <cell r="X274" t="str">
            <v/>
          </cell>
          <cell r="Y274" t="str">
            <v>Yes</v>
          </cell>
          <cell r="AA274" t="str">
            <v>Fatty Amines</v>
          </cell>
          <cell r="AB274" t="str">
            <v>Fatty Amines</v>
          </cell>
        </row>
        <row r="275">
          <cell r="A275" t="str">
            <v>Torq-Trim II Product</v>
          </cell>
          <cell r="D275">
            <v>624.22699999999998</v>
          </cell>
          <cell r="F275" t="str">
            <v>/VOC</v>
          </cell>
          <cell r="G275">
            <v>7.1255500000000014</v>
          </cell>
          <cell r="H275">
            <v>0.85850000000000004</v>
          </cell>
          <cell r="L275">
            <v>2</v>
          </cell>
          <cell r="T275">
            <v>0.20011343959575464</v>
          </cell>
          <cell r="U275">
            <v>293.14999999999998</v>
          </cell>
          <cell r="X275" t="str">
            <v/>
          </cell>
          <cell r="Y275" t="str">
            <v>Yes</v>
          </cell>
          <cell r="AA275" t="str">
            <v>Fatty Amines</v>
          </cell>
          <cell r="AB275" t="str">
            <v>Fatty Amines</v>
          </cell>
        </row>
        <row r="276">
          <cell r="A276" t="str">
            <v>Trimethyl nonanol</v>
          </cell>
          <cell r="C276" t="str">
            <v>C12-H26-O</v>
          </cell>
          <cell r="D276">
            <v>186.38</v>
          </cell>
          <cell r="E276" t="str">
            <v>123-17-1</v>
          </cell>
          <cell r="G276">
            <v>0</v>
          </cell>
          <cell r="L276">
            <v>2</v>
          </cell>
          <cell r="Y276" t="str">
            <v>Yes</v>
          </cell>
          <cell r="AA276" t="str">
            <v>VOC</v>
          </cell>
          <cell r="AB276" t="str">
            <v>VOC</v>
          </cell>
        </row>
        <row r="277">
          <cell r="A277" t="str">
            <v>TSCI C-695A</v>
          </cell>
          <cell r="F277" t="str">
            <v>/VOC</v>
          </cell>
          <cell r="G277">
            <v>6.9957000000000003</v>
          </cell>
          <cell r="H277">
            <v>0.84</v>
          </cell>
          <cell r="L277">
            <v>2</v>
          </cell>
          <cell r="T277">
            <v>0.01</v>
          </cell>
          <cell r="X277" t="str">
            <v/>
          </cell>
          <cell r="Y277" t="str">
            <v>Yes</v>
          </cell>
          <cell r="AA277" t="str">
            <v>Fatty Amines</v>
          </cell>
          <cell r="AB277" t="str">
            <v>Fatty Amines</v>
          </cell>
        </row>
        <row r="278">
          <cell r="A278" t="str">
            <v>UNIC-2082</v>
          </cell>
          <cell r="B278" t="str">
            <v>Imidazoline</v>
          </cell>
          <cell r="D278">
            <v>430</v>
          </cell>
          <cell r="F278" t="str">
            <v>/VOC</v>
          </cell>
          <cell r="G278">
            <v>8.0634399999999999</v>
          </cell>
          <cell r="H278">
            <v>0.96799999999999997</v>
          </cell>
          <cell r="J278" t="str">
            <v>ND</v>
          </cell>
          <cell r="L278">
            <v>2</v>
          </cell>
          <cell r="T278">
            <v>1E-3</v>
          </cell>
          <cell r="X278" t="str">
            <v/>
          </cell>
          <cell r="Y278" t="str">
            <v>Yes</v>
          </cell>
          <cell r="AA278" t="str">
            <v>Fatty Amide</v>
          </cell>
          <cell r="AB278" t="str">
            <v>Fatty Amide</v>
          </cell>
        </row>
        <row r="279">
          <cell r="A279" t="str">
            <v>UNIC-2082 Product</v>
          </cell>
          <cell r="D279">
            <v>375.72064</v>
          </cell>
          <cell r="F279" t="str">
            <v>/VOC</v>
          </cell>
          <cell r="G279">
            <v>7.8633801600000002</v>
          </cell>
          <cell r="H279">
            <v>0.94739519999999999</v>
          </cell>
          <cell r="L279">
            <v>2</v>
          </cell>
          <cell r="T279">
            <v>0.15543354175064233</v>
          </cell>
          <cell r="U279">
            <v>293.14999999999998</v>
          </cell>
          <cell r="X279" t="str">
            <v/>
          </cell>
          <cell r="Y279" t="str">
            <v>Yes</v>
          </cell>
          <cell r="AA279" t="str">
            <v>Fatty Amide</v>
          </cell>
          <cell r="AB279" t="str">
            <v>Fatty Amide</v>
          </cell>
        </row>
        <row r="280">
          <cell r="A280" t="str">
            <v>UP 8910</v>
          </cell>
          <cell r="F280" t="str">
            <v>/VOC</v>
          </cell>
          <cell r="G280">
            <v>8.0617000000000001</v>
          </cell>
          <cell r="H280">
            <v>0.96799999999999997</v>
          </cell>
          <cell r="T280">
            <v>0.01</v>
          </cell>
          <cell r="X280" t="str">
            <v/>
          </cell>
          <cell r="Y280" t="str">
            <v>Yes</v>
          </cell>
          <cell r="AA280" t="str">
            <v>Fatty Amines</v>
          </cell>
          <cell r="AB280" t="str">
            <v>Fatty Amines</v>
          </cell>
        </row>
        <row r="281">
          <cell r="A281" t="str">
            <v>water</v>
          </cell>
          <cell r="B281" t="str">
            <v>Water</v>
          </cell>
          <cell r="C281" t="str">
            <v>H2O</v>
          </cell>
          <cell r="D281">
            <v>18</v>
          </cell>
          <cell r="F281" t="str">
            <v/>
          </cell>
          <cell r="G281">
            <v>8.33</v>
          </cell>
          <cell r="H281">
            <v>1</v>
          </cell>
          <cell r="I281">
            <v>273.14999999999998</v>
          </cell>
          <cell r="J281">
            <v>373.15</v>
          </cell>
          <cell r="L281">
            <v>3</v>
          </cell>
          <cell r="M281">
            <v>73.649000000000001</v>
          </cell>
          <cell r="N281">
            <v>-7258.2</v>
          </cell>
          <cell r="O281">
            <v>-7.3037000000000001</v>
          </cell>
          <cell r="P281">
            <v>4.1652999999999997E-6</v>
          </cell>
          <cell r="Q281">
            <v>2</v>
          </cell>
          <cell r="R281">
            <v>274</v>
          </cell>
          <cell r="S281">
            <v>373</v>
          </cell>
          <cell r="X281" t="str">
            <v>No</v>
          </cell>
          <cell r="Y281" t="str">
            <v>No</v>
          </cell>
          <cell r="AA281" t="str">
            <v>Water</v>
          </cell>
          <cell r="AB281" t="str">
            <v>Water</v>
          </cell>
        </row>
        <row r="282">
          <cell r="A282" t="str">
            <v>XTOL 0533 Formulated Tall Oil</v>
          </cell>
          <cell r="C282" t="str">
            <v>Complex</v>
          </cell>
          <cell r="D282">
            <v>288</v>
          </cell>
          <cell r="F282" t="str">
            <v>/VOC</v>
          </cell>
          <cell r="G282">
            <v>8.4132999999999996</v>
          </cell>
          <cell r="H282">
            <v>1.01</v>
          </cell>
          <cell r="I282" t="str">
            <v>na</v>
          </cell>
          <cell r="J282">
            <v>422.03888888888889</v>
          </cell>
          <cell r="L282">
            <v>2</v>
          </cell>
          <cell r="T282">
            <v>5.0000000000000001E-3</v>
          </cell>
          <cell r="X282" t="str">
            <v/>
          </cell>
          <cell r="Y282" t="str">
            <v>Yes</v>
          </cell>
          <cell r="AA282" t="str">
            <v>Fatty Acid</v>
          </cell>
          <cell r="AB282" t="str">
            <v>Fatty Acid</v>
          </cell>
        </row>
        <row r="283">
          <cell r="A283" t="str">
            <v>XTOL 0609</v>
          </cell>
          <cell r="D283">
            <v>374</v>
          </cell>
          <cell r="E283" t="str">
            <v>NE</v>
          </cell>
          <cell r="F283" t="str">
            <v>/VOC</v>
          </cell>
          <cell r="G283">
            <v>7.9135</v>
          </cell>
          <cell r="H283">
            <v>0.95</v>
          </cell>
          <cell r="I283">
            <v>352.59444444444443</v>
          </cell>
          <cell r="J283">
            <v>463.70555555555552</v>
          </cell>
          <cell r="L283">
            <v>2</v>
          </cell>
          <cell r="T283">
            <v>5.0000000000000001E-3</v>
          </cell>
          <cell r="V283">
            <v>98014</v>
          </cell>
          <cell r="Y283" t="str">
            <v>Yes</v>
          </cell>
          <cell r="AA283" t="str">
            <v>Fatty Acid</v>
          </cell>
          <cell r="AB283" t="str">
            <v>Fatty Acid</v>
          </cell>
        </row>
        <row r="284">
          <cell r="A284" t="str">
            <v>XTOL 300 Tall Oil Fatty Acids</v>
          </cell>
          <cell r="B284" t="str">
            <v>TOFA</v>
          </cell>
          <cell r="C284" t="str">
            <v>Complex</v>
          </cell>
          <cell r="D284">
            <v>288</v>
          </cell>
          <cell r="F284" t="str">
            <v>/VOC</v>
          </cell>
          <cell r="G284">
            <v>7.5803000000000003</v>
          </cell>
          <cell r="H284">
            <v>0.91</v>
          </cell>
          <cell r="I284" t="str">
            <v>NA</v>
          </cell>
          <cell r="J284">
            <v>533.15</v>
          </cell>
          <cell r="L284">
            <v>2</v>
          </cell>
          <cell r="T284">
            <v>5.0000000000000001E-3</v>
          </cell>
          <cell r="V284">
            <v>98017</v>
          </cell>
          <cell r="X284" t="str">
            <v/>
          </cell>
          <cell r="Y284" t="str">
            <v>Yes</v>
          </cell>
          <cell r="AA284" t="str">
            <v>Fatty Acid</v>
          </cell>
          <cell r="AB284" t="str">
            <v>Fatty Acid</v>
          </cell>
        </row>
        <row r="285">
          <cell r="A285" t="str">
            <v>Xylene</v>
          </cell>
          <cell r="B285" t="str">
            <v>Ethylbenzene</v>
          </cell>
          <cell r="C285" t="str">
            <v>C6H4(CH3)2</v>
          </cell>
          <cell r="D285">
            <v>106.16</v>
          </cell>
          <cell r="E285" t="str">
            <v>1330-20-7 &amp; 100-41-4</v>
          </cell>
          <cell r="F285" t="str">
            <v>HAP/VOC</v>
          </cell>
          <cell r="G285">
            <v>7.2470999999999997</v>
          </cell>
          <cell r="H285">
            <v>0.87</v>
          </cell>
          <cell r="I285">
            <v>238.14999999999998</v>
          </cell>
          <cell r="J285">
            <v>412.03888888888889</v>
          </cell>
          <cell r="L285">
            <v>2</v>
          </cell>
          <cell r="T285">
            <v>0.17403157894736843</v>
          </cell>
          <cell r="U285">
            <v>293.14999999999998</v>
          </cell>
          <cell r="X285" t="str">
            <v>Yes</v>
          </cell>
          <cell r="Y285" t="str">
            <v>Yes</v>
          </cell>
          <cell r="AA285" t="str">
            <v>VOC</v>
          </cell>
          <cell r="AB285" t="str">
            <v>Xylene</v>
          </cell>
        </row>
        <row r="286">
          <cell r="A286" t="str">
            <v>Xylene/Methanol</v>
          </cell>
          <cell r="D286">
            <v>38.32</v>
          </cell>
          <cell r="F286" t="str">
            <v>HAP/VOC</v>
          </cell>
          <cell r="G286">
            <v>6.9222299999999999</v>
          </cell>
          <cell r="H286">
            <v>0.83099999999999996</v>
          </cell>
          <cell r="L286">
            <v>2</v>
          </cell>
          <cell r="T286">
            <v>1.027818761639909</v>
          </cell>
          <cell r="U286">
            <v>293.14999999999998</v>
          </cell>
          <cell r="X286" t="str">
            <v>Yes</v>
          </cell>
          <cell r="Y286" t="str">
            <v>Yes</v>
          </cell>
          <cell r="AA286" t="str">
            <v>VOC</v>
          </cell>
          <cell r="AB286" t="str">
            <v>Xylene/Methanol</v>
          </cell>
        </row>
        <row r="287">
          <cell r="A287" t="str">
            <v>Zinc Oxide</v>
          </cell>
          <cell r="B287" t="str">
            <v>Zinc Oxide</v>
          </cell>
          <cell r="C287" t="str">
            <v>OZn</v>
          </cell>
          <cell r="D287">
            <v>81.39</v>
          </cell>
          <cell r="E287" t="str">
            <v>1314-13-2</v>
          </cell>
          <cell r="F287" t="str">
            <v/>
          </cell>
          <cell r="G287">
            <v>46.65</v>
          </cell>
          <cell r="H287">
            <v>5.6</v>
          </cell>
          <cell r="I287">
            <v>2248.15</v>
          </cell>
          <cell r="J287" t="str">
            <v>na</v>
          </cell>
          <cell r="L287">
            <v>2</v>
          </cell>
          <cell r="T287">
            <v>1E-4</v>
          </cell>
          <cell r="X287" t="str">
            <v>No</v>
          </cell>
          <cell r="Y287" t="str">
            <v>No</v>
          </cell>
          <cell r="AA287" t="str">
            <v>Catalyst</v>
          </cell>
          <cell r="AB287" t="str">
            <v>Catalyst</v>
          </cell>
        </row>
        <row r="288">
          <cell r="D288" t="str">
            <v>(kg/kmol)</v>
          </cell>
          <cell r="F288" t="str">
            <v>(H/V)</v>
          </cell>
          <cell r="G288" t="str">
            <v>(lb/gal)</v>
          </cell>
          <cell r="I288" t="str">
            <v>(K)</v>
          </cell>
          <cell r="J288" t="str">
            <v>(K)</v>
          </cell>
          <cell r="K288" t="str">
            <v>(K)</v>
          </cell>
          <cell r="L288" t="str">
            <v>(Variable =1,3 Fixed = 2)</v>
          </cell>
          <cell r="R288" t="str">
            <v>(K)</v>
          </cell>
          <cell r="S288" t="str">
            <v>(K)</v>
          </cell>
          <cell r="T288" t="str">
            <v>(psi)</v>
          </cell>
          <cell r="U288" t="str">
            <v>(K)</v>
          </cell>
          <cell r="W288" t="str">
            <v>(P/R/I)</v>
          </cell>
        </row>
        <row r="290">
          <cell r="B290" t="str">
            <v>NIST Chemistry Webbook (google, chemical data)</v>
          </cell>
        </row>
        <row r="291">
          <cell r="B291" t="str">
            <v>Questions</v>
          </cell>
        </row>
        <row r="292">
          <cell r="B292" t="str">
            <v>Calculated from molecular formula</v>
          </cell>
        </row>
        <row r="293">
          <cell r="B293" t="str">
            <v>New Jersey Department of Health Right to Know (MSDS) (Chemfinder, MSDS)</v>
          </cell>
        </row>
        <row r="294">
          <cell r="B294" t="str">
            <v>Chemfinder</v>
          </cell>
        </row>
        <row r="295">
          <cell r="B295" t="str">
            <v>Have not checked the above sources (New Jersey, Chemfinder)</v>
          </cell>
        </row>
        <row r="296">
          <cell r="B296" t="str">
            <v>Added by Monica</v>
          </cell>
        </row>
        <row r="297">
          <cell r="B297" t="str">
            <v>Perry's</v>
          </cell>
        </row>
        <row r="298">
          <cell r="B298" t="str">
            <v>Assume while we get number from Corsicana</v>
          </cell>
        </row>
        <row r="299">
          <cell r="B299" t="str">
            <v>HAP List (on  my door)</v>
          </cell>
        </row>
        <row r="300">
          <cell r="B300" t="str">
            <v>Orlando changes</v>
          </cell>
        </row>
        <row r="301">
          <cell r="B301" t="str">
            <v>Andrei changes</v>
          </cell>
        </row>
        <row r="302">
          <cell r="B302" t="str">
            <v>Glenda's changes</v>
          </cell>
        </row>
        <row r="303">
          <cell r="B303" t="str">
            <v>Webbook</v>
          </cell>
        </row>
        <row r="304">
          <cell r="A304" t="str">
            <v>Amines/Amides vapor pressure 0.01</v>
          </cell>
        </row>
        <row r="305">
          <cell r="A305" t="str">
            <v>Solids vapor pressure 0.0001</v>
          </cell>
        </row>
        <row r="306">
          <cell r="A306" t="str">
            <v>Nitriles vapor pressure 0.0004 to be consistent with R500 permit</v>
          </cell>
        </row>
      </sheetData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east Props"/>
      <sheetName val="Fermenters"/>
      <sheetName val="Beer Well"/>
      <sheetName val="Beer Stills"/>
      <sheetName val="Anhydrous NCG Vents"/>
      <sheetName val="Mole Sieve NCG Vent"/>
      <sheetName val="MR1-3 Vent"/>
      <sheetName val="MR4 Vent"/>
      <sheetName val="Beverage Stills"/>
      <sheetName val="Gin Stills"/>
      <sheetName val="R-1 Stripper NCG Vent"/>
      <sheetName val="A-1 Stripper NCG Vent"/>
      <sheetName val="A-1A Stripper NCG Vent"/>
      <sheetName val="CO2 Scrubber Stripper NCG Vent"/>
      <sheetName val="Stillage Tank 108"/>
      <sheetName val="Stillage Tank 110"/>
      <sheetName val="Stillage Tank #3"/>
      <sheetName val="Recycle Tank"/>
      <sheetName val="Tanks TH1 &amp; TH2"/>
      <sheetName val="Tank A6"/>
      <sheetName val="A1 Feed Tank"/>
      <sheetName val="Fusel Oil Tank"/>
      <sheetName val="Mix Tank"/>
      <sheetName val="Process &amp; Storage Tanks"/>
      <sheetName val="Uncontrolled Fuel Loadout PTE"/>
      <sheetName val="Controlled Fuel Loadout PTE"/>
      <sheetName val="Beverage Loadout PTE"/>
      <sheetName val="Barge Beverage Loadout Baseline"/>
      <sheetName val="Rail Beverage Loadout Baseline"/>
      <sheetName val="Truck Beverage Loadout Baseline"/>
      <sheetName val="Barge CDA Baseline"/>
      <sheetName val="Rail CDA Baseline"/>
      <sheetName val="Dedicated Truck CDA Baseline"/>
      <sheetName val="Switch Truck CDA Baseline"/>
      <sheetName val="Loadout Flare Emissions"/>
      <sheetName val="VOC Fugitives"/>
      <sheetName val="WWTP"/>
      <sheetName val="Biomass Drying"/>
      <sheetName val="Feed Dryer EF Basis"/>
      <sheetName val="Road Dust Fugitives"/>
      <sheetName val="Road Rates"/>
      <sheetName val="Baseline Data"/>
      <sheetName val="Fermenter Test Data"/>
      <sheetName val="Constants"/>
      <sheetName val="Hourly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5">
          <cell r="B5">
            <v>1.05</v>
          </cell>
        </row>
      </sheetData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alculationsPerSickOptic"/>
      <sheetName val="CO_1Hour_Rpt"/>
      <sheetName val="NOx_1Hour_Rpt"/>
      <sheetName val="SOx_1Hour_Rpt"/>
      <sheetName val="Clinker_US_Tons"/>
      <sheetName val="Kiln_Exit_O2"/>
      <sheetName val="SOx_LbsHr"/>
      <sheetName val="NOx_LbsHr"/>
      <sheetName val="CO_LbsHr"/>
      <sheetName val="StackFlow_KACFM"/>
      <sheetName val="SOx_ppm"/>
      <sheetName val="NOx_ppm"/>
      <sheetName val="CO_ppm"/>
      <sheetName val="Kiln_TPH"/>
      <sheetName val="Collect_Kiln_TPH"/>
      <sheetName val="Collect_StackFlow"/>
      <sheetName val="Collect_SOx_ppm"/>
      <sheetName val="Collect_NOx_ppm"/>
      <sheetName val="Collect_CO_ppm"/>
      <sheetName val="Collect_Kiln_O2"/>
      <sheetName val="ColRow_Refs"/>
      <sheetName val="Calc_Timekeys"/>
    </sheetNames>
    <sheetDataSet>
      <sheetData sheetId="0">
        <row r="9">
          <cell r="B9">
            <v>2</v>
          </cell>
        </row>
        <row r="34">
          <cell r="B34">
            <v>36923</v>
          </cell>
        </row>
        <row r="35">
          <cell r="B35">
            <v>36922</v>
          </cell>
        </row>
        <row r="36">
          <cell r="B36">
            <v>36950</v>
          </cell>
        </row>
        <row r="37">
          <cell r="B37">
            <v>36951</v>
          </cell>
        </row>
        <row r="38">
          <cell r="D38" t="str">
            <v>February, 2001</v>
          </cell>
        </row>
        <row r="40">
          <cell r="B40" t="str">
            <v>NoData</v>
          </cell>
        </row>
        <row r="42">
          <cell r="B42" t="str">
            <v>CEMout</v>
          </cell>
        </row>
        <row r="43">
          <cell r="B43" t="str">
            <v>KilnDown</v>
          </cell>
        </row>
        <row r="45">
          <cell r="B45">
            <v>81.650000000000006</v>
          </cell>
        </row>
        <row r="48">
          <cell r="B48">
            <v>64.069999999999993</v>
          </cell>
        </row>
        <row r="49">
          <cell r="B49">
            <v>46.01</v>
          </cell>
        </row>
        <row r="50">
          <cell r="B50">
            <v>28.01</v>
          </cell>
        </row>
        <row r="52">
          <cell r="B52">
            <v>2.5899999999999999E-9</v>
          </cell>
          <cell r="E52">
            <v>10</v>
          </cell>
        </row>
        <row r="54">
          <cell r="B54">
            <v>9.9564779999999978E-3</v>
          </cell>
          <cell r="E54">
            <v>1100</v>
          </cell>
        </row>
        <row r="55">
          <cell r="B55">
            <v>7.3287028499999986E-3</v>
          </cell>
        </row>
        <row r="56">
          <cell r="B56">
            <v>4.3527540000000003E-3</v>
          </cell>
          <cell r="E56">
            <v>545</v>
          </cell>
        </row>
        <row r="58">
          <cell r="E58">
            <v>2600</v>
          </cell>
        </row>
        <row r="59">
          <cell r="E59">
            <v>2300</v>
          </cell>
        </row>
        <row r="60">
          <cell r="E60">
            <v>1900</v>
          </cell>
        </row>
        <row r="61">
          <cell r="B61">
            <v>4.1666670000000003E-2</v>
          </cell>
        </row>
        <row r="67">
          <cell r="C67" t="str">
            <v>[Line2_CO_Monitor_Downtime_2001.xls]Feb!</v>
          </cell>
        </row>
        <row r="69">
          <cell r="C69" t="str">
            <v>[Line2_SOxNOx_Monitor_Downtime_2001.xls]Feb!</v>
          </cell>
        </row>
        <row r="70">
          <cell r="C70" t="str">
            <v>[Line2_SOxNOx_Monitor_Downtime_2001.xls]Jan!</v>
          </cell>
        </row>
        <row r="71">
          <cell r="C71" t="str">
            <v>[Line1_Opacity_Monitor_Downtime_2001.xls]Feb!</v>
          </cell>
        </row>
        <row r="75">
          <cell r="D75" t="str">
            <v>432-MW1_ZX1</v>
          </cell>
        </row>
        <row r="77">
          <cell r="D77">
            <v>10</v>
          </cell>
        </row>
        <row r="78">
          <cell r="D78">
            <v>270</v>
          </cell>
        </row>
        <row r="79">
          <cell r="D79" t="str">
            <v>431-FM1.C03_WZ1</v>
          </cell>
        </row>
        <row r="81">
          <cell r="D81">
            <v>10</v>
          </cell>
        </row>
        <row r="82">
          <cell r="D82">
            <v>900</v>
          </cell>
        </row>
        <row r="83">
          <cell r="D83" t="str">
            <v>S01-2K1.C2Q_FZ1</v>
          </cell>
        </row>
        <row r="85">
          <cell r="D85">
            <v>10</v>
          </cell>
        </row>
        <row r="86">
          <cell r="D86">
            <v>1500</v>
          </cell>
        </row>
        <row r="87">
          <cell r="D87" t="str">
            <v>S01-2K1.C2Q_QZ1</v>
          </cell>
        </row>
        <row r="89">
          <cell r="D89">
            <v>10</v>
          </cell>
        </row>
        <row r="90">
          <cell r="D90">
            <v>1500</v>
          </cell>
        </row>
        <row r="91">
          <cell r="D91" t="str">
            <v>S01-2K1.C2Q_QZ2</v>
          </cell>
        </row>
        <row r="93">
          <cell r="D93">
            <v>10</v>
          </cell>
        </row>
        <row r="94">
          <cell r="D94">
            <v>1500</v>
          </cell>
        </row>
        <row r="95">
          <cell r="D95" t="str">
            <v>S01-2K1.C2Q_QZ3</v>
          </cell>
        </row>
        <row r="97">
          <cell r="D97" t="str">
            <v>461-2K1.A02_NZ1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7">
            <v>36922.291666999998</v>
          </cell>
          <cell r="B7">
            <v>36922.291666666664</v>
          </cell>
          <cell r="C7">
            <v>-1.8609549850225449E-2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-1.8609549850225449E-2</v>
          </cell>
          <cell r="D8">
            <v>0</v>
          </cell>
        </row>
        <row r="9">
          <cell r="A9">
            <v>36922.375</v>
          </cell>
          <cell r="B9">
            <v>36922.375</v>
          </cell>
          <cell r="C9">
            <v>-1.8609549850225449E-2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-1.8609549850225449E-2</v>
          </cell>
          <cell r="D10">
            <v>0</v>
          </cell>
        </row>
        <row r="11">
          <cell r="A11">
            <v>36922.458333000002</v>
          </cell>
          <cell r="B11">
            <v>36922.458333333336</v>
          </cell>
          <cell r="C11">
            <v>-1.8609549850225449E-2</v>
          </cell>
          <cell r="D11">
            <v>0</v>
          </cell>
        </row>
        <row r="12">
          <cell r="A12">
            <v>36922.5</v>
          </cell>
          <cell r="B12">
            <v>36922.5</v>
          </cell>
          <cell r="C12">
            <v>-1.8609549850225445E-2</v>
          </cell>
          <cell r="D12">
            <v>0</v>
          </cell>
        </row>
        <row r="13">
          <cell r="A13">
            <v>36922.541666999998</v>
          </cell>
          <cell r="B13">
            <v>36922.541666666664</v>
          </cell>
          <cell r="C13">
            <v>-1.8609549850225449E-2</v>
          </cell>
          <cell r="D13">
            <v>0</v>
          </cell>
        </row>
        <row r="14">
          <cell r="A14">
            <v>36922.583333000002</v>
          </cell>
          <cell r="B14">
            <v>36922.583333333336</v>
          </cell>
          <cell r="C14">
            <v>-1.8609549850225449E-2</v>
          </cell>
          <cell r="D14">
            <v>0</v>
          </cell>
        </row>
        <row r="15">
          <cell r="A15">
            <v>36922.625</v>
          </cell>
          <cell r="B15">
            <v>36922.625</v>
          </cell>
          <cell r="C15">
            <v>-1.8609549850225449E-2</v>
          </cell>
          <cell r="D15">
            <v>0</v>
          </cell>
        </row>
        <row r="16">
          <cell r="A16">
            <v>36922.666666999998</v>
          </cell>
          <cell r="B16">
            <v>36922.666666666664</v>
          </cell>
          <cell r="C16">
            <v>-1.8609549850225449E-2</v>
          </cell>
          <cell r="D16">
            <v>0</v>
          </cell>
        </row>
        <row r="17">
          <cell r="A17">
            <v>36922.708333000002</v>
          </cell>
          <cell r="B17">
            <v>36922.708333333336</v>
          </cell>
          <cell r="C17">
            <v>-1.8609549850225449E-2</v>
          </cell>
          <cell r="D17">
            <v>0</v>
          </cell>
        </row>
        <row r="18">
          <cell r="A18">
            <v>36922.75</v>
          </cell>
          <cell r="B18">
            <v>36922.75</v>
          </cell>
          <cell r="C18">
            <v>-1.8609549850225452E-2</v>
          </cell>
          <cell r="D18">
            <v>0</v>
          </cell>
        </row>
        <row r="19">
          <cell r="A19">
            <v>36922.791666999998</v>
          </cell>
          <cell r="B19">
            <v>36922.791666666664</v>
          </cell>
          <cell r="C19">
            <v>-1.8609549850225449E-2</v>
          </cell>
          <cell r="D19">
            <v>0</v>
          </cell>
        </row>
        <row r="20">
          <cell r="A20">
            <v>36922.833333000002</v>
          </cell>
          <cell r="B20">
            <v>36922.833333333336</v>
          </cell>
          <cell r="C20">
            <v>-1.8609549850225449E-2</v>
          </cell>
          <cell r="D20">
            <v>0</v>
          </cell>
        </row>
        <row r="21">
          <cell r="A21">
            <v>36922.875</v>
          </cell>
          <cell r="B21">
            <v>36922.875</v>
          </cell>
          <cell r="C21">
            <v>-1.8609549850225449E-2</v>
          </cell>
          <cell r="D21">
            <v>0</v>
          </cell>
        </row>
        <row r="22">
          <cell r="A22">
            <v>36922.916666999998</v>
          </cell>
          <cell r="B22">
            <v>36922.916666666664</v>
          </cell>
          <cell r="C22">
            <v>-1.8609549850225449E-2</v>
          </cell>
          <cell r="D22">
            <v>0</v>
          </cell>
        </row>
        <row r="23">
          <cell r="A23">
            <v>36922.958333000002</v>
          </cell>
          <cell r="B23">
            <v>36922.958333333336</v>
          </cell>
          <cell r="C23">
            <v>-1.8609549850225449E-2</v>
          </cell>
          <cell r="D23">
            <v>0</v>
          </cell>
        </row>
        <row r="24">
          <cell r="A24">
            <v>36923</v>
          </cell>
          <cell r="B24">
            <v>36923</v>
          </cell>
          <cell r="C24">
            <v>-1.8609549850225449E-2</v>
          </cell>
          <cell r="D24">
            <v>0</v>
          </cell>
        </row>
        <row r="25">
          <cell r="A25">
            <v>36923.041666999998</v>
          </cell>
          <cell r="B25">
            <v>36923.041666666664</v>
          </cell>
          <cell r="C25">
            <v>-1.8609549850225449E-2</v>
          </cell>
          <cell r="D25">
            <v>0</v>
          </cell>
        </row>
        <row r="26">
          <cell r="A26">
            <v>36923.083333000002</v>
          </cell>
          <cell r="B26">
            <v>36923.083333333336</v>
          </cell>
          <cell r="C26">
            <v>-1.8609549850225449E-2</v>
          </cell>
          <cell r="D26">
            <v>0</v>
          </cell>
        </row>
        <row r="27">
          <cell r="A27">
            <v>36923.125</v>
          </cell>
          <cell r="B27">
            <v>36923.125</v>
          </cell>
          <cell r="C27">
            <v>-1.8609549850225449E-2</v>
          </cell>
          <cell r="D27">
            <v>0</v>
          </cell>
        </row>
        <row r="28">
          <cell r="A28">
            <v>36923.166666999998</v>
          </cell>
          <cell r="B28">
            <v>36923.166666666664</v>
          </cell>
          <cell r="C28">
            <v>-1.8609549850225449E-2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-1.8609549850225449E-2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-1.8609549850225449E-2</v>
          </cell>
          <cell r="D30">
            <v>0</v>
          </cell>
        </row>
        <row r="31">
          <cell r="A31">
            <v>36923.291666999998</v>
          </cell>
          <cell r="B31">
            <v>36923.291666666664</v>
          </cell>
          <cell r="C31">
            <v>-1.8609549850225449E-2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-1.8609549850225449E-2</v>
          </cell>
          <cell r="D32">
            <v>0</v>
          </cell>
        </row>
        <row r="33">
          <cell r="A33">
            <v>36923.375</v>
          </cell>
          <cell r="B33">
            <v>36923.375</v>
          </cell>
          <cell r="C33">
            <v>-1.8609549850225449E-2</v>
          </cell>
          <cell r="D33">
            <v>0</v>
          </cell>
        </row>
        <row r="34">
          <cell r="A34">
            <v>36923.416666999998</v>
          </cell>
          <cell r="B34">
            <v>36923.416666666664</v>
          </cell>
          <cell r="C34">
            <v>-1.8609549850225449E-2</v>
          </cell>
          <cell r="D34">
            <v>0</v>
          </cell>
        </row>
        <row r="35">
          <cell r="A35">
            <v>36923.458333000002</v>
          </cell>
          <cell r="B35">
            <v>36923.458333333336</v>
          </cell>
          <cell r="C35">
            <v>-1.8609549850225449E-2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-1.8609549850225449E-2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-1.8609549850225449E-2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-1.8609549850225449E-2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-1.8609549850225449E-2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-1.8609549850225449E-2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-1.8609549850225449E-2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-1.8609549850225449E-2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-1.8609549850225449E-2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-1.8609549850225449E-2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-1.8609549850225449E-2</v>
          </cell>
          <cell r="D45">
            <v>0</v>
          </cell>
        </row>
        <row r="46">
          <cell r="A46">
            <v>36923.916666999998</v>
          </cell>
          <cell r="B46">
            <v>36923.916666666664</v>
          </cell>
          <cell r="C46">
            <v>-1.8609549850225449E-2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-1.8609549850225449E-2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-1.8609549850225449E-2</v>
          </cell>
          <cell r="D48">
            <v>0</v>
          </cell>
        </row>
        <row r="49">
          <cell r="A49">
            <v>36924.041666999998</v>
          </cell>
          <cell r="B49">
            <v>36924.041666666664</v>
          </cell>
          <cell r="C49">
            <v>-1.8609549850225449E-2</v>
          </cell>
          <cell r="D49">
            <v>0</v>
          </cell>
        </row>
        <row r="50">
          <cell r="A50">
            <v>36924.083333000002</v>
          </cell>
          <cell r="B50">
            <v>36924.083333333336</v>
          </cell>
          <cell r="C50">
            <v>-1.8609549850225449E-2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-1.8609549850225449E-2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-1.8609549850225449E-2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-1.8609549850225449E-2</v>
          </cell>
          <cell r="D53">
            <v>0</v>
          </cell>
        </row>
        <row r="54">
          <cell r="A54">
            <v>36924.25</v>
          </cell>
          <cell r="B54">
            <v>36924.25</v>
          </cell>
          <cell r="C54">
            <v>-1.8609549850225449E-2</v>
          </cell>
          <cell r="D54">
            <v>0</v>
          </cell>
        </row>
        <row r="55">
          <cell r="A55">
            <v>36924.291666999998</v>
          </cell>
          <cell r="B55">
            <v>36924.291666666664</v>
          </cell>
          <cell r="C55">
            <v>-1.8609549850225449E-2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-1.8609549850225449E-2</v>
          </cell>
          <cell r="D56">
            <v>0</v>
          </cell>
        </row>
        <row r="57">
          <cell r="A57">
            <v>36924.375</v>
          </cell>
          <cell r="B57">
            <v>36924.375</v>
          </cell>
          <cell r="C57">
            <v>-1.8609549850225449E-2</v>
          </cell>
          <cell r="D57">
            <v>0</v>
          </cell>
        </row>
        <row r="58">
          <cell r="A58">
            <v>36924.416666999998</v>
          </cell>
          <cell r="B58">
            <v>36924.416666666664</v>
          </cell>
          <cell r="C58">
            <v>-1.8609549850225449E-2</v>
          </cell>
          <cell r="D58">
            <v>0</v>
          </cell>
        </row>
        <row r="59">
          <cell r="A59">
            <v>36924.458333000002</v>
          </cell>
          <cell r="B59">
            <v>36924.458333333336</v>
          </cell>
          <cell r="C59">
            <v>-1.8609549850225449E-2</v>
          </cell>
          <cell r="D59">
            <v>0</v>
          </cell>
        </row>
        <row r="60">
          <cell r="A60">
            <v>36924.5</v>
          </cell>
          <cell r="B60">
            <v>36924.5</v>
          </cell>
          <cell r="C60">
            <v>-1.8609549850225449E-2</v>
          </cell>
          <cell r="D60">
            <v>0</v>
          </cell>
        </row>
        <row r="61">
          <cell r="A61">
            <v>36924.541666999998</v>
          </cell>
          <cell r="B61">
            <v>36924.541666666664</v>
          </cell>
          <cell r="C61">
            <v>-1.8609549850225449E-2</v>
          </cell>
          <cell r="D61">
            <v>0</v>
          </cell>
        </row>
        <row r="62">
          <cell r="A62">
            <v>36924.583333000002</v>
          </cell>
          <cell r="B62">
            <v>36924.583333333336</v>
          </cell>
          <cell r="C62">
            <v>-1.8609549850225449E-2</v>
          </cell>
          <cell r="D62">
            <v>0</v>
          </cell>
        </row>
        <row r="63">
          <cell r="A63">
            <v>36924.625</v>
          </cell>
          <cell r="B63">
            <v>36924.625</v>
          </cell>
          <cell r="C63">
            <v>-1.8609549850225449E-2</v>
          </cell>
          <cell r="D63">
            <v>0</v>
          </cell>
        </row>
        <row r="64">
          <cell r="A64">
            <v>36924.666666999998</v>
          </cell>
          <cell r="B64">
            <v>36924.666666666664</v>
          </cell>
          <cell r="C64">
            <v>-1.8609549850225449E-2</v>
          </cell>
          <cell r="D64">
            <v>0</v>
          </cell>
        </row>
        <row r="65">
          <cell r="A65">
            <v>36924.708333000002</v>
          </cell>
          <cell r="B65">
            <v>36924.708333333336</v>
          </cell>
          <cell r="C65">
            <v>-1.8609549850225449E-2</v>
          </cell>
          <cell r="D65">
            <v>0</v>
          </cell>
        </row>
        <row r="66">
          <cell r="A66">
            <v>36924.75</v>
          </cell>
          <cell r="B66">
            <v>36924.75</v>
          </cell>
          <cell r="C66">
            <v>-1.8609549850225449E-2</v>
          </cell>
          <cell r="D66">
            <v>0</v>
          </cell>
        </row>
        <row r="67">
          <cell r="A67">
            <v>36924.791666999998</v>
          </cell>
          <cell r="B67">
            <v>36924.791666666664</v>
          </cell>
          <cell r="C67">
            <v>-1.8609549850225449E-2</v>
          </cell>
          <cell r="D67">
            <v>0</v>
          </cell>
        </row>
        <row r="68">
          <cell r="A68">
            <v>36924.833333000002</v>
          </cell>
          <cell r="B68">
            <v>36924.833333333336</v>
          </cell>
          <cell r="C68">
            <v>-1.8609549850225449E-2</v>
          </cell>
          <cell r="D68">
            <v>0</v>
          </cell>
        </row>
        <row r="69">
          <cell r="A69">
            <v>36924.875</v>
          </cell>
          <cell r="B69">
            <v>36924.875</v>
          </cell>
          <cell r="C69">
            <v>-1.8609549850225449E-2</v>
          </cell>
          <cell r="D69">
            <v>0</v>
          </cell>
        </row>
        <row r="70">
          <cell r="A70">
            <v>36924.916666999998</v>
          </cell>
          <cell r="B70">
            <v>36924.916666666664</v>
          </cell>
          <cell r="C70">
            <v>-0.10432595522366302</v>
          </cell>
          <cell r="D70">
            <v>0</v>
          </cell>
        </row>
        <row r="71">
          <cell r="A71">
            <v>36924.958333000002</v>
          </cell>
          <cell r="B71">
            <v>36924.958333333336</v>
          </cell>
          <cell r="C71">
            <v>-0.20470504462718961</v>
          </cell>
          <cell r="D71">
            <v>0</v>
          </cell>
        </row>
        <row r="72">
          <cell r="A72">
            <v>36925</v>
          </cell>
          <cell r="B72">
            <v>36925</v>
          </cell>
          <cell r="C72">
            <v>-0.20470504462718966</v>
          </cell>
          <cell r="D72">
            <v>0</v>
          </cell>
        </row>
        <row r="73">
          <cell r="A73">
            <v>36925.041666999998</v>
          </cell>
          <cell r="B73">
            <v>36925.041666666664</v>
          </cell>
          <cell r="C73">
            <v>-0.20470504462718964</v>
          </cell>
          <cell r="D73">
            <v>0</v>
          </cell>
        </row>
        <row r="74">
          <cell r="A74">
            <v>36925.083333000002</v>
          </cell>
          <cell r="B74">
            <v>36925.083333333336</v>
          </cell>
          <cell r="C74">
            <v>-0.20470504462718961</v>
          </cell>
          <cell r="D74">
            <v>0</v>
          </cell>
        </row>
        <row r="75">
          <cell r="A75">
            <v>36925.125</v>
          </cell>
          <cell r="B75">
            <v>36925.125</v>
          </cell>
          <cell r="C75">
            <v>-0.20470504462718966</v>
          </cell>
          <cell r="D75">
            <v>0</v>
          </cell>
        </row>
        <row r="76">
          <cell r="A76">
            <v>36925.166666999998</v>
          </cell>
          <cell r="B76">
            <v>36925.166666666664</v>
          </cell>
          <cell r="C76">
            <v>-0.20470504462718964</v>
          </cell>
          <cell r="D76">
            <v>0</v>
          </cell>
        </row>
        <row r="77">
          <cell r="A77">
            <v>36925.208333000002</v>
          </cell>
          <cell r="B77">
            <v>36925.208333333336</v>
          </cell>
          <cell r="C77">
            <v>-0.20470504462718961</v>
          </cell>
          <cell r="D77">
            <v>0</v>
          </cell>
        </row>
        <row r="78">
          <cell r="A78">
            <v>36925.25</v>
          </cell>
          <cell r="B78">
            <v>36925.25</v>
          </cell>
          <cell r="C78">
            <v>-0.20470504462718964</v>
          </cell>
          <cell r="D78">
            <v>0</v>
          </cell>
        </row>
        <row r="79">
          <cell r="A79">
            <v>36925.291666999998</v>
          </cell>
          <cell r="B79">
            <v>36925.291666666664</v>
          </cell>
          <cell r="C79">
            <v>-0.20470504462718964</v>
          </cell>
          <cell r="D79">
            <v>0</v>
          </cell>
        </row>
        <row r="80">
          <cell r="A80">
            <v>36925.333333000002</v>
          </cell>
          <cell r="B80">
            <v>36925.333333333336</v>
          </cell>
          <cell r="C80">
            <v>-0.20470504462718964</v>
          </cell>
          <cell r="D80">
            <v>0</v>
          </cell>
        </row>
        <row r="81">
          <cell r="A81">
            <v>36925.375</v>
          </cell>
          <cell r="B81">
            <v>36925.375</v>
          </cell>
          <cell r="C81">
            <v>-0.14769701648503542</v>
          </cell>
          <cell r="D81">
            <v>0</v>
          </cell>
        </row>
        <row r="82">
          <cell r="A82">
            <v>36925.416666999998</v>
          </cell>
          <cell r="B82">
            <v>36925.416666666664</v>
          </cell>
          <cell r="C82">
            <v>-7.4587261307136055E-2</v>
          </cell>
          <cell r="D82">
            <v>0</v>
          </cell>
        </row>
        <row r="83">
          <cell r="A83">
            <v>36925.458333000002</v>
          </cell>
          <cell r="B83">
            <v>36925.458333333336</v>
          </cell>
          <cell r="C83">
            <v>-0.14203487903751019</v>
          </cell>
          <cell r="D83">
            <v>0</v>
          </cell>
        </row>
        <row r="84">
          <cell r="A84">
            <v>36925.5</v>
          </cell>
          <cell r="B84">
            <v>36925.5</v>
          </cell>
          <cell r="C84">
            <v>-0.15818117558956146</v>
          </cell>
          <cell r="D84">
            <v>0</v>
          </cell>
        </row>
        <row r="85">
          <cell r="A85">
            <v>36925.541666999998</v>
          </cell>
          <cell r="B85">
            <v>36925.541666666664</v>
          </cell>
          <cell r="C85">
            <v>-0.18117042854262722</v>
          </cell>
          <cell r="D85">
            <v>0</v>
          </cell>
        </row>
        <row r="86">
          <cell r="A86">
            <v>36925.583333000002</v>
          </cell>
          <cell r="B86">
            <v>36925.583333333336</v>
          </cell>
          <cell r="C86">
            <v>-0.20470504462718964</v>
          </cell>
          <cell r="D86">
            <v>0</v>
          </cell>
        </row>
        <row r="87">
          <cell r="A87">
            <v>36925.625</v>
          </cell>
          <cell r="B87">
            <v>36925.625</v>
          </cell>
          <cell r="C87">
            <v>0.10083862648516222</v>
          </cell>
          <cell r="D87">
            <v>0</v>
          </cell>
        </row>
        <row r="88">
          <cell r="A88">
            <v>36925.666666999998</v>
          </cell>
          <cell r="B88">
            <v>36925.666666666664</v>
          </cell>
          <cell r="C88">
            <v>0.20470504462718964</v>
          </cell>
          <cell r="D88">
            <v>0</v>
          </cell>
        </row>
        <row r="89">
          <cell r="A89">
            <v>36925.708333000002</v>
          </cell>
          <cell r="B89">
            <v>36925.708333333336</v>
          </cell>
          <cell r="C89">
            <v>0.20470504462718964</v>
          </cell>
          <cell r="D89">
            <v>0</v>
          </cell>
        </row>
        <row r="90">
          <cell r="A90">
            <v>36925.75</v>
          </cell>
          <cell r="B90">
            <v>36925.75</v>
          </cell>
          <cell r="C90">
            <v>0.20470504462718964</v>
          </cell>
          <cell r="D90">
            <v>0</v>
          </cell>
        </row>
        <row r="91">
          <cell r="A91">
            <v>36925.791666999998</v>
          </cell>
          <cell r="B91">
            <v>36925.791666666664</v>
          </cell>
          <cell r="C91">
            <v>0.20470504462718964</v>
          </cell>
          <cell r="D91">
            <v>0</v>
          </cell>
        </row>
        <row r="92">
          <cell r="A92">
            <v>36925.833333000002</v>
          </cell>
          <cell r="B92">
            <v>36925.833333333336</v>
          </cell>
          <cell r="C92">
            <v>7.827269889994783</v>
          </cell>
          <cell r="D92">
            <v>0</v>
          </cell>
        </row>
        <row r="93">
          <cell r="A93">
            <v>36925.875</v>
          </cell>
          <cell r="B93">
            <v>36925.875</v>
          </cell>
          <cell r="C93">
            <v>-2.7914324775338173E-2</v>
          </cell>
          <cell r="D93">
            <v>0</v>
          </cell>
        </row>
        <row r="94">
          <cell r="A94">
            <v>36925.916666999998</v>
          </cell>
          <cell r="B94">
            <v>36925.916666666664</v>
          </cell>
          <cell r="C94">
            <v>-2.7914324775338173E-2</v>
          </cell>
          <cell r="D94">
            <v>0</v>
          </cell>
        </row>
        <row r="95">
          <cell r="A95">
            <v>36925.958333000002</v>
          </cell>
          <cell r="B95">
            <v>36925.958333333336</v>
          </cell>
          <cell r="C95">
            <v>-2.7914324775338173E-2</v>
          </cell>
          <cell r="D95">
            <v>0</v>
          </cell>
        </row>
        <row r="96">
          <cell r="A96">
            <v>36926</v>
          </cell>
          <cell r="B96">
            <v>36926</v>
          </cell>
          <cell r="C96">
            <v>-2.7914324775338173E-2</v>
          </cell>
          <cell r="D96">
            <v>0</v>
          </cell>
        </row>
        <row r="97">
          <cell r="A97">
            <v>36926.041666999998</v>
          </cell>
          <cell r="B97">
            <v>36926.041666666664</v>
          </cell>
          <cell r="C97">
            <v>-2.7914324775338173E-2</v>
          </cell>
          <cell r="D97">
            <v>0</v>
          </cell>
        </row>
        <row r="98">
          <cell r="A98">
            <v>36926.083333000002</v>
          </cell>
          <cell r="B98">
            <v>36926.083333333336</v>
          </cell>
          <cell r="C98">
            <v>42.715857259553026</v>
          </cell>
          <cell r="D98">
            <v>42.715857259553026</v>
          </cell>
        </row>
        <row r="99">
          <cell r="A99">
            <v>36926.125</v>
          </cell>
          <cell r="B99">
            <v>36926.125</v>
          </cell>
          <cell r="C99">
            <v>0.12573258023895323</v>
          </cell>
          <cell r="D99">
            <v>0</v>
          </cell>
        </row>
        <row r="100">
          <cell r="A100">
            <v>36926.166666999998</v>
          </cell>
          <cell r="B100">
            <v>36926.166666666664</v>
          </cell>
          <cell r="C100">
            <v>9.7579222284876224</v>
          </cell>
          <cell r="D100">
            <v>0</v>
          </cell>
        </row>
        <row r="101">
          <cell r="A101">
            <v>36926.208333000002</v>
          </cell>
          <cell r="B101">
            <v>36926.208333333336</v>
          </cell>
          <cell r="C101">
            <v>113.00032544725021</v>
          </cell>
          <cell r="D101">
            <v>113.00032544725021</v>
          </cell>
        </row>
        <row r="102">
          <cell r="A102">
            <v>36926.25</v>
          </cell>
          <cell r="B102">
            <v>36926.25</v>
          </cell>
          <cell r="C102">
            <v>139.15229700721466</v>
          </cell>
          <cell r="D102">
            <v>139.15229700721466</v>
          </cell>
        </row>
        <row r="103">
          <cell r="A103">
            <v>36926.291666999998</v>
          </cell>
          <cell r="B103">
            <v>36926.291666666664</v>
          </cell>
          <cell r="C103">
            <v>166.39737160097823</v>
          </cell>
          <cell r="D103">
            <v>166.39737160097823</v>
          </cell>
        </row>
        <row r="104">
          <cell r="A104">
            <v>36926.333333000002</v>
          </cell>
          <cell r="B104">
            <v>36926.333333333336</v>
          </cell>
          <cell r="C104">
            <v>172.97665708592305</v>
          </cell>
          <cell r="D104">
            <v>172.97665708592305</v>
          </cell>
        </row>
        <row r="105">
          <cell r="A105">
            <v>36926.375</v>
          </cell>
          <cell r="B105">
            <v>36926.375</v>
          </cell>
          <cell r="C105">
            <v>178.86671003551947</v>
          </cell>
          <cell r="D105">
            <v>178.86671003551947</v>
          </cell>
        </row>
        <row r="106">
          <cell r="A106">
            <v>36926.416666999998</v>
          </cell>
          <cell r="B106">
            <v>36926.416666666664</v>
          </cell>
          <cell r="C106">
            <v>180.98540937764332</v>
          </cell>
          <cell r="D106">
            <v>180.98540937764332</v>
          </cell>
        </row>
        <row r="107">
          <cell r="A107">
            <v>36926.458333000002</v>
          </cell>
          <cell r="B107">
            <v>36926.458333333336</v>
          </cell>
          <cell r="C107">
            <v>180.8683182209372</v>
          </cell>
          <cell r="D107">
            <v>180.8683182209372</v>
          </cell>
        </row>
        <row r="108">
          <cell r="A108">
            <v>36926.5</v>
          </cell>
          <cell r="B108">
            <v>36926.5</v>
          </cell>
          <cell r="C108">
            <v>180.92261604484938</v>
          </cell>
          <cell r="D108">
            <v>180.92261604484938</v>
          </cell>
        </row>
        <row r="109">
          <cell r="A109">
            <v>36926.541666999998</v>
          </cell>
          <cell r="B109">
            <v>36926.541666666664</v>
          </cell>
          <cell r="C109">
            <v>160.21936591978448</v>
          </cell>
          <cell r="D109">
            <v>160.21936591978448</v>
          </cell>
        </row>
        <row r="110">
          <cell r="A110">
            <v>36926.583333000002</v>
          </cell>
          <cell r="B110">
            <v>36926.583333333336</v>
          </cell>
          <cell r="C110">
            <v>64.976814751944616</v>
          </cell>
          <cell r="D110">
            <v>64.976814751944616</v>
          </cell>
        </row>
        <row r="111">
          <cell r="A111">
            <v>36926.625</v>
          </cell>
          <cell r="B111">
            <v>36926.625</v>
          </cell>
          <cell r="C111">
            <v>0.27218482669318717</v>
          </cell>
          <cell r="D111">
            <v>0</v>
          </cell>
        </row>
        <row r="112">
          <cell r="A112">
            <v>36926.666666999998</v>
          </cell>
          <cell r="B112">
            <v>36926.666666666664</v>
          </cell>
          <cell r="C112">
            <v>0.15818117558956146</v>
          </cell>
          <cell r="D112">
            <v>0</v>
          </cell>
        </row>
        <row r="113">
          <cell r="A113">
            <v>36926.708333000002</v>
          </cell>
          <cell r="B113">
            <v>36926.708333333336</v>
          </cell>
          <cell r="C113">
            <v>59.209767001419905</v>
          </cell>
          <cell r="D113">
            <v>59.209767001419905</v>
          </cell>
        </row>
        <row r="114">
          <cell r="A114">
            <v>36926.75</v>
          </cell>
          <cell r="B114">
            <v>36926.75</v>
          </cell>
          <cell r="C114">
            <v>114.50224200252815</v>
          </cell>
          <cell r="D114">
            <v>114.50224200252815</v>
          </cell>
        </row>
        <row r="115">
          <cell r="A115">
            <v>36926.791666999998</v>
          </cell>
          <cell r="B115">
            <v>36926.791666666664</v>
          </cell>
          <cell r="C115">
            <v>101.23232094629623</v>
          </cell>
          <cell r="D115">
            <v>101.23232094629623</v>
          </cell>
        </row>
        <row r="116">
          <cell r="A116">
            <v>36926.833333000002</v>
          </cell>
          <cell r="B116">
            <v>36926.833333333336</v>
          </cell>
          <cell r="C116">
            <v>103.63250476155949</v>
          </cell>
          <cell r="D116">
            <v>103.63250476155949</v>
          </cell>
        </row>
        <row r="117">
          <cell r="A117">
            <v>36926.875</v>
          </cell>
          <cell r="B117">
            <v>36926.875</v>
          </cell>
          <cell r="C117">
            <v>55.292786893179013</v>
          </cell>
          <cell r="D117">
            <v>55.292786893179013</v>
          </cell>
        </row>
        <row r="118">
          <cell r="A118">
            <v>36926.916666999998</v>
          </cell>
          <cell r="B118">
            <v>36926.916666666664</v>
          </cell>
          <cell r="C118">
            <v>149.37021902132912</v>
          </cell>
          <cell r="D118">
            <v>149.37021902132912</v>
          </cell>
        </row>
        <row r="119">
          <cell r="A119">
            <v>36926.958333000002</v>
          </cell>
          <cell r="B119">
            <v>36926.958333333336</v>
          </cell>
          <cell r="C119">
            <v>172.05523096642324</v>
          </cell>
          <cell r="D119">
            <v>172.05523096642324</v>
          </cell>
        </row>
        <row r="120">
          <cell r="A120">
            <v>36927</v>
          </cell>
          <cell r="B120">
            <v>36927</v>
          </cell>
          <cell r="C120">
            <v>167.72452582733632</v>
          </cell>
          <cell r="D120">
            <v>167.72452582733632</v>
          </cell>
        </row>
        <row r="121">
          <cell r="A121">
            <v>36927.041666999998</v>
          </cell>
          <cell r="B121">
            <v>36927.041666666664</v>
          </cell>
          <cell r="C121">
            <v>182.00616006315644</v>
          </cell>
          <cell r="D121">
            <v>182.00616006315644</v>
          </cell>
        </row>
        <row r="122">
          <cell r="A122">
            <v>36927.083333000002</v>
          </cell>
          <cell r="B122">
            <v>36927.083333333336</v>
          </cell>
          <cell r="C122">
            <v>210.71340533551239</v>
          </cell>
          <cell r="D122">
            <v>210.71340533551239</v>
          </cell>
        </row>
        <row r="123">
          <cell r="A123">
            <v>36927.125</v>
          </cell>
          <cell r="B123">
            <v>36927.125</v>
          </cell>
          <cell r="C123">
            <v>0.121366605447863</v>
          </cell>
          <cell r="D123">
            <v>0</v>
          </cell>
        </row>
        <row r="124">
          <cell r="A124">
            <v>36927.166666999998</v>
          </cell>
          <cell r="B124">
            <v>36927.166666666664</v>
          </cell>
          <cell r="C124">
            <v>0.12096207588911057</v>
          </cell>
          <cell r="D124">
            <v>0</v>
          </cell>
        </row>
        <row r="125">
          <cell r="A125">
            <v>36927.208333000002</v>
          </cell>
          <cell r="B125">
            <v>36927.208333333336</v>
          </cell>
          <cell r="C125">
            <v>0.12096207588911057</v>
          </cell>
          <cell r="D125">
            <v>0</v>
          </cell>
        </row>
        <row r="126">
          <cell r="A126">
            <v>36927.25</v>
          </cell>
          <cell r="B126">
            <v>36927.25</v>
          </cell>
          <cell r="C126">
            <v>0.12096207588911057</v>
          </cell>
          <cell r="D126">
            <v>0</v>
          </cell>
        </row>
        <row r="127">
          <cell r="A127">
            <v>36927.291666999998</v>
          </cell>
          <cell r="B127">
            <v>36927.291666666664</v>
          </cell>
          <cell r="C127">
            <v>0.11670866110598199</v>
          </cell>
          <cell r="D127">
            <v>0</v>
          </cell>
        </row>
        <row r="128">
          <cell r="A128">
            <v>36927.333333000002</v>
          </cell>
          <cell r="B128">
            <v>36927.333333333336</v>
          </cell>
          <cell r="C128">
            <v>0.12096207588911057</v>
          </cell>
          <cell r="D128">
            <v>0</v>
          </cell>
        </row>
        <row r="129">
          <cell r="A129">
            <v>36927.375</v>
          </cell>
          <cell r="B129">
            <v>36927.375</v>
          </cell>
          <cell r="C129">
            <v>0.12096207588911057</v>
          </cell>
          <cell r="D129">
            <v>0</v>
          </cell>
        </row>
        <row r="130">
          <cell r="A130">
            <v>36927.416666999998</v>
          </cell>
          <cell r="B130">
            <v>36927.416666666664</v>
          </cell>
          <cell r="C130">
            <v>0.12096207588911057</v>
          </cell>
          <cell r="D130">
            <v>0</v>
          </cell>
        </row>
        <row r="131">
          <cell r="A131">
            <v>36927.458333000002</v>
          </cell>
          <cell r="B131">
            <v>36927.458333333336</v>
          </cell>
          <cell r="C131">
            <v>0.12096207588911057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0.12096207588911057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0.12096207588911057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0.12096207588911057</v>
          </cell>
          <cell r="D134">
            <v>0</v>
          </cell>
        </row>
        <row r="135">
          <cell r="A135">
            <v>36927.625</v>
          </cell>
          <cell r="B135">
            <v>36927.625</v>
          </cell>
          <cell r="C135">
            <v>0.12096207588911057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0.12096207588911057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0.12096207588911057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0.12096207588911057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0.12096207588911057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0.12096207588911057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0.12096207588911057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0.12096207588911057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0.12096207588911057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0.12096207588911057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0.12096207588911057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0.12096207588911057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0.12096207588911057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0.12096207588911057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0.12096207588911057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0.12096207588911057</v>
          </cell>
          <cell r="D150">
            <v>0</v>
          </cell>
        </row>
        <row r="151">
          <cell r="A151">
            <v>36928.291666999998</v>
          </cell>
          <cell r="B151">
            <v>36928.291666666664</v>
          </cell>
          <cell r="C151">
            <v>0.12096207588911057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0.12096207588911057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0.12096207588911057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0.12096207588911057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0.12096207588911057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0.12096207588911057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0.12096207588911057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0.12096207588911057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0.12096207588911057</v>
          </cell>
          <cell r="D159">
            <v>0</v>
          </cell>
        </row>
        <row r="160">
          <cell r="A160">
            <v>36928.666666999998</v>
          </cell>
          <cell r="B160">
            <v>36928.666666666664</v>
          </cell>
          <cell r="C160">
            <v>0.12096207588911057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0.12096207588911057</v>
          </cell>
          <cell r="D161">
            <v>0</v>
          </cell>
        </row>
        <row r="162">
          <cell r="A162">
            <v>36928.75</v>
          </cell>
          <cell r="B162">
            <v>36928.75</v>
          </cell>
          <cell r="C162">
            <v>0.12096207588911057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0.12096207588911057</v>
          </cell>
          <cell r="D163">
            <v>0</v>
          </cell>
        </row>
        <row r="164">
          <cell r="A164">
            <v>36928.833333000002</v>
          </cell>
          <cell r="B164">
            <v>36928.833333333336</v>
          </cell>
          <cell r="C164">
            <v>0.12096207588911057</v>
          </cell>
          <cell r="D164">
            <v>0</v>
          </cell>
        </row>
        <row r="165">
          <cell r="A165">
            <v>36928.875</v>
          </cell>
          <cell r="B165">
            <v>36928.875</v>
          </cell>
          <cell r="C165">
            <v>0.12096207588911057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0.12096207588911057</v>
          </cell>
          <cell r="D166">
            <v>0</v>
          </cell>
        </row>
        <row r="167">
          <cell r="A167">
            <v>36928.958333000002</v>
          </cell>
          <cell r="B167">
            <v>36928.958333333336</v>
          </cell>
          <cell r="C167">
            <v>0.12096207588911057</v>
          </cell>
          <cell r="D167">
            <v>0</v>
          </cell>
        </row>
        <row r="168">
          <cell r="A168">
            <v>36929</v>
          </cell>
          <cell r="B168">
            <v>36929</v>
          </cell>
          <cell r="C168">
            <v>0.12096207588911057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0.12096207588911057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0.12096207588911057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0.12096207588911057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0.12096207588911057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0.12096207588911057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0.12096207588911057</v>
          </cell>
          <cell r="D174">
            <v>0</v>
          </cell>
        </row>
        <row r="175">
          <cell r="A175">
            <v>36929.291666999998</v>
          </cell>
          <cell r="B175">
            <v>36929.291666666664</v>
          </cell>
          <cell r="C175">
            <v>0.12096207588911057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0.12096207588911057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0.12096207588911057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0.12096207588911057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0.12096207588911057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0.12096207588911057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0.12096207588911057</v>
          </cell>
          <cell r="D181">
            <v>0</v>
          </cell>
        </row>
        <row r="182">
          <cell r="A182">
            <v>36929.583333000002</v>
          </cell>
          <cell r="B182">
            <v>36929.583333333336</v>
          </cell>
          <cell r="C182">
            <v>0.12096207588911057</v>
          </cell>
          <cell r="D182">
            <v>0</v>
          </cell>
        </row>
        <row r="183">
          <cell r="A183">
            <v>36929.625</v>
          </cell>
          <cell r="B183">
            <v>36929.625</v>
          </cell>
          <cell r="C183">
            <v>0.12096207588911057</v>
          </cell>
          <cell r="D183">
            <v>0</v>
          </cell>
        </row>
        <row r="184">
          <cell r="A184">
            <v>36929.666666999998</v>
          </cell>
          <cell r="B184">
            <v>36929.666666666664</v>
          </cell>
          <cell r="C184">
            <v>0.12096207588911057</v>
          </cell>
          <cell r="D184">
            <v>0</v>
          </cell>
        </row>
        <row r="185">
          <cell r="A185">
            <v>36929.708333000002</v>
          </cell>
          <cell r="B185">
            <v>36929.708333333336</v>
          </cell>
          <cell r="C185">
            <v>0.12096207588911057</v>
          </cell>
          <cell r="D185">
            <v>0</v>
          </cell>
        </row>
        <row r="186">
          <cell r="A186">
            <v>36929.75</v>
          </cell>
          <cell r="B186">
            <v>36929.75</v>
          </cell>
          <cell r="C186">
            <v>0.12096207588911057</v>
          </cell>
          <cell r="D186">
            <v>0</v>
          </cell>
        </row>
        <row r="187">
          <cell r="A187">
            <v>36929.791666999998</v>
          </cell>
          <cell r="B187">
            <v>36929.791666666664</v>
          </cell>
          <cell r="C187">
            <v>0.12096207588911057</v>
          </cell>
          <cell r="D187">
            <v>0</v>
          </cell>
        </row>
        <row r="188">
          <cell r="A188">
            <v>36929.833333000002</v>
          </cell>
          <cell r="B188">
            <v>36929.833333333336</v>
          </cell>
          <cell r="C188">
            <v>7.9456613369431963</v>
          </cell>
          <cell r="D188">
            <v>0</v>
          </cell>
        </row>
        <row r="189">
          <cell r="A189">
            <v>36929.875</v>
          </cell>
          <cell r="B189">
            <v>36929.875</v>
          </cell>
          <cell r="C189">
            <v>1.3119732141494751</v>
          </cell>
          <cell r="D189">
            <v>0</v>
          </cell>
        </row>
        <row r="190">
          <cell r="A190">
            <v>36929.916666999998</v>
          </cell>
          <cell r="B190">
            <v>36929.916666666664</v>
          </cell>
          <cell r="C190">
            <v>1.3119732141494753</v>
          </cell>
          <cell r="D190">
            <v>0</v>
          </cell>
        </row>
        <row r="191">
          <cell r="A191">
            <v>36929.958333000002</v>
          </cell>
          <cell r="B191">
            <v>36929.958333333336</v>
          </cell>
          <cell r="C191">
            <v>108.5524090018467</v>
          </cell>
          <cell r="D191">
            <v>108.5524090018467</v>
          </cell>
        </row>
        <row r="192">
          <cell r="A192">
            <v>36930</v>
          </cell>
          <cell r="B192">
            <v>36930</v>
          </cell>
          <cell r="C192">
            <v>165.72499998114679</v>
          </cell>
          <cell r="D192">
            <v>165.72499998114679</v>
          </cell>
        </row>
        <row r="193">
          <cell r="A193">
            <v>36930.041666999998</v>
          </cell>
          <cell r="B193">
            <v>36930.041666666664</v>
          </cell>
          <cell r="C193">
            <v>179.06182348397931</v>
          </cell>
          <cell r="D193">
            <v>179.06182348397931</v>
          </cell>
        </row>
        <row r="194">
          <cell r="A194">
            <v>36930.083333000002</v>
          </cell>
          <cell r="B194">
            <v>36930.083333333336</v>
          </cell>
          <cell r="C194">
            <v>180.93156784513405</v>
          </cell>
          <cell r="D194">
            <v>180.93156784513405</v>
          </cell>
        </row>
        <row r="195">
          <cell r="A195">
            <v>36930.125</v>
          </cell>
          <cell r="B195">
            <v>36930.125</v>
          </cell>
          <cell r="C195">
            <v>180.99704877659556</v>
          </cell>
          <cell r="D195">
            <v>180.99704877659556</v>
          </cell>
        </row>
        <row r="196">
          <cell r="A196">
            <v>36930.166666999998</v>
          </cell>
          <cell r="B196">
            <v>36930.166666666664</v>
          </cell>
          <cell r="C196">
            <v>180.97292953470344</v>
          </cell>
          <cell r="D196">
            <v>180.97292953470344</v>
          </cell>
        </row>
        <row r="197">
          <cell r="A197">
            <v>36930.208333000002</v>
          </cell>
          <cell r="B197">
            <v>36930.208333333336</v>
          </cell>
          <cell r="C197">
            <v>180.88683184447135</v>
          </cell>
          <cell r="D197">
            <v>180.88683184447135</v>
          </cell>
        </row>
        <row r="198">
          <cell r="A198">
            <v>36930.25</v>
          </cell>
          <cell r="B198">
            <v>36930.25</v>
          </cell>
          <cell r="C198">
            <v>180.90058662237388</v>
          </cell>
          <cell r="D198">
            <v>180.90058662237388</v>
          </cell>
        </row>
        <row r="199">
          <cell r="A199">
            <v>36930.291666999998</v>
          </cell>
          <cell r="B199">
            <v>36930.291666666664</v>
          </cell>
          <cell r="C199">
            <v>180.86154567634208</v>
          </cell>
          <cell r="D199">
            <v>180.86154567634208</v>
          </cell>
        </row>
        <row r="200">
          <cell r="A200">
            <v>36930.333333000002</v>
          </cell>
          <cell r="B200">
            <v>36930.333333333336</v>
          </cell>
          <cell r="C200">
            <v>180.8803066895247</v>
          </cell>
          <cell r="D200">
            <v>180.8803066895247</v>
          </cell>
        </row>
        <row r="201">
          <cell r="A201">
            <v>36930.375</v>
          </cell>
          <cell r="B201">
            <v>36930.375</v>
          </cell>
          <cell r="C201">
            <v>180.86047038120762</v>
          </cell>
          <cell r="D201">
            <v>180.86047038120762</v>
          </cell>
        </row>
        <row r="202">
          <cell r="A202">
            <v>36930.416666999998</v>
          </cell>
          <cell r="B202">
            <v>36930.416666666664</v>
          </cell>
          <cell r="C202">
            <v>180.83381392709231</v>
          </cell>
          <cell r="D202">
            <v>180.83381392709231</v>
          </cell>
        </row>
        <row r="203">
          <cell r="A203">
            <v>36930.458333000002</v>
          </cell>
          <cell r="B203">
            <v>36930.458333333336</v>
          </cell>
          <cell r="C203">
            <v>180.96736812895995</v>
          </cell>
          <cell r="D203">
            <v>180.96736812895995</v>
          </cell>
        </row>
        <row r="204">
          <cell r="A204">
            <v>36930.5</v>
          </cell>
          <cell r="B204">
            <v>36930.5</v>
          </cell>
          <cell r="C204">
            <v>153.50058711927113</v>
          </cell>
          <cell r="D204">
            <v>153.50058711927113</v>
          </cell>
        </row>
        <row r="205">
          <cell r="A205">
            <v>36930.541666999998</v>
          </cell>
          <cell r="B205">
            <v>36930.541666666664</v>
          </cell>
          <cell r="C205">
            <v>178.76466609762045</v>
          </cell>
          <cell r="D205">
            <v>178.76466609762045</v>
          </cell>
        </row>
        <row r="206">
          <cell r="A206">
            <v>36930.583333000002</v>
          </cell>
          <cell r="B206">
            <v>36930.583333333336</v>
          </cell>
          <cell r="C206">
            <v>180.88536201631609</v>
          </cell>
          <cell r="D206">
            <v>180.88536201631609</v>
          </cell>
        </row>
        <row r="207">
          <cell r="A207">
            <v>36930.625</v>
          </cell>
          <cell r="B207">
            <v>36930.625</v>
          </cell>
          <cell r="C207">
            <v>161.56406352188066</v>
          </cell>
          <cell r="D207">
            <v>161.56406352188066</v>
          </cell>
        </row>
        <row r="208">
          <cell r="A208">
            <v>36930.666666999998</v>
          </cell>
          <cell r="B208">
            <v>36930.666666666664</v>
          </cell>
          <cell r="C208">
            <v>150.72261980862442</v>
          </cell>
          <cell r="D208">
            <v>150.72261980862442</v>
          </cell>
        </row>
        <row r="209">
          <cell r="A209">
            <v>36930.708333000002</v>
          </cell>
          <cell r="B209">
            <v>36930.708333333336</v>
          </cell>
          <cell r="C209">
            <v>14.866614525156512</v>
          </cell>
          <cell r="D209">
            <v>14.866614525156512</v>
          </cell>
        </row>
        <row r="210">
          <cell r="A210">
            <v>36930.75</v>
          </cell>
          <cell r="B210">
            <v>36930.75</v>
          </cell>
          <cell r="C210">
            <v>0.80951541662216187</v>
          </cell>
          <cell r="D210">
            <v>0</v>
          </cell>
        </row>
        <row r="211">
          <cell r="A211">
            <v>36930.791666999998</v>
          </cell>
          <cell r="B211">
            <v>36930.791666666664</v>
          </cell>
          <cell r="C211">
            <v>0.80951541662216187</v>
          </cell>
          <cell r="D211">
            <v>0</v>
          </cell>
        </row>
        <row r="212">
          <cell r="A212">
            <v>36930.833333000002</v>
          </cell>
          <cell r="B212">
            <v>36930.833333333336</v>
          </cell>
          <cell r="C212">
            <v>0.80951541662216187</v>
          </cell>
          <cell r="D212">
            <v>0</v>
          </cell>
        </row>
        <row r="213">
          <cell r="A213">
            <v>36930.875</v>
          </cell>
          <cell r="B213">
            <v>36930.875</v>
          </cell>
          <cell r="C213">
            <v>0.80951541662216187</v>
          </cell>
          <cell r="D213">
            <v>0</v>
          </cell>
        </row>
        <row r="214">
          <cell r="A214">
            <v>36930.916666999998</v>
          </cell>
          <cell r="B214">
            <v>36930.916666666664</v>
          </cell>
          <cell r="C214">
            <v>0.4671020306870341</v>
          </cell>
          <cell r="D214">
            <v>0</v>
          </cell>
        </row>
        <row r="215">
          <cell r="A215">
            <v>36930.958333000002</v>
          </cell>
          <cell r="B215">
            <v>36930.958333333336</v>
          </cell>
          <cell r="C215">
            <v>0.18609550595283508</v>
          </cell>
          <cell r="D215">
            <v>0</v>
          </cell>
        </row>
        <row r="216">
          <cell r="A216">
            <v>36931</v>
          </cell>
          <cell r="B216">
            <v>36931</v>
          </cell>
          <cell r="C216">
            <v>0.18609550595283508</v>
          </cell>
          <cell r="D216">
            <v>0</v>
          </cell>
        </row>
        <row r="217">
          <cell r="A217">
            <v>36931.041666999998</v>
          </cell>
          <cell r="B217">
            <v>36931.041666666664</v>
          </cell>
          <cell r="C217">
            <v>0.18609550595283508</v>
          </cell>
          <cell r="D217">
            <v>0</v>
          </cell>
        </row>
        <row r="218">
          <cell r="A218">
            <v>36931.083333000002</v>
          </cell>
          <cell r="B218">
            <v>36931.083333333336</v>
          </cell>
          <cell r="C218">
            <v>0.61080677881298784</v>
          </cell>
          <cell r="D218">
            <v>0</v>
          </cell>
        </row>
        <row r="219">
          <cell r="A219">
            <v>36931.125</v>
          </cell>
          <cell r="B219">
            <v>36931.125</v>
          </cell>
          <cell r="C219">
            <v>1.3957161903381348</v>
          </cell>
          <cell r="D219">
            <v>0</v>
          </cell>
        </row>
        <row r="220">
          <cell r="A220">
            <v>36931.166666999998</v>
          </cell>
          <cell r="B220">
            <v>36931.166666666664</v>
          </cell>
          <cell r="C220">
            <v>1.3957161903381348</v>
          </cell>
          <cell r="D220">
            <v>0</v>
          </cell>
        </row>
        <row r="221">
          <cell r="A221">
            <v>36931.208333000002</v>
          </cell>
          <cell r="B221">
            <v>36931.208333333336</v>
          </cell>
          <cell r="C221">
            <v>1.3957161903381348</v>
          </cell>
          <cell r="D221">
            <v>0</v>
          </cell>
        </row>
        <row r="222">
          <cell r="A222">
            <v>36931.25</v>
          </cell>
          <cell r="B222">
            <v>36931.25</v>
          </cell>
          <cell r="C222">
            <v>1.3957161903381348</v>
          </cell>
          <cell r="D222">
            <v>0</v>
          </cell>
        </row>
        <row r="223">
          <cell r="A223">
            <v>36931.291666999998</v>
          </cell>
          <cell r="B223">
            <v>36931.291666666664</v>
          </cell>
          <cell r="C223">
            <v>1.3957161903381348</v>
          </cell>
          <cell r="D223">
            <v>0</v>
          </cell>
        </row>
        <row r="224">
          <cell r="A224">
            <v>36931.333333000002</v>
          </cell>
          <cell r="B224">
            <v>36931.333333333336</v>
          </cell>
          <cell r="C224">
            <v>1.3957161903381348</v>
          </cell>
          <cell r="D224">
            <v>0</v>
          </cell>
        </row>
        <row r="225">
          <cell r="A225">
            <v>36931.375</v>
          </cell>
          <cell r="B225">
            <v>36931.375</v>
          </cell>
          <cell r="C225">
            <v>1.3957161903381348</v>
          </cell>
          <cell r="D225">
            <v>0</v>
          </cell>
        </row>
        <row r="226">
          <cell r="A226">
            <v>36931.416666999998</v>
          </cell>
          <cell r="B226">
            <v>36931.416666666664</v>
          </cell>
          <cell r="C226">
            <v>12.960609373173781</v>
          </cell>
          <cell r="D226">
            <v>12.960609373173781</v>
          </cell>
        </row>
        <row r="227">
          <cell r="A227">
            <v>36931.458333000002</v>
          </cell>
          <cell r="B227">
            <v>36931.458333333336</v>
          </cell>
          <cell r="C227">
            <v>138.64224739954204</v>
          </cell>
          <cell r="D227">
            <v>138.64224739954204</v>
          </cell>
        </row>
        <row r="228">
          <cell r="A228">
            <v>36931.5</v>
          </cell>
          <cell r="B228">
            <v>36931.5</v>
          </cell>
          <cell r="C228">
            <v>193.24654952097978</v>
          </cell>
          <cell r="D228">
            <v>193.24654952097978</v>
          </cell>
        </row>
        <row r="229">
          <cell r="A229">
            <v>36931.541666999998</v>
          </cell>
          <cell r="B229">
            <v>36931.541666666664</v>
          </cell>
          <cell r="C229">
            <v>200.57381692164583</v>
          </cell>
          <cell r="D229">
            <v>200.57381692164583</v>
          </cell>
        </row>
        <row r="230">
          <cell r="A230">
            <v>36931.583333000002</v>
          </cell>
          <cell r="B230">
            <v>36931.583333333336</v>
          </cell>
          <cell r="C230">
            <v>202.10765199100146</v>
          </cell>
          <cell r="D230">
            <v>202.10765199100146</v>
          </cell>
        </row>
        <row r="231">
          <cell r="A231">
            <v>36931.625</v>
          </cell>
          <cell r="B231">
            <v>36931.625</v>
          </cell>
          <cell r="C231">
            <v>194.31222640790983</v>
          </cell>
          <cell r="D231">
            <v>194.31222640790983</v>
          </cell>
        </row>
        <row r="232">
          <cell r="A232">
            <v>36931.666666999998</v>
          </cell>
          <cell r="B232">
            <v>36931.666666666664</v>
          </cell>
          <cell r="C232">
            <v>176.99041482489417</v>
          </cell>
          <cell r="D232">
            <v>176.99041482489417</v>
          </cell>
        </row>
        <row r="233">
          <cell r="A233">
            <v>36931.708333000002</v>
          </cell>
          <cell r="B233">
            <v>36931.708333333336</v>
          </cell>
          <cell r="C233">
            <v>155.49813055658908</v>
          </cell>
          <cell r="D233">
            <v>155.49813055658908</v>
          </cell>
        </row>
        <row r="234">
          <cell r="A234">
            <v>36931.75</v>
          </cell>
          <cell r="B234">
            <v>36931.75</v>
          </cell>
          <cell r="C234">
            <v>150.460024224497</v>
          </cell>
          <cell r="D234">
            <v>150.460024224497</v>
          </cell>
        </row>
        <row r="235">
          <cell r="A235">
            <v>36931.791666999998</v>
          </cell>
          <cell r="B235">
            <v>36931.791666666664</v>
          </cell>
          <cell r="C235">
            <v>157.88129609608788</v>
          </cell>
          <cell r="D235">
            <v>157.88129609608788</v>
          </cell>
        </row>
        <row r="236">
          <cell r="A236">
            <v>36931.833333000002</v>
          </cell>
          <cell r="B236">
            <v>36931.833333333336</v>
          </cell>
          <cell r="C236">
            <v>175.87325227257861</v>
          </cell>
          <cell r="D236">
            <v>175.87325227257861</v>
          </cell>
        </row>
        <row r="237">
          <cell r="A237">
            <v>36931.875</v>
          </cell>
          <cell r="B237">
            <v>36931.875</v>
          </cell>
          <cell r="C237">
            <v>180.57313569323372</v>
          </cell>
          <cell r="D237">
            <v>180.57313569323372</v>
          </cell>
        </row>
        <row r="238">
          <cell r="A238">
            <v>36931.916666999998</v>
          </cell>
          <cell r="B238">
            <v>36931.916666666664</v>
          </cell>
          <cell r="C238">
            <v>187.60575991675896</v>
          </cell>
          <cell r="D238">
            <v>187.60575991675896</v>
          </cell>
        </row>
        <row r="239">
          <cell r="A239">
            <v>36931.958333000002</v>
          </cell>
          <cell r="B239">
            <v>36931.958333333336</v>
          </cell>
          <cell r="C239">
            <v>190.71462446503548</v>
          </cell>
          <cell r="D239">
            <v>190.71462446503548</v>
          </cell>
        </row>
        <row r="240">
          <cell r="A240">
            <v>36932</v>
          </cell>
          <cell r="B240">
            <v>36932</v>
          </cell>
          <cell r="C240">
            <v>191.96843002493603</v>
          </cell>
          <cell r="D240">
            <v>191.96843002493603</v>
          </cell>
        </row>
        <row r="241">
          <cell r="A241">
            <v>36932.041666999998</v>
          </cell>
          <cell r="B241">
            <v>36932.041666666664</v>
          </cell>
          <cell r="C241">
            <v>200.45256109867569</v>
          </cell>
          <cell r="D241">
            <v>200.45256109867569</v>
          </cell>
        </row>
        <row r="242">
          <cell r="A242">
            <v>36932.083333000002</v>
          </cell>
          <cell r="B242">
            <v>36932.083333333336</v>
          </cell>
          <cell r="C242">
            <v>200.56259638781367</v>
          </cell>
          <cell r="D242">
            <v>200.56259638781367</v>
          </cell>
        </row>
        <row r="243">
          <cell r="A243">
            <v>36932.125</v>
          </cell>
          <cell r="B243">
            <v>36932.125</v>
          </cell>
          <cell r="C243">
            <v>200.53953854035183</v>
          </cell>
          <cell r="D243">
            <v>200.53953854035183</v>
          </cell>
        </row>
        <row r="244">
          <cell r="A244">
            <v>36932.166666999998</v>
          </cell>
          <cell r="B244">
            <v>36932.166666666664</v>
          </cell>
          <cell r="C244">
            <v>200.5633736807097</v>
          </cell>
          <cell r="D244">
            <v>200.5633736807097</v>
          </cell>
        </row>
        <row r="245">
          <cell r="A245">
            <v>36932.208333000002</v>
          </cell>
          <cell r="B245">
            <v>36932.208333333336</v>
          </cell>
          <cell r="C245">
            <v>200.49802299518228</v>
          </cell>
          <cell r="D245">
            <v>200.49802299518228</v>
          </cell>
        </row>
        <row r="246">
          <cell r="A246">
            <v>36932.25</v>
          </cell>
          <cell r="B246">
            <v>36932.25</v>
          </cell>
          <cell r="C246">
            <v>200.53571061521365</v>
          </cell>
          <cell r="D246">
            <v>200.53571061521365</v>
          </cell>
        </row>
        <row r="247">
          <cell r="A247">
            <v>36932.291666999998</v>
          </cell>
          <cell r="B247">
            <v>36932.291666666664</v>
          </cell>
          <cell r="C247">
            <v>200.52364222341112</v>
          </cell>
          <cell r="D247">
            <v>200.52364222341112</v>
          </cell>
        </row>
        <row r="248">
          <cell r="A248">
            <v>36932.333333000002</v>
          </cell>
          <cell r="B248">
            <v>36932.333333333336</v>
          </cell>
          <cell r="C248">
            <v>200.50668254928968</v>
          </cell>
          <cell r="D248">
            <v>200.50668254928968</v>
          </cell>
        </row>
        <row r="249">
          <cell r="A249">
            <v>36932.375</v>
          </cell>
          <cell r="B249">
            <v>36932.375</v>
          </cell>
          <cell r="C249">
            <v>200.52904681868452</v>
          </cell>
          <cell r="D249">
            <v>200.52904681868452</v>
          </cell>
        </row>
        <row r="250">
          <cell r="A250">
            <v>36932.416666999998</v>
          </cell>
          <cell r="B250">
            <v>36932.416666666664</v>
          </cell>
          <cell r="C250">
            <v>200.47965733232789</v>
          </cell>
          <cell r="D250">
            <v>200.47965733232789</v>
          </cell>
        </row>
        <row r="251">
          <cell r="A251">
            <v>36932.458333000002</v>
          </cell>
          <cell r="B251">
            <v>36932.458333333336</v>
          </cell>
          <cell r="C251">
            <v>200.57913914430696</v>
          </cell>
          <cell r="D251">
            <v>200.57913914430696</v>
          </cell>
        </row>
        <row r="252">
          <cell r="A252">
            <v>36932.5</v>
          </cell>
          <cell r="B252">
            <v>36932.5</v>
          </cell>
          <cell r="C252">
            <v>200.59889771167633</v>
          </cell>
          <cell r="D252">
            <v>200.59889771167633</v>
          </cell>
        </row>
        <row r="253">
          <cell r="A253">
            <v>36932.541666999998</v>
          </cell>
          <cell r="B253">
            <v>36932.541666666664</v>
          </cell>
          <cell r="C253">
            <v>163.17025847969063</v>
          </cell>
          <cell r="D253">
            <v>163.17025847969063</v>
          </cell>
        </row>
        <row r="254">
          <cell r="A254">
            <v>36932.583333000002</v>
          </cell>
          <cell r="B254">
            <v>36932.583333333336</v>
          </cell>
          <cell r="C254">
            <v>174.13006830561554</v>
          </cell>
          <cell r="D254">
            <v>174.13006830561554</v>
          </cell>
        </row>
        <row r="255">
          <cell r="A255">
            <v>36932.625</v>
          </cell>
          <cell r="B255">
            <v>36932.625</v>
          </cell>
          <cell r="C255">
            <v>180.52650413921808</v>
          </cell>
          <cell r="D255">
            <v>180.52650413921808</v>
          </cell>
        </row>
        <row r="256">
          <cell r="A256">
            <v>36932.666666999998</v>
          </cell>
          <cell r="B256">
            <v>36932.666666666664</v>
          </cell>
          <cell r="C256">
            <v>186.32588294249373</v>
          </cell>
          <cell r="D256">
            <v>186.32588294249373</v>
          </cell>
        </row>
        <row r="257">
          <cell r="A257">
            <v>36932.708333000002</v>
          </cell>
          <cell r="B257">
            <v>36932.708333333336</v>
          </cell>
          <cell r="C257">
            <v>180.43305805135356</v>
          </cell>
          <cell r="D257">
            <v>180.43305805135356</v>
          </cell>
        </row>
        <row r="258">
          <cell r="A258">
            <v>36932.75</v>
          </cell>
          <cell r="B258">
            <v>36932.75</v>
          </cell>
          <cell r="C258">
            <v>190.63207832312978</v>
          </cell>
          <cell r="D258">
            <v>190.63207832312978</v>
          </cell>
        </row>
        <row r="259">
          <cell r="A259">
            <v>36932.791666999998</v>
          </cell>
          <cell r="B259">
            <v>36932.791666666664</v>
          </cell>
          <cell r="C259">
            <v>190.6911082415989</v>
          </cell>
          <cell r="D259">
            <v>190.6911082415989</v>
          </cell>
        </row>
        <row r="260">
          <cell r="A260">
            <v>36932.833333000002</v>
          </cell>
          <cell r="B260">
            <v>36932.833333333336</v>
          </cell>
          <cell r="C260">
            <v>192.00739937815243</v>
          </cell>
          <cell r="D260">
            <v>192.00739937815243</v>
          </cell>
        </row>
        <row r="261">
          <cell r="A261">
            <v>36932.875</v>
          </cell>
          <cell r="B261">
            <v>36932.875</v>
          </cell>
          <cell r="C261">
            <v>195.67275986014047</v>
          </cell>
          <cell r="D261">
            <v>195.67275986014047</v>
          </cell>
        </row>
        <row r="262">
          <cell r="A262">
            <v>36932.916666999998</v>
          </cell>
          <cell r="B262">
            <v>36932.916666666664</v>
          </cell>
          <cell r="C262">
            <v>180.19347103404871</v>
          </cell>
          <cell r="D262">
            <v>180.19347103404871</v>
          </cell>
        </row>
        <row r="263">
          <cell r="A263">
            <v>36932.958333000002</v>
          </cell>
          <cell r="B263">
            <v>36932.958333333336</v>
          </cell>
          <cell r="C263">
            <v>182.91299803856094</v>
          </cell>
          <cell r="D263">
            <v>182.91299803856094</v>
          </cell>
        </row>
        <row r="264">
          <cell r="A264">
            <v>36933</v>
          </cell>
          <cell r="B264">
            <v>36933</v>
          </cell>
          <cell r="C264">
            <v>180.68709207548611</v>
          </cell>
          <cell r="D264">
            <v>180.68709207548611</v>
          </cell>
        </row>
        <row r="265">
          <cell r="A265">
            <v>36933.041666999998</v>
          </cell>
          <cell r="B265">
            <v>36933.041666666664</v>
          </cell>
          <cell r="C265">
            <v>180.69383409296205</v>
          </cell>
          <cell r="D265">
            <v>180.69383409296205</v>
          </cell>
        </row>
        <row r="266">
          <cell r="A266">
            <v>36933.083333000002</v>
          </cell>
          <cell r="B266">
            <v>36933.083333333336</v>
          </cell>
          <cell r="C266">
            <v>180.67785860611278</v>
          </cell>
          <cell r="D266">
            <v>180.67785860611278</v>
          </cell>
        </row>
        <row r="267">
          <cell r="A267">
            <v>36933.125</v>
          </cell>
          <cell r="B267">
            <v>36933.125</v>
          </cell>
          <cell r="C267">
            <v>180.6373756062834</v>
          </cell>
          <cell r="D267">
            <v>180.6373756062834</v>
          </cell>
        </row>
        <row r="268">
          <cell r="A268">
            <v>36933.166666999998</v>
          </cell>
          <cell r="B268">
            <v>36933.166666666664</v>
          </cell>
          <cell r="C268">
            <v>180.52818605349034</v>
          </cell>
          <cell r="D268">
            <v>180.52818605349034</v>
          </cell>
        </row>
        <row r="269">
          <cell r="A269">
            <v>36933.208333000002</v>
          </cell>
          <cell r="B269">
            <v>36933.208333333336</v>
          </cell>
          <cell r="C269">
            <v>180.60646356738764</v>
          </cell>
          <cell r="D269">
            <v>180.60646356738764</v>
          </cell>
        </row>
        <row r="270">
          <cell r="A270">
            <v>36933.25</v>
          </cell>
          <cell r="B270">
            <v>36933.25</v>
          </cell>
          <cell r="C270">
            <v>180.68089002779141</v>
          </cell>
          <cell r="D270">
            <v>180.68089002779141</v>
          </cell>
        </row>
        <row r="271">
          <cell r="A271">
            <v>36933.291666999998</v>
          </cell>
          <cell r="B271">
            <v>36933.291666666664</v>
          </cell>
          <cell r="C271">
            <v>180.62564374972271</v>
          </cell>
          <cell r="D271">
            <v>180.62564374972271</v>
          </cell>
        </row>
        <row r="272">
          <cell r="A272">
            <v>36933.333333000002</v>
          </cell>
          <cell r="B272">
            <v>36933.333333333336</v>
          </cell>
          <cell r="C272">
            <v>186.38538153881257</v>
          </cell>
          <cell r="D272">
            <v>186.38538153881257</v>
          </cell>
        </row>
        <row r="273">
          <cell r="A273">
            <v>36933.375</v>
          </cell>
          <cell r="B273">
            <v>36933.375</v>
          </cell>
          <cell r="C273">
            <v>187.1856291948466</v>
          </cell>
          <cell r="D273">
            <v>187.1856291948466</v>
          </cell>
        </row>
        <row r="274">
          <cell r="A274">
            <v>36933.416666999998</v>
          </cell>
          <cell r="B274">
            <v>36933.416666666664</v>
          </cell>
          <cell r="C274">
            <v>175.83214765174711</v>
          </cell>
          <cell r="D274">
            <v>175.83214765174711</v>
          </cell>
        </row>
        <row r="275">
          <cell r="A275">
            <v>36933.458333000002</v>
          </cell>
          <cell r="B275">
            <v>36933.458333333336</v>
          </cell>
          <cell r="C275">
            <v>179.3055562998901</v>
          </cell>
          <cell r="D275">
            <v>179.3055562998901</v>
          </cell>
        </row>
        <row r="276">
          <cell r="A276">
            <v>36933.5</v>
          </cell>
          <cell r="B276">
            <v>36933.5</v>
          </cell>
          <cell r="C276">
            <v>180.61448892052647</v>
          </cell>
          <cell r="D276">
            <v>180.61448892052647</v>
          </cell>
        </row>
        <row r="277">
          <cell r="A277">
            <v>36933.541666999998</v>
          </cell>
          <cell r="B277">
            <v>36933.541666666664</v>
          </cell>
          <cell r="C277">
            <v>180.58763158851525</v>
          </cell>
          <cell r="D277">
            <v>180.58763158851525</v>
          </cell>
        </row>
        <row r="278">
          <cell r="A278">
            <v>36933.583333000002</v>
          </cell>
          <cell r="B278">
            <v>36933.583333333336</v>
          </cell>
          <cell r="C278">
            <v>180.63736060869439</v>
          </cell>
          <cell r="D278">
            <v>180.63736060869439</v>
          </cell>
        </row>
        <row r="279">
          <cell r="A279">
            <v>36933.625</v>
          </cell>
          <cell r="B279">
            <v>36933.625</v>
          </cell>
          <cell r="C279">
            <v>180.73188943135992</v>
          </cell>
          <cell r="D279">
            <v>180.73188943135992</v>
          </cell>
        </row>
        <row r="280">
          <cell r="A280">
            <v>36933.666666999998</v>
          </cell>
          <cell r="B280">
            <v>36933.666666666664</v>
          </cell>
          <cell r="C280">
            <v>180.61874602844674</v>
          </cell>
          <cell r="D280">
            <v>180.61874602844674</v>
          </cell>
        </row>
        <row r="281">
          <cell r="A281">
            <v>36933.708333000002</v>
          </cell>
          <cell r="B281">
            <v>36933.708333333336</v>
          </cell>
          <cell r="C281">
            <v>180.57883493625755</v>
          </cell>
          <cell r="D281">
            <v>180.57883493625755</v>
          </cell>
        </row>
        <row r="282">
          <cell r="A282">
            <v>36933.75</v>
          </cell>
          <cell r="B282">
            <v>36933.75</v>
          </cell>
          <cell r="C282">
            <v>180.57463559241432</v>
          </cell>
          <cell r="D282">
            <v>180.57463559241432</v>
          </cell>
        </row>
        <row r="283">
          <cell r="A283">
            <v>36933.791666999998</v>
          </cell>
          <cell r="B283">
            <v>36933.791666666664</v>
          </cell>
          <cell r="C283">
            <v>180.6044017138704</v>
          </cell>
          <cell r="D283">
            <v>180.6044017138704</v>
          </cell>
        </row>
        <row r="284">
          <cell r="A284">
            <v>36933.833333000002</v>
          </cell>
          <cell r="B284">
            <v>36933.833333333336</v>
          </cell>
          <cell r="C284">
            <v>180.55286019959334</v>
          </cell>
          <cell r="D284">
            <v>180.55286019959334</v>
          </cell>
        </row>
        <row r="285">
          <cell r="A285">
            <v>36933.875</v>
          </cell>
          <cell r="B285">
            <v>36933.875</v>
          </cell>
          <cell r="C285">
            <v>180.64040816077909</v>
          </cell>
          <cell r="D285">
            <v>180.64040816077909</v>
          </cell>
        </row>
        <row r="286">
          <cell r="A286">
            <v>36933.916666999998</v>
          </cell>
          <cell r="B286">
            <v>36933.916666666664</v>
          </cell>
          <cell r="C286">
            <v>180.6581185265438</v>
          </cell>
          <cell r="D286">
            <v>180.6581185265438</v>
          </cell>
        </row>
        <row r="287">
          <cell r="A287">
            <v>36933.958333000002</v>
          </cell>
          <cell r="B287">
            <v>36933.958333333336</v>
          </cell>
          <cell r="C287">
            <v>180.6600885555336</v>
          </cell>
          <cell r="D287">
            <v>180.6600885555336</v>
          </cell>
        </row>
        <row r="288">
          <cell r="A288">
            <v>36934</v>
          </cell>
          <cell r="B288">
            <v>36934</v>
          </cell>
          <cell r="C288">
            <v>180.5621590194597</v>
          </cell>
          <cell r="D288">
            <v>180.5621590194597</v>
          </cell>
        </row>
        <row r="289">
          <cell r="A289">
            <v>36934.041666999998</v>
          </cell>
          <cell r="B289">
            <v>36934.041666666664</v>
          </cell>
          <cell r="C289">
            <v>180.5593764391086</v>
          </cell>
          <cell r="D289">
            <v>180.5593764391086</v>
          </cell>
        </row>
        <row r="290">
          <cell r="A290">
            <v>36934.083333000002</v>
          </cell>
          <cell r="B290">
            <v>36934.083333333336</v>
          </cell>
          <cell r="C290">
            <v>180.74629190533869</v>
          </cell>
          <cell r="D290">
            <v>180.74629190533869</v>
          </cell>
        </row>
        <row r="291">
          <cell r="A291">
            <v>36934.125</v>
          </cell>
          <cell r="B291">
            <v>36934.125</v>
          </cell>
          <cell r="C291">
            <v>180.6170654953751</v>
          </cell>
          <cell r="D291">
            <v>180.6170654953751</v>
          </cell>
        </row>
        <row r="292">
          <cell r="A292">
            <v>36934.166666999998</v>
          </cell>
          <cell r="B292">
            <v>36934.166666666664</v>
          </cell>
          <cell r="C292">
            <v>183.02398484714323</v>
          </cell>
          <cell r="D292">
            <v>183.02398484714323</v>
          </cell>
        </row>
        <row r="293">
          <cell r="A293">
            <v>36934.208333000002</v>
          </cell>
          <cell r="B293">
            <v>36934.208333333336</v>
          </cell>
          <cell r="C293">
            <v>185.83196299531721</v>
          </cell>
          <cell r="D293">
            <v>185.83196299531721</v>
          </cell>
        </row>
        <row r="294">
          <cell r="A294">
            <v>36934.25</v>
          </cell>
          <cell r="B294">
            <v>36934.25</v>
          </cell>
          <cell r="C294">
            <v>185.78411657106724</v>
          </cell>
          <cell r="D294">
            <v>185.78411657106724</v>
          </cell>
        </row>
        <row r="295">
          <cell r="A295">
            <v>36934.291666999998</v>
          </cell>
          <cell r="B295">
            <v>36934.291666666664</v>
          </cell>
          <cell r="C295">
            <v>98.829027211719776</v>
          </cell>
          <cell r="D295">
            <v>98.829027211719776</v>
          </cell>
        </row>
        <row r="296">
          <cell r="A296">
            <v>36934.333333000002</v>
          </cell>
          <cell r="B296">
            <v>36934.333333333336</v>
          </cell>
          <cell r="C296">
            <v>0.15818117558956146</v>
          </cell>
          <cell r="D296">
            <v>0</v>
          </cell>
        </row>
        <row r="297">
          <cell r="A297">
            <v>36934.375</v>
          </cell>
          <cell r="B297">
            <v>36934.375</v>
          </cell>
          <cell r="C297">
            <v>0.15818117558956146</v>
          </cell>
          <cell r="D297">
            <v>0</v>
          </cell>
        </row>
        <row r="298">
          <cell r="A298">
            <v>36934.416666999998</v>
          </cell>
          <cell r="B298">
            <v>36934.416666666664</v>
          </cell>
          <cell r="C298">
            <v>0.15818117558956146</v>
          </cell>
          <cell r="D298">
            <v>0</v>
          </cell>
        </row>
        <row r="299">
          <cell r="A299">
            <v>36934.458333000002</v>
          </cell>
          <cell r="B299">
            <v>36934.458333333336</v>
          </cell>
          <cell r="C299">
            <v>0.15818117558956146</v>
          </cell>
          <cell r="D299">
            <v>0</v>
          </cell>
        </row>
        <row r="300">
          <cell r="A300">
            <v>36934.5</v>
          </cell>
          <cell r="B300">
            <v>36934.5</v>
          </cell>
          <cell r="C300">
            <v>0.15818117558956146</v>
          </cell>
          <cell r="D300">
            <v>0</v>
          </cell>
        </row>
        <row r="301">
          <cell r="A301">
            <v>36934.541666999998</v>
          </cell>
          <cell r="B301">
            <v>36934.541666666664</v>
          </cell>
          <cell r="C301">
            <v>0.15818117558956146</v>
          </cell>
          <cell r="D301">
            <v>0</v>
          </cell>
        </row>
        <row r="302">
          <cell r="A302">
            <v>36934.583333000002</v>
          </cell>
          <cell r="B302">
            <v>36934.583333333336</v>
          </cell>
          <cell r="C302">
            <v>0.15818117558956146</v>
          </cell>
          <cell r="D302">
            <v>0</v>
          </cell>
        </row>
        <row r="303">
          <cell r="A303">
            <v>36934.625</v>
          </cell>
          <cell r="B303">
            <v>36934.625</v>
          </cell>
          <cell r="C303">
            <v>0.15818117558956146</v>
          </cell>
          <cell r="D303">
            <v>0</v>
          </cell>
        </row>
        <row r="304">
          <cell r="A304">
            <v>36934.666666999998</v>
          </cell>
          <cell r="B304">
            <v>36934.666666666664</v>
          </cell>
          <cell r="C304">
            <v>0.15818117558956146</v>
          </cell>
          <cell r="D304">
            <v>0</v>
          </cell>
        </row>
        <row r="305">
          <cell r="A305">
            <v>36934.708333000002</v>
          </cell>
          <cell r="B305">
            <v>36934.708333333336</v>
          </cell>
          <cell r="C305">
            <v>0.15818117558956146</v>
          </cell>
          <cell r="D305">
            <v>0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6">
        <row r="7">
          <cell r="A7">
            <v>36922.291666999998</v>
          </cell>
          <cell r="B7">
            <v>36922.291666666664</v>
          </cell>
          <cell r="C7">
            <v>9.1329223013500869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13.601783120345777</v>
          </cell>
          <cell r="D8">
            <v>13.601783120345777</v>
          </cell>
        </row>
        <row r="9">
          <cell r="A9">
            <v>36922.375</v>
          </cell>
          <cell r="B9">
            <v>36922.375</v>
          </cell>
          <cell r="C9">
            <v>7.1333859388383765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17.999660271589082</v>
          </cell>
          <cell r="D10">
            <v>17.999660271589082</v>
          </cell>
        </row>
        <row r="11">
          <cell r="A11">
            <v>36922.458333000002</v>
          </cell>
          <cell r="B11">
            <v>36922.458333333336</v>
          </cell>
          <cell r="C11">
            <v>10.19725283757519</v>
          </cell>
          <cell r="D11">
            <v>10.19725283757519</v>
          </cell>
        </row>
        <row r="12">
          <cell r="A12">
            <v>36922.5</v>
          </cell>
          <cell r="B12">
            <v>36922.5</v>
          </cell>
          <cell r="C12">
            <v>6.4151872760047191</v>
          </cell>
          <cell r="D12">
            <v>0</v>
          </cell>
        </row>
        <row r="13">
          <cell r="A13">
            <v>36922.541666999998</v>
          </cell>
          <cell r="B13">
            <v>36922.541666666664</v>
          </cell>
          <cell r="C13">
            <v>9.7800619551021892</v>
          </cell>
          <cell r="D13">
            <v>0</v>
          </cell>
        </row>
        <row r="14">
          <cell r="A14">
            <v>36922.583333000002</v>
          </cell>
          <cell r="B14">
            <v>36922.583333333336</v>
          </cell>
          <cell r="C14">
            <v>8.3052788502406578</v>
          </cell>
          <cell r="D14">
            <v>0</v>
          </cell>
        </row>
        <row r="15">
          <cell r="A15">
            <v>36922.625</v>
          </cell>
          <cell r="B15">
            <v>36922.625</v>
          </cell>
          <cell r="C15">
            <v>7.0674263631239205</v>
          </cell>
          <cell r="D15">
            <v>0</v>
          </cell>
        </row>
        <row r="16">
          <cell r="A16">
            <v>36922.666666999998</v>
          </cell>
          <cell r="B16">
            <v>36922.666666666664</v>
          </cell>
          <cell r="C16">
            <v>9.1442313840126115</v>
          </cell>
          <cell r="D16">
            <v>0</v>
          </cell>
        </row>
        <row r="17">
          <cell r="A17">
            <v>36922.708333000002</v>
          </cell>
          <cell r="B17">
            <v>36922.708333333336</v>
          </cell>
          <cell r="C17">
            <v>4.7959038969703895</v>
          </cell>
          <cell r="D17">
            <v>0</v>
          </cell>
        </row>
        <row r="18">
          <cell r="A18">
            <v>36922.75</v>
          </cell>
          <cell r="B18">
            <v>36922.75</v>
          </cell>
          <cell r="C18">
            <v>-4.5048207194236811</v>
          </cell>
          <cell r="D18">
            <v>0</v>
          </cell>
        </row>
        <row r="19">
          <cell r="A19">
            <v>36922.791666999998</v>
          </cell>
          <cell r="B19">
            <v>36922.791666666664</v>
          </cell>
          <cell r="C19">
            <v>1.9687914266669007</v>
          </cell>
          <cell r="D19">
            <v>0</v>
          </cell>
        </row>
        <row r="20">
          <cell r="A20">
            <v>36922.833333000002</v>
          </cell>
          <cell r="B20">
            <v>36922.833333333336</v>
          </cell>
          <cell r="C20">
            <v>6.9072669638687083</v>
          </cell>
          <cell r="D20">
            <v>0</v>
          </cell>
        </row>
        <row r="21">
          <cell r="A21">
            <v>36922.875</v>
          </cell>
          <cell r="B21">
            <v>36922.875</v>
          </cell>
          <cell r="C21">
            <v>7.3183291189339048</v>
          </cell>
          <cell r="D21">
            <v>0</v>
          </cell>
        </row>
        <row r="22">
          <cell r="A22">
            <v>36922.916666999998</v>
          </cell>
          <cell r="B22">
            <v>36922.916666666664</v>
          </cell>
          <cell r="C22">
            <v>6.5530683877445588</v>
          </cell>
          <cell r="D22">
            <v>0</v>
          </cell>
        </row>
        <row r="23">
          <cell r="A23">
            <v>36922.958333000002</v>
          </cell>
          <cell r="B23">
            <v>36922.958333333336</v>
          </cell>
          <cell r="C23">
            <v>-0.84991686846366055</v>
          </cell>
          <cell r="D23">
            <v>0</v>
          </cell>
        </row>
        <row r="24">
          <cell r="A24">
            <v>36923</v>
          </cell>
          <cell r="B24">
            <v>36923</v>
          </cell>
          <cell r="C24">
            <v>-3.9620447802078345</v>
          </cell>
          <cell r="D24">
            <v>0</v>
          </cell>
        </row>
        <row r="25">
          <cell r="A25">
            <v>36923.041666999998</v>
          </cell>
          <cell r="B25">
            <v>36923.041666666664</v>
          </cell>
          <cell r="C25">
            <v>-4.3820144275691773</v>
          </cell>
          <cell r="D25">
            <v>0</v>
          </cell>
        </row>
        <row r="26">
          <cell r="A26">
            <v>36923.083333000002</v>
          </cell>
          <cell r="B26">
            <v>36923.083333333336</v>
          </cell>
          <cell r="C26">
            <v>-4.4241571426391602</v>
          </cell>
          <cell r="D26">
            <v>0</v>
          </cell>
        </row>
        <row r="27">
          <cell r="A27">
            <v>36923.125</v>
          </cell>
          <cell r="B27">
            <v>36923.125</v>
          </cell>
          <cell r="C27">
            <v>-4.3562412828141648</v>
          </cell>
          <cell r="D27">
            <v>0</v>
          </cell>
        </row>
        <row r="28">
          <cell r="A28">
            <v>36923.166666999998</v>
          </cell>
          <cell r="B28">
            <v>36923.166666666664</v>
          </cell>
          <cell r="C28">
            <v>-3.6694041849901082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4.8631609809485035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29.31716656651853</v>
          </cell>
          <cell r="D30">
            <v>29.31716656651853</v>
          </cell>
        </row>
        <row r="31">
          <cell r="A31">
            <v>36923.291666999998</v>
          </cell>
          <cell r="B31">
            <v>36923.291666666664</v>
          </cell>
          <cell r="C31">
            <v>8.0414170876921975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1.1130857394528486</v>
          </cell>
          <cell r="D32">
            <v>0</v>
          </cell>
        </row>
        <row r="33">
          <cell r="A33">
            <v>36923.375</v>
          </cell>
          <cell r="B33">
            <v>36923.375</v>
          </cell>
          <cell r="C33">
            <v>0.34425088640799295</v>
          </cell>
          <cell r="D33">
            <v>0</v>
          </cell>
        </row>
        <row r="34">
          <cell r="A34">
            <v>36923.416666999998</v>
          </cell>
          <cell r="B34">
            <v>36923.416666666664</v>
          </cell>
          <cell r="C34">
            <v>-1.5464491888243412</v>
          </cell>
          <cell r="D34">
            <v>0</v>
          </cell>
        </row>
        <row r="35">
          <cell r="A35">
            <v>36923.458333000002</v>
          </cell>
          <cell r="B35">
            <v>36923.458333333336</v>
          </cell>
          <cell r="C35">
            <v>4.7584249234017424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-0.52275449636807114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-3.6259549291098874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-3.3946119853860846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-4.3936763787734066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-4.4561757589597173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-4.2179740726648731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2.2771637899745252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8.8783221033835655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9.5800897381407939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10.180825805444714</v>
          </cell>
          <cell r="D45">
            <v>10.180825805444714</v>
          </cell>
        </row>
        <row r="46">
          <cell r="A46">
            <v>36923.916666999998</v>
          </cell>
          <cell r="B46">
            <v>36923.916666666664</v>
          </cell>
          <cell r="C46">
            <v>-1.7072450515696505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-3.5636328035501768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10.670500010747567</v>
          </cell>
          <cell r="D48">
            <v>10.670500010747567</v>
          </cell>
        </row>
        <row r="49">
          <cell r="A49">
            <v>36924.041666999998</v>
          </cell>
          <cell r="B49">
            <v>36924.041666666664</v>
          </cell>
          <cell r="C49">
            <v>16.421189838394792</v>
          </cell>
          <cell r="D49">
            <v>16.421189838394792</v>
          </cell>
        </row>
        <row r="50">
          <cell r="A50">
            <v>36924.083333000002</v>
          </cell>
          <cell r="B50">
            <v>36924.083333333336</v>
          </cell>
          <cell r="C50">
            <v>5.8171354481073285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-2.8217898775519776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6.8244563171964332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15.159741580882002</v>
          </cell>
          <cell r="D53">
            <v>15.159741580882002</v>
          </cell>
        </row>
        <row r="54">
          <cell r="A54">
            <v>36924.25</v>
          </cell>
          <cell r="B54">
            <v>36924.25</v>
          </cell>
          <cell r="C54">
            <v>26.758398085515211</v>
          </cell>
          <cell r="D54">
            <v>26.758398085515211</v>
          </cell>
        </row>
        <row r="55">
          <cell r="A55">
            <v>36924.291666999998</v>
          </cell>
          <cell r="B55">
            <v>36924.291666666664</v>
          </cell>
          <cell r="C55">
            <v>-3.5084493165284827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12.5240465389627</v>
          </cell>
          <cell r="D56">
            <v>12.5240465389627</v>
          </cell>
        </row>
        <row r="57">
          <cell r="A57">
            <v>36924.375</v>
          </cell>
          <cell r="B57">
            <v>36924.375</v>
          </cell>
          <cell r="C57">
            <v>14.86305855798282</v>
          </cell>
          <cell r="D57">
            <v>14.86305855798282</v>
          </cell>
        </row>
        <row r="58">
          <cell r="A58">
            <v>36924.416666999998</v>
          </cell>
          <cell r="B58">
            <v>36924.416666666664</v>
          </cell>
          <cell r="C58">
            <v>26.307211759010595</v>
          </cell>
          <cell r="D58">
            <v>26.307211759010595</v>
          </cell>
        </row>
        <row r="59">
          <cell r="A59">
            <v>36924.458333000002</v>
          </cell>
          <cell r="B59">
            <v>36924.458333333336</v>
          </cell>
          <cell r="C59">
            <v>31.185362625651226</v>
          </cell>
          <cell r="D59">
            <v>31.185362625651226</v>
          </cell>
        </row>
        <row r="60">
          <cell r="A60">
            <v>36924.5</v>
          </cell>
          <cell r="B60">
            <v>36924.5</v>
          </cell>
          <cell r="C60">
            <v>17.533707051124949</v>
          </cell>
          <cell r="D60">
            <v>17.533707051124949</v>
          </cell>
        </row>
        <row r="61">
          <cell r="A61">
            <v>36924.541666999998</v>
          </cell>
          <cell r="B61">
            <v>36924.541666666664</v>
          </cell>
          <cell r="C61">
            <v>23.217428994090938</v>
          </cell>
          <cell r="D61">
            <v>23.217428994090938</v>
          </cell>
        </row>
        <row r="62">
          <cell r="A62">
            <v>36924.583333000002</v>
          </cell>
          <cell r="B62">
            <v>36924.583333333336</v>
          </cell>
          <cell r="C62">
            <v>32.02567138148278</v>
          </cell>
          <cell r="D62">
            <v>32.02567138148278</v>
          </cell>
        </row>
        <row r="63">
          <cell r="A63">
            <v>36924.625</v>
          </cell>
          <cell r="B63">
            <v>36924.625</v>
          </cell>
          <cell r="C63">
            <v>18.20283575753767</v>
          </cell>
          <cell r="D63">
            <v>18.20283575753767</v>
          </cell>
        </row>
        <row r="64">
          <cell r="A64">
            <v>36924.666666999998</v>
          </cell>
          <cell r="B64">
            <v>36924.666666666664</v>
          </cell>
          <cell r="C64">
            <v>13.206011014216486</v>
          </cell>
          <cell r="D64">
            <v>13.206011014216486</v>
          </cell>
        </row>
        <row r="65">
          <cell r="A65">
            <v>36924.708333000002</v>
          </cell>
          <cell r="B65">
            <v>36924.708333333336</v>
          </cell>
          <cell r="C65">
            <v>14.360919432244758</v>
          </cell>
          <cell r="D65">
            <v>14.360919432244758</v>
          </cell>
        </row>
        <row r="66">
          <cell r="A66">
            <v>36924.75</v>
          </cell>
          <cell r="B66">
            <v>36924.75</v>
          </cell>
          <cell r="C66">
            <v>17.375779871158315</v>
          </cell>
          <cell r="D66">
            <v>17.375779871158315</v>
          </cell>
        </row>
        <row r="67">
          <cell r="A67">
            <v>36924.791666999998</v>
          </cell>
          <cell r="B67">
            <v>36924.791666666664</v>
          </cell>
          <cell r="C67">
            <v>33.383713872945719</v>
          </cell>
          <cell r="D67">
            <v>33.383713872945719</v>
          </cell>
        </row>
        <row r="68">
          <cell r="A68">
            <v>36924.833333000002</v>
          </cell>
          <cell r="B68">
            <v>36924.833333333336</v>
          </cell>
          <cell r="C68">
            <v>18.306521713327154</v>
          </cell>
          <cell r="D68">
            <v>18.306521713327154</v>
          </cell>
        </row>
        <row r="69">
          <cell r="A69">
            <v>36924.875</v>
          </cell>
          <cell r="B69">
            <v>36924.875</v>
          </cell>
          <cell r="C69">
            <v>23.777827492465359</v>
          </cell>
          <cell r="D69">
            <v>23.777827492465359</v>
          </cell>
        </row>
        <row r="70">
          <cell r="A70">
            <v>36924.916666999998</v>
          </cell>
          <cell r="B70">
            <v>36924.916666666664</v>
          </cell>
          <cell r="C70">
            <v>41.323737803206136</v>
          </cell>
          <cell r="D70">
            <v>41.323737803206136</v>
          </cell>
        </row>
        <row r="71">
          <cell r="A71">
            <v>36924.958333000002</v>
          </cell>
          <cell r="B71">
            <v>36924.958333333336</v>
          </cell>
          <cell r="C71">
            <v>53.245344452262117</v>
          </cell>
          <cell r="D71">
            <v>53.245344452262117</v>
          </cell>
        </row>
        <row r="72">
          <cell r="A72">
            <v>36925</v>
          </cell>
          <cell r="B72">
            <v>36925</v>
          </cell>
          <cell r="C72">
            <v>31.676590758591672</v>
          </cell>
          <cell r="D72">
            <v>31.676590758591672</v>
          </cell>
        </row>
        <row r="73">
          <cell r="A73">
            <v>36925.041666999998</v>
          </cell>
          <cell r="B73">
            <v>36925.041666666664</v>
          </cell>
          <cell r="C73">
            <v>15.157152054694391</v>
          </cell>
          <cell r="D73">
            <v>15.157152054694391</v>
          </cell>
        </row>
        <row r="74">
          <cell r="A74">
            <v>36925.083333000002</v>
          </cell>
          <cell r="B74">
            <v>36925.083333333336</v>
          </cell>
          <cell r="C74">
            <v>52.288706936705438</v>
          </cell>
          <cell r="D74">
            <v>52.288706936705438</v>
          </cell>
        </row>
        <row r="75">
          <cell r="A75">
            <v>36925.125</v>
          </cell>
          <cell r="B75">
            <v>36925.125</v>
          </cell>
          <cell r="C75">
            <v>34.069700268375328</v>
          </cell>
          <cell r="D75">
            <v>34.069700268375328</v>
          </cell>
        </row>
        <row r="76">
          <cell r="A76">
            <v>36925.166666999998</v>
          </cell>
          <cell r="B76">
            <v>36925.166666666664</v>
          </cell>
          <cell r="C76">
            <v>21.19391034382906</v>
          </cell>
          <cell r="D76">
            <v>21.19391034382906</v>
          </cell>
        </row>
        <row r="77">
          <cell r="A77">
            <v>36925.208333000002</v>
          </cell>
          <cell r="B77">
            <v>36925.208333333336</v>
          </cell>
          <cell r="C77">
            <v>7.276683132624747</v>
          </cell>
          <cell r="D77">
            <v>0</v>
          </cell>
        </row>
        <row r="78">
          <cell r="A78">
            <v>36925.25</v>
          </cell>
          <cell r="B78">
            <v>36925.25</v>
          </cell>
          <cell r="C78">
            <v>28.593112150184925</v>
          </cell>
          <cell r="D78">
            <v>28.593112150184925</v>
          </cell>
        </row>
        <row r="79">
          <cell r="A79">
            <v>36925.291666999998</v>
          </cell>
          <cell r="B79">
            <v>36925.291666666664</v>
          </cell>
          <cell r="C79">
            <v>20.160565331240498</v>
          </cell>
          <cell r="D79">
            <v>20.160565331240498</v>
          </cell>
        </row>
        <row r="80">
          <cell r="A80">
            <v>36925.333333000002</v>
          </cell>
          <cell r="B80">
            <v>36925.333333333336</v>
          </cell>
          <cell r="C80">
            <v>42.031705592029056</v>
          </cell>
          <cell r="D80">
            <v>42.031705592029056</v>
          </cell>
        </row>
        <row r="81">
          <cell r="A81">
            <v>36925.375</v>
          </cell>
          <cell r="B81">
            <v>36925.375</v>
          </cell>
          <cell r="C81">
            <v>42.996717393979552</v>
          </cell>
          <cell r="D81">
            <v>42.996717393979552</v>
          </cell>
        </row>
        <row r="82">
          <cell r="A82">
            <v>36925.416666999998</v>
          </cell>
          <cell r="B82">
            <v>36925.416666666664</v>
          </cell>
          <cell r="C82">
            <v>24.478193127964339</v>
          </cell>
          <cell r="D82">
            <v>24.478193127964339</v>
          </cell>
        </row>
        <row r="83">
          <cell r="A83">
            <v>36925.458333000002</v>
          </cell>
          <cell r="B83">
            <v>36925.458333333336</v>
          </cell>
          <cell r="C83">
            <v>67.510881126163312</v>
          </cell>
          <cell r="D83">
            <v>67.510881126163312</v>
          </cell>
        </row>
        <row r="84">
          <cell r="A84">
            <v>36925.5</v>
          </cell>
          <cell r="B84">
            <v>36925.5</v>
          </cell>
          <cell r="C84">
            <v>63.717783754400905</v>
          </cell>
          <cell r="D84">
            <v>63.717783754400905</v>
          </cell>
        </row>
        <row r="85">
          <cell r="A85">
            <v>36925.541666999998</v>
          </cell>
          <cell r="B85">
            <v>36925.541666666664</v>
          </cell>
          <cell r="C85">
            <v>57.56020629363384</v>
          </cell>
          <cell r="D85">
            <v>57.56020629363384</v>
          </cell>
        </row>
        <row r="86">
          <cell r="A86">
            <v>36925.583333000002</v>
          </cell>
          <cell r="B86">
            <v>36925.583333333336</v>
          </cell>
          <cell r="C86">
            <v>59.524441723421162</v>
          </cell>
          <cell r="D86">
            <v>59.524441723421162</v>
          </cell>
        </row>
        <row r="87">
          <cell r="A87">
            <v>36925.625</v>
          </cell>
          <cell r="B87">
            <v>36925.625</v>
          </cell>
          <cell r="C87">
            <v>58.204486319554547</v>
          </cell>
          <cell r="D87">
            <v>58.204486319554547</v>
          </cell>
        </row>
        <row r="88">
          <cell r="A88">
            <v>36925.666666999998</v>
          </cell>
          <cell r="B88">
            <v>36925.666666666664</v>
          </cell>
          <cell r="C88">
            <v>79.289131188045801</v>
          </cell>
          <cell r="D88">
            <v>79.289131188045801</v>
          </cell>
        </row>
        <row r="89">
          <cell r="A89">
            <v>36925.708333000002</v>
          </cell>
          <cell r="B89">
            <v>36925.708333333336</v>
          </cell>
          <cell r="C89">
            <v>126.805268106784</v>
          </cell>
          <cell r="D89">
            <v>126.805268106784</v>
          </cell>
        </row>
        <row r="90">
          <cell r="A90">
            <v>36925.75</v>
          </cell>
          <cell r="B90">
            <v>36925.75</v>
          </cell>
          <cell r="C90">
            <v>135.58852698670222</v>
          </cell>
          <cell r="D90">
            <v>135.58852698670222</v>
          </cell>
        </row>
        <row r="91">
          <cell r="A91">
            <v>36925.791666999998</v>
          </cell>
          <cell r="B91">
            <v>36925.791666666664</v>
          </cell>
          <cell r="C91">
            <v>131.72257529800436</v>
          </cell>
          <cell r="D91">
            <v>131.72257529800436</v>
          </cell>
        </row>
        <row r="92">
          <cell r="A92">
            <v>36925.833333000002</v>
          </cell>
          <cell r="B92">
            <v>36925.833333333336</v>
          </cell>
          <cell r="C92">
            <v>128.54996576767209</v>
          </cell>
          <cell r="D92">
            <v>128.54996576767209</v>
          </cell>
        </row>
        <row r="93">
          <cell r="A93">
            <v>36925.875</v>
          </cell>
          <cell r="B93">
            <v>36925.875</v>
          </cell>
          <cell r="C93">
            <v>135.05124348522438</v>
          </cell>
          <cell r="D93">
            <v>135.05124348522438</v>
          </cell>
        </row>
        <row r="94">
          <cell r="A94">
            <v>36925.916666999998</v>
          </cell>
          <cell r="B94">
            <v>36925.916666666664</v>
          </cell>
          <cell r="C94">
            <v>136.81141480717622</v>
          </cell>
          <cell r="D94">
            <v>136.81141480717622</v>
          </cell>
        </row>
        <row r="95">
          <cell r="A95">
            <v>36925.958333000002</v>
          </cell>
          <cell r="B95">
            <v>36925.958333333336</v>
          </cell>
          <cell r="C95">
            <v>138.88291285902523</v>
          </cell>
          <cell r="D95">
            <v>138.88291285902523</v>
          </cell>
        </row>
        <row r="96">
          <cell r="A96">
            <v>36926</v>
          </cell>
          <cell r="B96">
            <v>36926</v>
          </cell>
          <cell r="C96">
            <v>117.86350780415665</v>
          </cell>
          <cell r="D96">
            <v>117.86350780415665</v>
          </cell>
        </row>
        <row r="97">
          <cell r="A97">
            <v>36926.041666999998</v>
          </cell>
          <cell r="B97">
            <v>36926.041666666664</v>
          </cell>
          <cell r="C97">
            <v>119.63484220913543</v>
          </cell>
          <cell r="D97">
            <v>119.63484220913543</v>
          </cell>
        </row>
        <row r="98">
          <cell r="A98">
            <v>36926.083333000002</v>
          </cell>
          <cell r="B98">
            <v>36926.083333333336</v>
          </cell>
          <cell r="C98">
            <v>156.67773035903153</v>
          </cell>
          <cell r="D98">
            <v>156.67773035903153</v>
          </cell>
        </row>
        <row r="99">
          <cell r="A99">
            <v>36926.125</v>
          </cell>
          <cell r="B99">
            <v>36926.125</v>
          </cell>
          <cell r="C99">
            <v>137.05948107812398</v>
          </cell>
          <cell r="D99">
            <v>137.05948107812398</v>
          </cell>
        </row>
        <row r="100">
          <cell r="A100">
            <v>36926.166666999998</v>
          </cell>
          <cell r="B100">
            <v>36926.166666666664</v>
          </cell>
          <cell r="C100">
            <v>152.22277574333003</v>
          </cell>
          <cell r="D100">
            <v>152.22277574333003</v>
          </cell>
        </row>
        <row r="101">
          <cell r="A101">
            <v>36926.208333000002</v>
          </cell>
          <cell r="B101">
            <v>36926.208333333336</v>
          </cell>
          <cell r="C101">
            <v>207.28536980537012</v>
          </cell>
          <cell r="D101">
            <v>207.28536980537012</v>
          </cell>
        </row>
        <row r="102">
          <cell r="A102">
            <v>36926.25</v>
          </cell>
          <cell r="B102">
            <v>36926.25</v>
          </cell>
          <cell r="C102">
            <v>225.87480892709786</v>
          </cell>
          <cell r="D102">
            <v>225.87480892709786</v>
          </cell>
        </row>
        <row r="103">
          <cell r="A103">
            <v>36926.291666999998</v>
          </cell>
          <cell r="B103">
            <v>36926.291666666664</v>
          </cell>
          <cell r="C103">
            <v>196.36356893947587</v>
          </cell>
          <cell r="D103">
            <v>196.36356893947587</v>
          </cell>
        </row>
        <row r="104">
          <cell r="A104">
            <v>36926.333333000002</v>
          </cell>
          <cell r="B104">
            <v>36926.333333333336</v>
          </cell>
          <cell r="C104">
            <v>199.38734131804497</v>
          </cell>
          <cell r="D104">
            <v>199.38734131804497</v>
          </cell>
        </row>
        <row r="105">
          <cell r="A105">
            <v>36926.375</v>
          </cell>
          <cell r="B105">
            <v>36926.375</v>
          </cell>
          <cell r="C105">
            <v>201.08825226087993</v>
          </cell>
          <cell r="D105">
            <v>201.08825226087993</v>
          </cell>
        </row>
        <row r="106">
          <cell r="A106">
            <v>36926.416666999998</v>
          </cell>
          <cell r="B106">
            <v>36926.416666666664</v>
          </cell>
          <cell r="C106">
            <v>205.23755897805671</v>
          </cell>
          <cell r="D106">
            <v>205.23755897805671</v>
          </cell>
        </row>
        <row r="107">
          <cell r="A107">
            <v>36926.458333000002</v>
          </cell>
          <cell r="B107">
            <v>36926.458333333336</v>
          </cell>
          <cell r="C107">
            <v>201.52273711032626</v>
          </cell>
          <cell r="D107">
            <v>201.52273711032626</v>
          </cell>
        </row>
        <row r="108">
          <cell r="A108">
            <v>36926.5</v>
          </cell>
          <cell r="B108">
            <v>36926.5</v>
          </cell>
          <cell r="C108">
            <v>205.10577844212526</v>
          </cell>
          <cell r="D108">
            <v>205.10577844212526</v>
          </cell>
        </row>
        <row r="109">
          <cell r="A109">
            <v>36926.541666999998</v>
          </cell>
          <cell r="B109">
            <v>36926.541666666664</v>
          </cell>
          <cell r="C109">
            <v>199.16597197204979</v>
          </cell>
          <cell r="D109">
            <v>199.16597197204979</v>
          </cell>
        </row>
        <row r="110">
          <cell r="A110">
            <v>36926.583333000002</v>
          </cell>
          <cell r="B110">
            <v>36926.583333333336</v>
          </cell>
          <cell r="C110">
            <v>156.75767682450163</v>
          </cell>
          <cell r="D110">
            <v>156.75767682450163</v>
          </cell>
        </row>
        <row r="111">
          <cell r="A111">
            <v>36926.625</v>
          </cell>
          <cell r="B111">
            <v>36926.625</v>
          </cell>
          <cell r="C111">
            <v>98.919169141188462</v>
          </cell>
          <cell r="D111">
            <v>98.919169141188462</v>
          </cell>
        </row>
        <row r="112">
          <cell r="A112">
            <v>36926.666666999998</v>
          </cell>
          <cell r="B112">
            <v>36926.666666666664</v>
          </cell>
          <cell r="C112">
            <v>128.24141627352839</v>
          </cell>
          <cell r="D112">
            <v>128.24141627352839</v>
          </cell>
        </row>
        <row r="113">
          <cell r="A113">
            <v>36926.708333000002</v>
          </cell>
          <cell r="B113">
            <v>36926.708333333336</v>
          </cell>
          <cell r="C113">
            <v>165.99370391666136</v>
          </cell>
          <cell r="D113">
            <v>165.99370391666136</v>
          </cell>
        </row>
        <row r="114">
          <cell r="A114">
            <v>36926.75</v>
          </cell>
          <cell r="B114">
            <v>36926.75</v>
          </cell>
          <cell r="C114">
            <v>212.9908122166986</v>
          </cell>
          <cell r="D114">
            <v>212.9908122166986</v>
          </cell>
        </row>
        <row r="115">
          <cell r="A115">
            <v>36926.791666999998</v>
          </cell>
          <cell r="B115">
            <v>36926.791666666664</v>
          </cell>
          <cell r="C115">
            <v>201.94671115725345</v>
          </cell>
          <cell r="D115">
            <v>201.94671115725345</v>
          </cell>
        </row>
        <row r="116">
          <cell r="A116">
            <v>36926.833333000002</v>
          </cell>
          <cell r="B116">
            <v>36926.833333333336</v>
          </cell>
          <cell r="C116">
            <v>220.43004278071203</v>
          </cell>
          <cell r="D116">
            <v>220.43004278071203</v>
          </cell>
        </row>
        <row r="117">
          <cell r="A117">
            <v>36926.875</v>
          </cell>
          <cell r="B117">
            <v>36926.875</v>
          </cell>
          <cell r="C117">
            <v>154.13692961284573</v>
          </cell>
          <cell r="D117">
            <v>154.13692961284573</v>
          </cell>
        </row>
        <row r="118">
          <cell r="A118">
            <v>36926.916666999998</v>
          </cell>
          <cell r="B118">
            <v>36926.916666666664</v>
          </cell>
          <cell r="C118">
            <v>210.89631902665982</v>
          </cell>
          <cell r="D118">
            <v>210.89631902665982</v>
          </cell>
        </row>
        <row r="119">
          <cell r="A119">
            <v>36926.958333000002</v>
          </cell>
          <cell r="B119">
            <v>36926.958333333336</v>
          </cell>
          <cell r="C119">
            <v>224.89120337605493</v>
          </cell>
          <cell r="D119">
            <v>224.89120337605493</v>
          </cell>
        </row>
        <row r="120">
          <cell r="A120">
            <v>36927</v>
          </cell>
          <cell r="B120">
            <v>36927</v>
          </cell>
          <cell r="C120">
            <v>233.44539984249406</v>
          </cell>
          <cell r="D120">
            <v>233.44539984249406</v>
          </cell>
        </row>
        <row r="121">
          <cell r="A121">
            <v>36927.041666999998</v>
          </cell>
          <cell r="B121">
            <v>36927.041666666664</v>
          </cell>
          <cell r="C121">
            <v>237.39309399259989</v>
          </cell>
          <cell r="D121">
            <v>237.39309399259989</v>
          </cell>
        </row>
        <row r="122">
          <cell r="A122">
            <v>36927.083333000002</v>
          </cell>
          <cell r="B122">
            <v>36927.083333333336</v>
          </cell>
          <cell r="C122">
            <v>236.39664825109628</v>
          </cell>
          <cell r="D122">
            <v>236.39664825109628</v>
          </cell>
        </row>
        <row r="123">
          <cell r="A123">
            <v>36927.125</v>
          </cell>
          <cell r="B123">
            <v>36927.125</v>
          </cell>
          <cell r="C123">
            <v>111.75633382476911</v>
          </cell>
          <cell r="D123">
            <v>111.75633382476911</v>
          </cell>
        </row>
        <row r="124">
          <cell r="A124">
            <v>36927.166666999998</v>
          </cell>
          <cell r="B124">
            <v>36927.166666666664</v>
          </cell>
          <cell r="C124">
            <v>96.532490094296037</v>
          </cell>
          <cell r="D124">
            <v>96.532490094296037</v>
          </cell>
        </row>
        <row r="125">
          <cell r="A125">
            <v>36927.208333000002</v>
          </cell>
          <cell r="B125">
            <v>36927.208333333336</v>
          </cell>
          <cell r="C125">
            <v>103.89622204884211</v>
          </cell>
          <cell r="D125">
            <v>103.89622204884211</v>
          </cell>
        </row>
        <row r="126">
          <cell r="A126">
            <v>36927.25</v>
          </cell>
          <cell r="B126">
            <v>36927.25</v>
          </cell>
          <cell r="C126">
            <v>121.22149183644268</v>
          </cell>
          <cell r="D126">
            <v>121.22149183644268</v>
          </cell>
        </row>
        <row r="127">
          <cell r="A127">
            <v>36927.291666999998</v>
          </cell>
          <cell r="B127">
            <v>36927.291666666664</v>
          </cell>
          <cell r="C127">
            <v>94.706426558880281</v>
          </cell>
          <cell r="D127">
            <v>94.706426558880281</v>
          </cell>
        </row>
        <row r="128">
          <cell r="A128">
            <v>36927.333333000002</v>
          </cell>
          <cell r="B128">
            <v>36927.333333333336</v>
          </cell>
          <cell r="C128">
            <v>110.70419768600185</v>
          </cell>
          <cell r="D128">
            <v>110.70419768600185</v>
          </cell>
        </row>
        <row r="129">
          <cell r="A129">
            <v>36927.375</v>
          </cell>
          <cell r="B129">
            <v>36927.375</v>
          </cell>
          <cell r="C129">
            <v>84.325548552816628</v>
          </cell>
          <cell r="D129">
            <v>84.325548552816628</v>
          </cell>
        </row>
        <row r="130">
          <cell r="A130">
            <v>36927.416666999998</v>
          </cell>
          <cell r="B130">
            <v>36927.416666666664</v>
          </cell>
          <cell r="C130">
            <v>91.850270199802935</v>
          </cell>
          <cell r="D130">
            <v>91.850270199802935</v>
          </cell>
        </row>
        <row r="131">
          <cell r="A131">
            <v>36927.458333000002</v>
          </cell>
          <cell r="B131">
            <v>36927.458333333336</v>
          </cell>
          <cell r="C131">
            <v>109.46502509614572</v>
          </cell>
          <cell r="D131">
            <v>109.46502509614572</v>
          </cell>
        </row>
        <row r="132">
          <cell r="A132">
            <v>36927.5</v>
          </cell>
          <cell r="B132">
            <v>36927.5</v>
          </cell>
          <cell r="C132">
            <v>121.14214985052003</v>
          </cell>
          <cell r="D132">
            <v>121.14214985052003</v>
          </cell>
        </row>
        <row r="133">
          <cell r="A133">
            <v>36927.541666999998</v>
          </cell>
          <cell r="B133">
            <v>36927.541666666664</v>
          </cell>
          <cell r="C133">
            <v>117.28113197302325</v>
          </cell>
          <cell r="D133">
            <v>117.28113197302325</v>
          </cell>
        </row>
        <row r="134">
          <cell r="A134">
            <v>36927.583333000002</v>
          </cell>
          <cell r="B134">
            <v>36927.583333333336</v>
          </cell>
          <cell r="C134">
            <v>125.69144279599684</v>
          </cell>
          <cell r="D134">
            <v>125.69144279599684</v>
          </cell>
        </row>
        <row r="135">
          <cell r="A135">
            <v>36927.625</v>
          </cell>
          <cell r="B135">
            <v>36927.625</v>
          </cell>
          <cell r="C135">
            <v>98.02368906731607</v>
          </cell>
          <cell r="D135">
            <v>98.02368906731607</v>
          </cell>
        </row>
        <row r="136">
          <cell r="A136">
            <v>36927.666666999998</v>
          </cell>
          <cell r="B136">
            <v>36927.666666666664</v>
          </cell>
          <cell r="C136">
            <v>108.33354894908356</v>
          </cell>
          <cell r="D136">
            <v>108.33354894908356</v>
          </cell>
        </row>
        <row r="137">
          <cell r="A137">
            <v>36927.708333000002</v>
          </cell>
          <cell r="B137">
            <v>36927.708333333336</v>
          </cell>
          <cell r="C137">
            <v>121.79699122645999</v>
          </cell>
          <cell r="D137">
            <v>121.79699122645999</v>
          </cell>
        </row>
        <row r="138">
          <cell r="A138">
            <v>36927.75</v>
          </cell>
          <cell r="B138">
            <v>36927.75</v>
          </cell>
          <cell r="C138">
            <v>105.87256155209437</v>
          </cell>
          <cell r="D138">
            <v>105.87256155209437</v>
          </cell>
        </row>
        <row r="139">
          <cell r="A139">
            <v>36927.791666999998</v>
          </cell>
          <cell r="B139">
            <v>36927.791666666664</v>
          </cell>
          <cell r="C139">
            <v>115.9721606387841</v>
          </cell>
          <cell r="D139">
            <v>115.9721606387841</v>
          </cell>
        </row>
        <row r="140">
          <cell r="A140">
            <v>36927.833333000002</v>
          </cell>
          <cell r="B140">
            <v>36927.833333333336</v>
          </cell>
          <cell r="C140">
            <v>96.834606760427477</v>
          </cell>
          <cell r="D140">
            <v>96.834606760427477</v>
          </cell>
        </row>
        <row r="141">
          <cell r="A141">
            <v>36927.875</v>
          </cell>
          <cell r="B141">
            <v>36927.875</v>
          </cell>
          <cell r="C141">
            <v>100.31211970541726</v>
          </cell>
          <cell r="D141">
            <v>100.31211970541726</v>
          </cell>
        </row>
        <row r="142">
          <cell r="A142">
            <v>36927.916666999998</v>
          </cell>
          <cell r="B142">
            <v>36927.916666666664</v>
          </cell>
          <cell r="C142">
            <v>114.75696815210154</v>
          </cell>
          <cell r="D142">
            <v>114.75696815210154</v>
          </cell>
        </row>
        <row r="143">
          <cell r="A143">
            <v>36927.958333000002</v>
          </cell>
          <cell r="B143">
            <v>36927.958333333336</v>
          </cell>
          <cell r="C143">
            <v>117.36023779276744</v>
          </cell>
          <cell r="D143">
            <v>117.36023779276744</v>
          </cell>
        </row>
        <row r="144">
          <cell r="A144">
            <v>36928</v>
          </cell>
          <cell r="B144">
            <v>36928</v>
          </cell>
          <cell r="C144">
            <v>110.39393731538604</v>
          </cell>
          <cell r="D144">
            <v>110.39393731538604</v>
          </cell>
        </row>
        <row r="145">
          <cell r="A145">
            <v>36928.041666999998</v>
          </cell>
          <cell r="B145">
            <v>36928.041666666664</v>
          </cell>
          <cell r="C145">
            <v>113.26052341454618</v>
          </cell>
          <cell r="D145">
            <v>113.26052341454618</v>
          </cell>
        </row>
        <row r="146">
          <cell r="A146">
            <v>36928.083333000002</v>
          </cell>
          <cell r="B146">
            <v>36928.083333333336</v>
          </cell>
          <cell r="C146">
            <v>121.59038869740282</v>
          </cell>
          <cell r="D146">
            <v>121.59038869740282</v>
          </cell>
        </row>
        <row r="147">
          <cell r="A147">
            <v>36928.125</v>
          </cell>
          <cell r="B147">
            <v>36928.125</v>
          </cell>
          <cell r="C147">
            <v>112.31921180118592</v>
          </cell>
          <cell r="D147">
            <v>112.31921180118592</v>
          </cell>
        </row>
        <row r="148">
          <cell r="A148">
            <v>36928.166666999998</v>
          </cell>
          <cell r="B148">
            <v>36928.166666666664</v>
          </cell>
          <cell r="C148">
            <v>132.96590041379699</v>
          </cell>
          <cell r="D148">
            <v>132.96590041379699</v>
          </cell>
        </row>
        <row r="149">
          <cell r="A149">
            <v>36928.208333000002</v>
          </cell>
          <cell r="B149">
            <v>36928.208333333336</v>
          </cell>
          <cell r="C149">
            <v>112.08693093927012</v>
          </cell>
          <cell r="D149">
            <v>112.08693093927012</v>
          </cell>
        </row>
        <row r="150">
          <cell r="A150">
            <v>36928.25</v>
          </cell>
          <cell r="B150">
            <v>36928.25</v>
          </cell>
          <cell r="C150">
            <v>105.25852185790212</v>
          </cell>
          <cell r="D150">
            <v>105.25852185790212</v>
          </cell>
        </row>
        <row r="151">
          <cell r="A151">
            <v>36928.291666999998</v>
          </cell>
          <cell r="B151">
            <v>36928.291666666664</v>
          </cell>
          <cell r="C151">
            <v>82.275421932198981</v>
          </cell>
          <cell r="D151">
            <v>82.275421932198981</v>
          </cell>
        </row>
        <row r="152">
          <cell r="A152">
            <v>36928.333333000002</v>
          </cell>
          <cell r="B152">
            <v>36928.333333333336</v>
          </cell>
          <cell r="C152">
            <v>68.869175741139784</v>
          </cell>
          <cell r="D152">
            <v>68.869175741139784</v>
          </cell>
        </row>
        <row r="153">
          <cell r="A153">
            <v>36928.375</v>
          </cell>
          <cell r="B153">
            <v>36928.375</v>
          </cell>
          <cell r="C153">
            <v>24.338815634541195</v>
          </cell>
          <cell r="D153">
            <v>24.338815634541195</v>
          </cell>
        </row>
        <row r="154">
          <cell r="A154">
            <v>36928.416666999998</v>
          </cell>
          <cell r="B154">
            <v>36928.416666666664</v>
          </cell>
          <cell r="C154">
            <v>28.746136149490191</v>
          </cell>
          <cell r="D154">
            <v>28.746136149490191</v>
          </cell>
        </row>
        <row r="155">
          <cell r="A155">
            <v>36928.458333000002</v>
          </cell>
          <cell r="B155">
            <v>36928.458333333336</v>
          </cell>
          <cell r="C155">
            <v>35.060545812650787</v>
          </cell>
          <cell r="D155">
            <v>35.060545812650787</v>
          </cell>
        </row>
        <row r="156">
          <cell r="A156">
            <v>36928.5</v>
          </cell>
          <cell r="B156">
            <v>36928.5</v>
          </cell>
          <cell r="C156">
            <v>32.845290713471584</v>
          </cell>
          <cell r="D156">
            <v>32.845290713471584</v>
          </cell>
        </row>
        <row r="157">
          <cell r="A157">
            <v>36928.541666999998</v>
          </cell>
          <cell r="B157">
            <v>36928.541666666664</v>
          </cell>
          <cell r="C157">
            <v>25.777933604694077</v>
          </cell>
          <cell r="D157">
            <v>25.777933604694077</v>
          </cell>
        </row>
        <row r="158">
          <cell r="A158">
            <v>36928.583333000002</v>
          </cell>
          <cell r="B158">
            <v>36928.583333333336</v>
          </cell>
          <cell r="C158">
            <v>13.261114091089034</v>
          </cell>
          <cell r="D158">
            <v>13.261114091089034</v>
          </cell>
        </row>
        <row r="159">
          <cell r="A159">
            <v>36928.625</v>
          </cell>
          <cell r="B159">
            <v>36928.625</v>
          </cell>
          <cell r="C159">
            <v>15.655837861612389</v>
          </cell>
          <cell r="D159">
            <v>15.655837861612389</v>
          </cell>
        </row>
        <row r="160">
          <cell r="A160">
            <v>36928.666666999998</v>
          </cell>
          <cell r="B160">
            <v>36928.666666666664</v>
          </cell>
          <cell r="C160">
            <v>45.024758115912803</v>
          </cell>
          <cell r="D160">
            <v>45.024758115912803</v>
          </cell>
        </row>
        <row r="161">
          <cell r="A161">
            <v>36928.708333000002</v>
          </cell>
          <cell r="B161">
            <v>36928.708333333336</v>
          </cell>
          <cell r="C161">
            <v>49.32382799030249</v>
          </cell>
          <cell r="D161">
            <v>49.32382799030249</v>
          </cell>
        </row>
        <row r="162">
          <cell r="A162">
            <v>36928.75</v>
          </cell>
          <cell r="B162">
            <v>36928.75</v>
          </cell>
          <cell r="C162">
            <v>35.30442044655711</v>
          </cell>
          <cell r="D162">
            <v>35.30442044655711</v>
          </cell>
        </row>
        <row r="163">
          <cell r="A163">
            <v>36928.791666999998</v>
          </cell>
          <cell r="B163">
            <v>36928.791666666664</v>
          </cell>
          <cell r="C163">
            <v>25.667317842466282</v>
          </cell>
          <cell r="D163">
            <v>25.667317842466282</v>
          </cell>
        </row>
        <row r="164">
          <cell r="A164">
            <v>36928.833333000002</v>
          </cell>
          <cell r="B164">
            <v>36928.833333333336</v>
          </cell>
          <cell r="C164">
            <v>44.213145329815866</v>
          </cell>
          <cell r="D164">
            <v>44.213145329815866</v>
          </cell>
        </row>
        <row r="165">
          <cell r="A165">
            <v>36928.875</v>
          </cell>
          <cell r="B165">
            <v>36928.875</v>
          </cell>
          <cell r="C165">
            <v>37.352999744394403</v>
          </cell>
          <cell r="D165">
            <v>37.352999744394403</v>
          </cell>
        </row>
        <row r="166">
          <cell r="A166">
            <v>36928.916666999998</v>
          </cell>
          <cell r="B166">
            <v>36928.916666666664</v>
          </cell>
          <cell r="C166">
            <v>103.11518320766403</v>
          </cell>
          <cell r="D166">
            <v>103.11518320766403</v>
          </cell>
        </row>
        <row r="167">
          <cell r="A167">
            <v>36928.958333000002</v>
          </cell>
          <cell r="B167">
            <v>36928.958333333336</v>
          </cell>
          <cell r="C167">
            <v>103.02085516845793</v>
          </cell>
          <cell r="D167">
            <v>103.02085516845793</v>
          </cell>
        </row>
        <row r="168">
          <cell r="A168">
            <v>36929</v>
          </cell>
          <cell r="B168">
            <v>36929</v>
          </cell>
          <cell r="C168">
            <v>69.756828999556518</v>
          </cell>
          <cell r="D168">
            <v>69.756828999556518</v>
          </cell>
        </row>
        <row r="169">
          <cell r="A169">
            <v>36929.041666999998</v>
          </cell>
          <cell r="B169">
            <v>36929.041666666664</v>
          </cell>
          <cell r="C169">
            <v>80.575435189518672</v>
          </cell>
          <cell r="D169">
            <v>80.575435189518672</v>
          </cell>
        </row>
        <row r="170">
          <cell r="A170">
            <v>36929.083333000002</v>
          </cell>
          <cell r="B170">
            <v>36929.083333333336</v>
          </cell>
          <cell r="C170">
            <v>27.037258008767374</v>
          </cell>
          <cell r="D170">
            <v>27.037258008767374</v>
          </cell>
        </row>
        <row r="171">
          <cell r="A171">
            <v>36929.125</v>
          </cell>
          <cell r="B171">
            <v>36929.125</v>
          </cell>
          <cell r="C171">
            <v>55.456323118211763</v>
          </cell>
          <cell r="D171">
            <v>55.456323118211763</v>
          </cell>
        </row>
        <row r="172">
          <cell r="A172">
            <v>36929.166666999998</v>
          </cell>
          <cell r="B172">
            <v>36929.166666666664</v>
          </cell>
          <cell r="C172">
            <v>79.802191539707664</v>
          </cell>
          <cell r="D172">
            <v>79.802191539707664</v>
          </cell>
        </row>
        <row r="173">
          <cell r="A173">
            <v>36929.208333000002</v>
          </cell>
          <cell r="B173">
            <v>36929.208333333336</v>
          </cell>
          <cell r="C173">
            <v>10.046755204122702</v>
          </cell>
          <cell r="D173">
            <v>10.046755204122702</v>
          </cell>
        </row>
        <row r="174">
          <cell r="A174">
            <v>36929.25</v>
          </cell>
          <cell r="B174">
            <v>36929.25</v>
          </cell>
          <cell r="C174">
            <v>64.056431886048301</v>
          </cell>
          <cell r="D174">
            <v>64.056431886048301</v>
          </cell>
        </row>
        <row r="175">
          <cell r="A175">
            <v>36929.291666999998</v>
          </cell>
          <cell r="B175">
            <v>36929.291666666664</v>
          </cell>
          <cell r="C175">
            <v>101.59421747688734</v>
          </cell>
          <cell r="D175">
            <v>101.59421747688734</v>
          </cell>
        </row>
        <row r="176">
          <cell r="A176">
            <v>36929.333333000002</v>
          </cell>
          <cell r="B176">
            <v>36929.333333333336</v>
          </cell>
          <cell r="C176">
            <v>94.225873815136296</v>
          </cell>
          <cell r="D176">
            <v>94.225873815136296</v>
          </cell>
        </row>
        <row r="177">
          <cell r="A177">
            <v>36929.375</v>
          </cell>
          <cell r="B177">
            <v>36929.375</v>
          </cell>
          <cell r="C177">
            <v>55.059449457415496</v>
          </cell>
          <cell r="D177">
            <v>55.059449457415496</v>
          </cell>
        </row>
        <row r="178">
          <cell r="A178">
            <v>36929.416666999998</v>
          </cell>
          <cell r="B178">
            <v>36929.416666666664</v>
          </cell>
          <cell r="C178">
            <v>17.264221016967316</v>
          </cell>
          <cell r="D178">
            <v>17.264221016967316</v>
          </cell>
        </row>
        <row r="179">
          <cell r="A179">
            <v>36929.458333000002</v>
          </cell>
          <cell r="B179">
            <v>36929.458333333336</v>
          </cell>
          <cell r="C179">
            <v>72.119745490421565</v>
          </cell>
          <cell r="D179">
            <v>72.119745490421565</v>
          </cell>
        </row>
        <row r="180">
          <cell r="A180">
            <v>36929.5</v>
          </cell>
          <cell r="B180">
            <v>36929.5</v>
          </cell>
          <cell r="C180">
            <v>91.873443481891982</v>
          </cell>
          <cell r="D180">
            <v>91.873443481891982</v>
          </cell>
        </row>
        <row r="181">
          <cell r="A181">
            <v>36929.541666999998</v>
          </cell>
          <cell r="B181">
            <v>36929.541666666664</v>
          </cell>
          <cell r="C181">
            <v>58.635371561435328</v>
          </cell>
          <cell r="D181">
            <v>58.635371561435328</v>
          </cell>
        </row>
        <row r="182">
          <cell r="A182">
            <v>36929.583333000002</v>
          </cell>
          <cell r="B182">
            <v>36929.583333333336</v>
          </cell>
          <cell r="C182">
            <v>37.034456832646185</v>
          </cell>
          <cell r="D182">
            <v>37.034456832646185</v>
          </cell>
        </row>
        <row r="183">
          <cell r="A183">
            <v>36929.625</v>
          </cell>
          <cell r="B183">
            <v>36929.625</v>
          </cell>
          <cell r="C183">
            <v>67.291396525225466</v>
          </cell>
          <cell r="D183">
            <v>67.291396525225466</v>
          </cell>
        </row>
        <row r="184">
          <cell r="A184">
            <v>36929.666666999998</v>
          </cell>
          <cell r="B184">
            <v>36929.666666666664</v>
          </cell>
          <cell r="C184">
            <v>73.707081374116669</v>
          </cell>
          <cell r="D184">
            <v>73.707081374116669</v>
          </cell>
        </row>
        <row r="185">
          <cell r="A185">
            <v>36929.708333000002</v>
          </cell>
          <cell r="B185">
            <v>36929.708333333336</v>
          </cell>
          <cell r="C185">
            <v>65.232154536924597</v>
          </cell>
          <cell r="D185">
            <v>65.232154536924597</v>
          </cell>
        </row>
        <row r="186">
          <cell r="A186">
            <v>36929.75</v>
          </cell>
          <cell r="B186">
            <v>36929.75</v>
          </cell>
          <cell r="C186">
            <v>76.55827138669747</v>
          </cell>
          <cell r="D186">
            <v>76.55827138669747</v>
          </cell>
        </row>
        <row r="187">
          <cell r="A187">
            <v>36929.791666999998</v>
          </cell>
          <cell r="B187">
            <v>36929.791666666664</v>
          </cell>
          <cell r="C187">
            <v>98.135509712219161</v>
          </cell>
          <cell r="D187">
            <v>98.135509712219161</v>
          </cell>
        </row>
        <row r="188">
          <cell r="A188">
            <v>36929.833333000002</v>
          </cell>
          <cell r="B188">
            <v>36929.833333333336</v>
          </cell>
          <cell r="C188">
            <v>128.97089001873991</v>
          </cell>
          <cell r="D188">
            <v>128.97089001873991</v>
          </cell>
        </row>
        <row r="189">
          <cell r="A189">
            <v>36929.875</v>
          </cell>
          <cell r="B189">
            <v>36929.875</v>
          </cell>
          <cell r="C189">
            <v>113.16911770245719</v>
          </cell>
          <cell r="D189">
            <v>113.16911770245719</v>
          </cell>
        </row>
        <row r="190">
          <cell r="A190">
            <v>36929.916666999998</v>
          </cell>
          <cell r="B190">
            <v>36929.916666666664</v>
          </cell>
          <cell r="C190">
            <v>99.097501715385846</v>
          </cell>
          <cell r="D190">
            <v>99.097501715385846</v>
          </cell>
        </row>
        <row r="191">
          <cell r="A191">
            <v>36929.958333000002</v>
          </cell>
          <cell r="B191">
            <v>36929.958333333336</v>
          </cell>
          <cell r="C191">
            <v>168.90451564333856</v>
          </cell>
          <cell r="D191">
            <v>168.90451564333856</v>
          </cell>
        </row>
        <row r="192">
          <cell r="A192">
            <v>36930</v>
          </cell>
          <cell r="B192">
            <v>36930</v>
          </cell>
          <cell r="C192">
            <v>229.79248884888949</v>
          </cell>
          <cell r="D192">
            <v>229.79248884888949</v>
          </cell>
        </row>
        <row r="193">
          <cell r="A193">
            <v>36930.041666999998</v>
          </cell>
          <cell r="B193">
            <v>36930.041666666664</v>
          </cell>
          <cell r="C193">
            <v>252.06738552670265</v>
          </cell>
          <cell r="D193">
            <v>252.06738552670265</v>
          </cell>
        </row>
        <row r="194">
          <cell r="A194">
            <v>36930.083333000002</v>
          </cell>
          <cell r="B194">
            <v>36930.083333333336</v>
          </cell>
          <cell r="C194">
            <v>252.70721300634489</v>
          </cell>
          <cell r="D194">
            <v>252.70721300634489</v>
          </cell>
        </row>
        <row r="195">
          <cell r="A195">
            <v>36930.125</v>
          </cell>
          <cell r="B195">
            <v>36930.125</v>
          </cell>
          <cell r="C195">
            <v>249.55117269925148</v>
          </cell>
          <cell r="D195">
            <v>249.55117269925148</v>
          </cell>
        </row>
        <row r="196">
          <cell r="A196">
            <v>36930.166666999998</v>
          </cell>
          <cell r="B196">
            <v>36930.166666666664</v>
          </cell>
          <cell r="C196">
            <v>265.38195916263891</v>
          </cell>
          <cell r="D196">
            <v>265.38195916263891</v>
          </cell>
        </row>
        <row r="197">
          <cell r="A197">
            <v>36930.208333000002</v>
          </cell>
          <cell r="B197">
            <v>36930.208333333336</v>
          </cell>
          <cell r="C197">
            <v>285.53676242307745</v>
          </cell>
          <cell r="D197">
            <v>285.53676242307745</v>
          </cell>
        </row>
        <row r="198">
          <cell r="A198">
            <v>36930.25</v>
          </cell>
          <cell r="B198">
            <v>36930.25</v>
          </cell>
          <cell r="C198">
            <v>291.54912456581724</v>
          </cell>
          <cell r="D198">
            <v>291.54912456581724</v>
          </cell>
        </row>
        <row r="199">
          <cell r="A199">
            <v>36930.291666999998</v>
          </cell>
          <cell r="B199">
            <v>36930.291666666664</v>
          </cell>
          <cell r="C199">
            <v>282.88691651931407</v>
          </cell>
          <cell r="D199">
            <v>282.88691651931407</v>
          </cell>
        </row>
        <row r="200">
          <cell r="A200">
            <v>36930.333333000002</v>
          </cell>
          <cell r="B200">
            <v>36930.333333333336</v>
          </cell>
          <cell r="C200">
            <v>303.97300993966559</v>
          </cell>
          <cell r="D200">
            <v>303.97300993966559</v>
          </cell>
        </row>
        <row r="201">
          <cell r="A201">
            <v>36930.375</v>
          </cell>
          <cell r="B201">
            <v>36930.375</v>
          </cell>
          <cell r="C201">
            <v>304.65883636479487</v>
          </cell>
          <cell r="D201">
            <v>304.65883636479487</v>
          </cell>
        </row>
        <row r="202">
          <cell r="A202">
            <v>36930.416666999998</v>
          </cell>
          <cell r="B202">
            <v>36930.416666666664</v>
          </cell>
          <cell r="C202">
            <v>293.74209250911503</v>
          </cell>
          <cell r="D202">
            <v>293.74209250911503</v>
          </cell>
        </row>
        <row r="203">
          <cell r="A203">
            <v>36930.458333000002</v>
          </cell>
          <cell r="B203">
            <v>36930.458333333336</v>
          </cell>
          <cell r="C203">
            <v>301.30315312868538</v>
          </cell>
          <cell r="D203">
            <v>301.30315312868538</v>
          </cell>
        </row>
        <row r="204">
          <cell r="A204">
            <v>36930.5</v>
          </cell>
          <cell r="B204">
            <v>36930.5</v>
          </cell>
          <cell r="C204">
            <v>294.67390287898189</v>
          </cell>
          <cell r="D204">
            <v>294.67390287898189</v>
          </cell>
        </row>
        <row r="205">
          <cell r="A205">
            <v>36930.541666999998</v>
          </cell>
          <cell r="B205">
            <v>36930.541666666664</v>
          </cell>
          <cell r="C205">
            <v>284.21843388408246</v>
          </cell>
          <cell r="D205">
            <v>284.21843388408246</v>
          </cell>
        </row>
        <row r="206">
          <cell r="A206">
            <v>36930.583333000002</v>
          </cell>
          <cell r="B206">
            <v>36930.583333333336</v>
          </cell>
          <cell r="C206">
            <v>284.71385886138779</v>
          </cell>
          <cell r="D206">
            <v>284.71385886138779</v>
          </cell>
        </row>
        <row r="207">
          <cell r="A207">
            <v>36930.625</v>
          </cell>
          <cell r="B207">
            <v>36930.625</v>
          </cell>
          <cell r="C207">
            <v>285.75909962689417</v>
          </cell>
          <cell r="D207">
            <v>285.75909962689417</v>
          </cell>
        </row>
        <row r="208">
          <cell r="A208">
            <v>36930.666666999998</v>
          </cell>
          <cell r="B208">
            <v>36930.666666666664</v>
          </cell>
          <cell r="C208">
            <v>296.20897919144238</v>
          </cell>
          <cell r="D208">
            <v>296.20897919144238</v>
          </cell>
        </row>
        <row r="209">
          <cell r="A209">
            <v>36930.708333000002</v>
          </cell>
          <cell r="B209">
            <v>36930.708333333336</v>
          </cell>
          <cell r="C209">
            <v>146.4985846584334</v>
          </cell>
          <cell r="D209">
            <v>146.4985846584334</v>
          </cell>
        </row>
        <row r="210">
          <cell r="A210">
            <v>36930.75</v>
          </cell>
          <cell r="B210">
            <v>36930.75</v>
          </cell>
          <cell r="C210">
            <v>113.52936169997726</v>
          </cell>
          <cell r="D210">
            <v>113.52936169997726</v>
          </cell>
        </row>
        <row r="211">
          <cell r="A211">
            <v>36930.791666999998</v>
          </cell>
          <cell r="B211">
            <v>36930.791666666664</v>
          </cell>
          <cell r="C211">
            <v>107.25310383688758</v>
          </cell>
          <cell r="D211">
            <v>107.25310383688758</v>
          </cell>
        </row>
        <row r="212">
          <cell r="A212">
            <v>36930.833333000002</v>
          </cell>
          <cell r="B212">
            <v>36930.833333333336</v>
          </cell>
          <cell r="C212">
            <v>102.94327991442532</v>
          </cell>
          <cell r="D212">
            <v>102.94327991442532</v>
          </cell>
        </row>
        <row r="213">
          <cell r="A213">
            <v>36930.875</v>
          </cell>
          <cell r="B213">
            <v>36930.875</v>
          </cell>
          <cell r="C213">
            <v>100.22385329477224</v>
          </cell>
          <cell r="D213">
            <v>100.22385329477224</v>
          </cell>
        </row>
        <row r="214">
          <cell r="A214">
            <v>36930.916666999998</v>
          </cell>
          <cell r="B214">
            <v>36930.916666666664</v>
          </cell>
          <cell r="C214">
            <v>104.45040834720325</v>
          </cell>
          <cell r="D214">
            <v>104.45040834720325</v>
          </cell>
        </row>
        <row r="215">
          <cell r="A215">
            <v>36930.958333000002</v>
          </cell>
          <cell r="B215">
            <v>36930.958333333336</v>
          </cell>
          <cell r="C215">
            <v>102.54084767784666</v>
          </cell>
          <cell r="D215">
            <v>102.54084767784666</v>
          </cell>
        </row>
        <row r="216">
          <cell r="A216">
            <v>36931</v>
          </cell>
          <cell r="B216">
            <v>36931</v>
          </cell>
          <cell r="C216">
            <v>103.38490955721305</v>
          </cell>
          <cell r="D216">
            <v>103.38490955721305</v>
          </cell>
        </row>
        <row r="217">
          <cell r="A217">
            <v>36931.041666999998</v>
          </cell>
          <cell r="B217">
            <v>36931.041666666664</v>
          </cell>
          <cell r="C217">
            <v>98.820025688168386</v>
          </cell>
          <cell r="D217">
            <v>98.820025688168386</v>
          </cell>
        </row>
        <row r="218">
          <cell r="A218">
            <v>36931.083333000002</v>
          </cell>
          <cell r="B218">
            <v>36931.083333333336</v>
          </cell>
          <cell r="C218">
            <v>102.79449026832836</v>
          </cell>
          <cell r="D218">
            <v>102.79449026832836</v>
          </cell>
        </row>
        <row r="219">
          <cell r="A219">
            <v>36931.125</v>
          </cell>
          <cell r="B219">
            <v>36931.125</v>
          </cell>
          <cell r="C219">
            <v>100.47379083073766</v>
          </cell>
          <cell r="D219">
            <v>100.47379083073766</v>
          </cell>
        </row>
        <row r="220">
          <cell r="A220">
            <v>36931.166666999998</v>
          </cell>
          <cell r="B220">
            <v>36931.166666666664</v>
          </cell>
          <cell r="C220">
            <v>103.05984447128419</v>
          </cell>
          <cell r="D220">
            <v>103.05984447128419</v>
          </cell>
        </row>
        <row r="221">
          <cell r="A221">
            <v>36931.208333000002</v>
          </cell>
          <cell r="B221">
            <v>36931.208333333336</v>
          </cell>
          <cell r="C221">
            <v>104.20055510654714</v>
          </cell>
          <cell r="D221">
            <v>104.20055510654714</v>
          </cell>
        </row>
        <row r="222">
          <cell r="A222">
            <v>36931.25</v>
          </cell>
          <cell r="B222">
            <v>36931.25</v>
          </cell>
          <cell r="C222">
            <v>120.76417451062416</v>
          </cell>
          <cell r="D222">
            <v>120.76417451062416</v>
          </cell>
        </row>
        <row r="223">
          <cell r="A223">
            <v>36931.291666999998</v>
          </cell>
          <cell r="B223">
            <v>36931.291666666664</v>
          </cell>
          <cell r="C223">
            <v>109.63647157182274</v>
          </cell>
          <cell r="D223">
            <v>109.63647157182274</v>
          </cell>
        </row>
        <row r="224">
          <cell r="A224">
            <v>36931.333333000002</v>
          </cell>
          <cell r="B224">
            <v>36931.333333333336</v>
          </cell>
          <cell r="C224">
            <v>107.66586928565714</v>
          </cell>
          <cell r="D224">
            <v>107.66586928565714</v>
          </cell>
        </row>
        <row r="225">
          <cell r="A225">
            <v>36931.375</v>
          </cell>
          <cell r="B225">
            <v>36931.375</v>
          </cell>
          <cell r="C225">
            <v>107.30927845065983</v>
          </cell>
          <cell r="D225">
            <v>107.30927845065983</v>
          </cell>
        </row>
        <row r="226">
          <cell r="A226">
            <v>36931.416666999998</v>
          </cell>
          <cell r="B226">
            <v>36931.416666666664</v>
          </cell>
          <cell r="C226">
            <v>126.94825692439203</v>
          </cell>
          <cell r="D226">
            <v>126.94825692439203</v>
          </cell>
        </row>
        <row r="227">
          <cell r="A227">
            <v>36931.458333000002</v>
          </cell>
          <cell r="B227">
            <v>36931.458333333336</v>
          </cell>
          <cell r="C227">
            <v>205.50448022674377</v>
          </cell>
          <cell r="D227">
            <v>205.50448022674377</v>
          </cell>
        </row>
        <row r="228">
          <cell r="A228">
            <v>36931.5</v>
          </cell>
          <cell r="B228">
            <v>36931.5</v>
          </cell>
          <cell r="C228">
            <v>235.05101532280216</v>
          </cell>
          <cell r="D228">
            <v>235.05101532280216</v>
          </cell>
        </row>
        <row r="229">
          <cell r="A229">
            <v>36931.541666999998</v>
          </cell>
          <cell r="B229">
            <v>36931.541666666664</v>
          </cell>
          <cell r="C229">
            <v>263.78875901838057</v>
          </cell>
          <cell r="D229">
            <v>263.78875901838057</v>
          </cell>
        </row>
        <row r="230">
          <cell r="A230">
            <v>36931.583333000002</v>
          </cell>
          <cell r="B230">
            <v>36931.583333333336</v>
          </cell>
          <cell r="C230">
            <v>250.44258770238028</v>
          </cell>
          <cell r="D230">
            <v>250.44258770238028</v>
          </cell>
        </row>
        <row r="231">
          <cell r="A231">
            <v>36931.625</v>
          </cell>
          <cell r="B231">
            <v>36931.625</v>
          </cell>
          <cell r="C231">
            <v>245.15533601983532</v>
          </cell>
          <cell r="D231">
            <v>245.15533601983532</v>
          </cell>
        </row>
        <row r="232">
          <cell r="A232">
            <v>36931.666666999998</v>
          </cell>
          <cell r="B232">
            <v>36931.666666666664</v>
          </cell>
          <cell r="C232">
            <v>261.62217367615364</v>
          </cell>
          <cell r="D232">
            <v>261.62217367615364</v>
          </cell>
        </row>
        <row r="233">
          <cell r="A233">
            <v>36931.708333000002</v>
          </cell>
          <cell r="B233">
            <v>36931.708333333336</v>
          </cell>
          <cell r="C233">
            <v>243.26800674813177</v>
          </cell>
          <cell r="D233">
            <v>243.26800674813177</v>
          </cell>
        </row>
        <row r="234">
          <cell r="A234">
            <v>36931.75</v>
          </cell>
          <cell r="B234">
            <v>36931.75</v>
          </cell>
          <cell r="C234">
            <v>236.85355515856818</v>
          </cell>
          <cell r="D234">
            <v>236.85355515856818</v>
          </cell>
        </row>
        <row r="235">
          <cell r="A235">
            <v>36931.791666999998</v>
          </cell>
          <cell r="B235">
            <v>36931.791666666664</v>
          </cell>
          <cell r="C235">
            <v>280.77033044071101</v>
          </cell>
          <cell r="D235">
            <v>280.77033044071101</v>
          </cell>
        </row>
        <row r="236">
          <cell r="A236">
            <v>36931.833333000002</v>
          </cell>
          <cell r="B236">
            <v>36931.833333333336</v>
          </cell>
          <cell r="C236">
            <v>304.58325740769618</v>
          </cell>
          <cell r="D236">
            <v>304.58325740769618</v>
          </cell>
        </row>
        <row r="237">
          <cell r="A237">
            <v>36931.875</v>
          </cell>
          <cell r="B237">
            <v>36931.875</v>
          </cell>
          <cell r="C237">
            <v>261.7933653271752</v>
          </cell>
          <cell r="D237">
            <v>261.7933653271752</v>
          </cell>
        </row>
        <row r="238">
          <cell r="A238">
            <v>36931.916666999998</v>
          </cell>
          <cell r="B238">
            <v>36931.916666666664</v>
          </cell>
          <cell r="C238">
            <v>278.10642919743549</v>
          </cell>
          <cell r="D238">
            <v>278.10642919743549</v>
          </cell>
        </row>
        <row r="239">
          <cell r="A239">
            <v>36931.958333000002</v>
          </cell>
          <cell r="B239">
            <v>36931.958333333336</v>
          </cell>
          <cell r="C239">
            <v>293.72871251410817</v>
          </cell>
          <cell r="D239">
            <v>293.72871251410817</v>
          </cell>
        </row>
        <row r="240">
          <cell r="A240">
            <v>36932</v>
          </cell>
          <cell r="B240">
            <v>36932</v>
          </cell>
          <cell r="C240">
            <v>297.48422316831221</v>
          </cell>
          <cell r="D240">
            <v>297.48422316831221</v>
          </cell>
        </row>
        <row r="241">
          <cell r="A241">
            <v>36932.041666999998</v>
          </cell>
          <cell r="B241">
            <v>36932.041666666664</v>
          </cell>
          <cell r="C241">
            <v>304.81284760923467</v>
          </cell>
          <cell r="D241">
            <v>304.81284760923467</v>
          </cell>
        </row>
        <row r="242">
          <cell r="A242">
            <v>36932.083333000002</v>
          </cell>
          <cell r="B242">
            <v>36932.083333333336</v>
          </cell>
          <cell r="C242">
            <v>306.6993407106645</v>
          </cell>
          <cell r="D242">
            <v>306.6993407106645</v>
          </cell>
        </row>
        <row r="243">
          <cell r="A243">
            <v>36932.125</v>
          </cell>
          <cell r="B243">
            <v>36932.125</v>
          </cell>
          <cell r="C243">
            <v>302.04054625754355</v>
          </cell>
          <cell r="D243">
            <v>302.04054625754355</v>
          </cell>
        </row>
        <row r="244">
          <cell r="A244">
            <v>36932.166666999998</v>
          </cell>
          <cell r="B244">
            <v>36932.166666666664</v>
          </cell>
          <cell r="C244">
            <v>301.35244333642214</v>
          </cell>
          <cell r="D244">
            <v>301.35244333642214</v>
          </cell>
        </row>
        <row r="245">
          <cell r="A245">
            <v>36932.208333000002</v>
          </cell>
          <cell r="B245">
            <v>36932.208333333336</v>
          </cell>
          <cell r="C245">
            <v>302.36284425651525</v>
          </cell>
          <cell r="D245">
            <v>302.36284425651525</v>
          </cell>
        </row>
        <row r="246">
          <cell r="A246">
            <v>36932.25</v>
          </cell>
          <cell r="B246">
            <v>36932.25</v>
          </cell>
          <cell r="C246">
            <v>307.59566574637603</v>
          </cell>
          <cell r="D246">
            <v>307.59566574637603</v>
          </cell>
        </row>
        <row r="247">
          <cell r="A247">
            <v>36932.291666999998</v>
          </cell>
          <cell r="B247">
            <v>36932.291666666664</v>
          </cell>
          <cell r="C247">
            <v>304.7685299765738</v>
          </cell>
          <cell r="D247">
            <v>304.7685299765738</v>
          </cell>
        </row>
        <row r="248">
          <cell r="A248">
            <v>36932.333333000002</v>
          </cell>
          <cell r="B248">
            <v>36932.333333333336</v>
          </cell>
          <cell r="C248">
            <v>307.11691187231435</v>
          </cell>
          <cell r="D248">
            <v>307.11691187231435</v>
          </cell>
        </row>
        <row r="249">
          <cell r="A249">
            <v>36932.375</v>
          </cell>
          <cell r="B249">
            <v>36932.375</v>
          </cell>
          <cell r="C249">
            <v>317.97239435407931</v>
          </cell>
          <cell r="D249">
            <v>317.97239435407931</v>
          </cell>
        </row>
        <row r="250">
          <cell r="A250">
            <v>36932.416666999998</v>
          </cell>
          <cell r="B250">
            <v>36932.416666666664</v>
          </cell>
          <cell r="C250">
            <v>315.71404456197661</v>
          </cell>
          <cell r="D250">
            <v>315.71404456197661</v>
          </cell>
        </row>
        <row r="251">
          <cell r="A251">
            <v>36932.458333000002</v>
          </cell>
          <cell r="B251">
            <v>36932.458333333336</v>
          </cell>
          <cell r="C251">
            <v>312.36648544822697</v>
          </cell>
          <cell r="D251">
            <v>312.36648544822697</v>
          </cell>
        </row>
        <row r="252">
          <cell r="A252">
            <v>36932.5</v>
          </cell>
          <cell r="B252">
            <v>36932.5</v>
          </cell>
          <cell r="C252">
            <v>306.84440917531043</v>
          </cell>
          <cell r="D252">
            <v>306.84440917531043</v>
          </cell>
        </row>
        <row r="253">
          <cell r="A253">
            <v>36932.541666999998</v>
          </cell>
          <cell r="B253">
            <v>36932.541666666664</v>
          </cell>
          <cell r="C253">
            <v>291.6193682959867</v>
          </cell>
          <cell r="D253">
            <v>291.6193682959867</v>
          </cell>
        </row>
        <row r="254">
          <cell r="A254">
            <v>36932.583333000002</v>
          </cell>
          <cell r="B254">
            <v>36932.583333333336</v>
          </cell>
          <cell r="C254">
            <v>285.01822431804163</v>
          </cell>
          <cell r="D254">
            <v>285.01822431804163</v>
          </cell>
        </row>
        <row r="255">
          <cell r="A255">
            <v>36932.625</v>
          </cell>
          <cell r="B255">
            <v>36932.625</v>
          </cell>
          <cell r="C255">
            <v>292.19921535281253</v>
          </cell>
          <cell r="D255">
            <v>292.19921535281253</v>
          </cell>
        </row>
        <row r="256">
          <cell r="A256">
            <v>36932.666666999998</v>
          </cell>
          <cell r="B256">
            <v>36932.666666666664</v>
          </cell>
          <cell r="C256">
            <v>285.20413693516798</v>
          </cell>
          <cell r="D256">
            <v>285.20413693516798</v>
          </cell>
        </row>
        <row r="257">
          <cell r="A257">
            <v>36932.708333000002</v>
          </cell>
          <cell r="B257">
            <v>36932.708333333336</v>
          </cell>
          <cell r="C257">
            <v>284.36129627009228</v>
          </cell>
          <cell r="D257">
            <v>284.36129627009228</v>
          </cell>
        </row>
        <row r="258">
          <cell r="A258">
            <v>36932.75</v>
          </cell>
          <cell r="B258">
            <v>36932.75</v>
          </cell>
          <cell r="C258">
            <v>284.29800105484844</v>
          </cell>
          <cell r="D258">
            <v>284.29800105484844</v>
          </cell>
        </row>
        <row r="259">
          <cell r="A259">
            <v>36932.791666999998</v>
          </cell>
          <cell r="B259">
            <v>36932.791666666664</v>
          </cell>
          <cell r="C259">
            <v>284.97107281778966</v>
          </cell>
          <cell r="D259">
            <v>284.97107281778966</v>
          </cell>
        </row>
        <row r="260">
          <cell r="A260">
            <v>36932.833333000002</v>
          </cell>
          <cell r="B260">
            <v>36932.833333333336</v>
          </cell>
          <cell r="C260">
            <v>285.54240113503641</v>
          </cell>
          <cell r="D260">
            <v>285.54240113503641</v>
          </cell>
        </row>
        <row r="261">
          <cell r="A261">
            <v>36932.875</v>
          </cell>
          <cell r="B261">
            <v>36932.875</v>
          </cell>
          <cell r="C261">
            <v>268.3781035524396</v>
          </cell>
          <cell r="D261">
            <v>268.3781035524396</v>
          </cell>
        </row>
        <row r="262">
          <cell r="A262">
            <v>36932.916666999998</v>
          </cell>
          <cell r="B262">
            <v>36932.916666666664</v>
          </cell>
          <cell r="C262">
            <v>290.86106869111438</v>
          </cell>
          <cell r="D262">
            <v>290.86106869111438</v>
          </cell>
        </row>
        <row r="263">
          <cell r="A263">
            <v>36932.958333000002</v>
          </cell>
          <cell r="B263">
            <v>36932.958333333336</v>
          </cell>
          <cell r="C263">
            <v>297.36610598279276</v>
          </cell>
          <cell r="D263">
            <v>297.36610598279276</v>
          </cell>
        </row>
        <row r="264">
          <cell r="A264">
            <v>36933</v>
          </cell>
          <cell r="B264">
            <v>36933</v>
          </cell>
          <cell r="C264">
            <v>292.64837241381042</v>
          </cell>
          <cell r="D264">
            <v>292.64837241381042</v>
          </cell>
        </row>
        <row r="265">
          <cell r="A265">
            <v>36933.041666999998</v>
          </cell>
          <cell r="B265">
            <v>36933.041666666664</v>
          </cell>
          <cell r="C265">
            <v>300.8943569210229</v>
          </cell>
          <cell r="D265">
            <v>300.8943569210229</v>
          </cell>
        </row>
        <row r="266">
          <cell r="A266">
            <v>36933.083333000002</v>
          </cell>
          <cell r="B266">
            <v>36933.083333333336</v>
          </cell>
          <cell r="C266">
            <v>300.01312353498258</v>
          </cell>
          <cell r="D266">
            <v>300.01312353498258</v>
          </cell>
        </row>
        <row r="267">
          <cell r="A267">
            <v>36933.125</v>
          </cell>
          <cell r="B267">
            <v>36933.125</v>
          </cell>
          <cell r="C267">
            <v>296.10551783398944</v>
          </cell>
          <cell r="D267">
            <v>296.10551783398944</v>
          </cell>
        </row>
        <row r="268">
          <cell r="A268">
            <v>36933.166666999998</v>
          </cell>
          <cell r="B268">
            <v>36933.166666666664</v>
          </cell>
          <cell r="C268">
            <v>294.25860608666977</v>
          </cell>
          <cell r="D268">
            <v>294.25860608666977</v>
          </cell>
        </row>
        <row r="269">
          <cell r="A269">
            <v>36933.208333000002</v>
          </cell>
          <cell r="B269">
            <v>36933.208333333336</v>
          </cell>
          <cell r="C269">
            <v>282.77601805193376</v>
          </cell>
          <cell r="D269">
            <v>282.77601805193376</v>
          </cell>
        </row>
        <row r="270">
          <cell r="A270">
            <v>36933.25</v>
          </cell>
          <cell r="B270">
            <v>36933.25</v>
          </cell>
          <cell r="C270">
            <v>271.46520210709207</v>
          </cell>
          <cell r="D270">
            <v>271.46520210709207</v>
          </cell>
        </row>
        <row r="271">
          <cell r="A271">
            <v>36933.291666999998</v>
          </cell>
          <cell r="B271">
            <v>36933.291666666664</v>
          </cell>
          <cell r="C271">
            <v>290.0018055093384</v>
          </cell>
          <cell r="D271">
            <v>290.0018055093384</v>
          </cell>
        </row>
        <row r="272">
          <cell r="A272">
            <v>36933.333333000002</v>
          </cell>
          <cell r="B272">
            <v>36933.333333333336</v>
          </cell>
          <cell r="C272">
            <v>295.04074225151601</v>
          </cell>
          <cell r="D272">
            <v>295.04074225151601</v>
          </cell>
        </row>
        <row r="273">
          <cell r="A273">
            <v>36933.375</v>
          </cell>
          <cell r="B273">
            <v>36933.375</v>
          </cell>
          <cell r="C273">
            <v>289.39015728898977</v>
          </cell>
          <cell r="D273">
            <v>289.39015728898977</v>
          </cell>
        </row>
        <row r="274">
          <cell r="A274">
            <v>36933.416666999998</v>
          </cell>
          <cell r="B274">
            <v>36933.416666666664</v>
          </cell>
          <cell r="C274">
            <v>287.56384043955563</v>
          </cell>
          <cell r="D274">
            <v>287.56384043955563</v>
          </cell>
        </row>
        <row r="275">
          <cell r="A275">
            <v>36933.458333000002</v>
          </cell>
          <cell r="B275">
            <v>36933.458333333336</v>
          </cell>
          <cell r="C275">
            <v>286.79638409718484</v>
          </cell>
          <cell r="D275">
            <v>286.79638409718484</v>
          </cell>
        </row>
        <row r="276">
          <cell r="A276">
            <v>36933.5</v>
          </cell>
          <cell r="B276">
            <v>36933.5</v>
          </cell>
          <cell r="C276">
            <v>294.7427876659338</v>
          </cell>
          <cell r="D276">
            <v>294.7427876659338</v>
          </cell>
        </row>
        <row r="277">
          <cell r="A277">
            <v>36933.541666999998</v>
          </cell>
          <cell r="B277">
            <v>36933.541666666664</v>
          </cell>
          <cell r="C277">
            <v>300.8893635018033</v>
          </cell>
          <cell r="D277">
            <v>300.8893635018033</v>
          </cell>
        </row>
        <row r="278">
          <cell r="A278">
            <v>36933.583333000002</v>
          </cell>
          <cell r="B278">
            <v>36933.583333333336</v>
          </cell>
          <cell r="C278">
            <v>315.01647269351594</v>
          </cell>
          <cell r="D278">
            <v>315.01647269351594</v>
          </cell>
        </row>
        <row r="279">
          <cell r="A279">
            <v>36933.625</v>
          </cell>
          <cell r="B279">
            <v>36933.625</v>
          </cell>
          <cell r="C279">
            <v>295.99589594386032</v>
          </cell>
          <cell r="D279">
            <v>295.99589594386032</v>
          </cell>
        </row>
        <row r="280">
          <cell r="A280">
            <v>36933.666666999998</v>
          </cell>
          <cell r="B280">
            <v>36933.666666666664</v>
          </cell>
          <cell r="C280">
            <v>298.10766448883612</v>
          </cell>
          <cell r="D280">
            <v>298.10766448883612</v>
          </cell>
        </row>
        <row r="281">
          <cell r="A281">
            <v>36933.708333000002</v>
          </cell>
          <cell r="B281">
            <v>36933.708333333336</v>
          </cell>
          <cell r="C281">
            <v>298.26441784425322</v>
          </cell>
          <cell r="D281">
            <v>298.26441784425322</v>
          </cell>
        </row>
        <row r="282">
          <cell r="A282">
            <v>36933.75</v>
          </cell>
          <cell r="B282">
            <v>36933.75</v>
          </cell>
          <cell r="C282">
            <v>293.44323465170396</v>
          </cell>
          <cell r="D282">
            <v>293.44323465170396</v>
          </cell>
        </row>
        <row r="283">
          <cell r="A283">
            <v>36933.791666999998</v>
          </cell>
          <cell r="B283">
            <v>36933.791666666664</v>
          </cell>
          <cell r="C283">
            <v>296.60939181467336</v>
          </cell>
          <cell r="D283">
            <v>296.60939181467336</v>
          </cell>
        </row>
        <row r="284">
          <cell r="A284">
            <v>36933.833333000002</v>
          </cell>
          <cell r="B284">
            <v>36933.833333333336</v>
          </cell>
          <cell r="C284">
            <v>299.01218565910244</v>
          </cell>
          <cell r="D284">
            <v>299.01218565910244</v>
          </cell>
        </row>
        <row r="285">
          <cell r="A285">
            <v>36933.875</v>
          </cell>
          <cell r="B285">
            <v>36933.875</v>
          </cell>
          <cell r="C285">
            <v>299.76348931245678</v>
          </cell>
          <cell r="D285">
            <v>299.76348931245678</v>
          </cell>
        </row>
        <row r="286">
          <cell r="A286">
            <v>36933.916666999998</v>
          </cell>
          <cell r="B286">
            <v>36933.916666666664</v>
          </cell>
          <cell r="C286">
            <v>297.69135484529642</v>
          </cell>
          <cell r="D286">
            <v>297.69135484529642</v>
          </cell>
        </row>
        <row r="287">
          <cell r="A287">
            <v>36933.958333000002</v>
          </cell>
          <cell r="B287">
            <v>36933.958333333336</v>
          </cell>
          <cell r="C287">
            <v>298.60593616551148</v>
          </cell>
          <cell r="D287">
            <v>298.60593616551148</v>
          </cell>
        </row>
        <row r="288">
          <cell r="A288">
            <v>36934</v>
          </cell>
          <cell r="B288">
            <v>36934</v>
          </cell>
          <cell r="C288">
            <v>302.53727723505585</v>
          </cell>
          <cell r="D288">
            <v>302.53727723505585</v>
          </cell>
        </row>
        <row r="289">
          <cell r="A289">
            <v>36934.041666999998</v>
          </cell>
          <cell r="B289">
            <v>36934.041666666664</v>
          </cell>
          <cell r="C289">
            <v>303.2601623314689</v>
          </cell>
          <cell r="D289">
            <v>303.2601623314689</v>
          </cell>
        </row>
        <row r="290">
          <cell r="A290">
            <v>36934.083333000002</v>
          </cell>
          <cell r="B290">
            <v>36934.083333333336</v>
          </cell>
          <cell r="C290">
            <v>301.30274081640181</v>
          </cell>
          <cell r="D290">
            <v>301.30274081640181</v>
          </cell>
        </row>
        <row r="291">
          <cell r="A291">
            <v>36934.125</v>
          </cell>
          <cell r="B291">
            <v>36934.125</v>
          </cell>
          <cell r="C291">
            <v>298.89806204451963</v>
          </cell>
          <cell r="D291">
            <v>298.89806204451963</v>
          </cell>
        </row>
        <row r="292">
          <cell r="A292">
            <v>36934.166666999998</v>
          </cell>
          <cell r="B292">
            <v>36934.166666666664</v>
          </cell>
          <cell r="C292">
            <v>296.50199549475104</v>
          </cell>
          <cell r="D292">
            <v>296.50199549475104</v>
          </cell>
        </row>
        <row r="293">
          <cell r="A293">
            <v>36934.208333000002</v>
          </cell>
          <cell r="B293">
            <v>36934.208333333336</v>
          </cell>
          <cell r="C293">
            <v>309.77347617248751</v>
          </cell>
          <cell r="D293">
            <v>309.77347617248751</v>
          </cell>
        </row>
        <row r="294">
          <cell r="A294">
            <v>36934.25</v>
          </cell>
          <cell r="B294">
            <v>36934.25</v>
          </cell>
          <cell r="C294">
            <v>312.42176971270243</v>
          </cell>
          <cell r="D294">
            <v>312.42176971270243</v>
          </cell>
        </row>
        <row r="295">
          <cell r="A295">
            <v>36934.291666999998</v>
          </cell>
          <cell r="B295">
            <v>36934.291666666664</v>
          </cell>
          <cell r="C295">
            <v>254.50383147977652</v>
          </cell>
          <cell r="D295">
            <v>254.50383147977652</v>
          </cell>
        </row>
        <row r="296">
          <cell r="A296">
            <v>36934.333333000002</v>
          </cell>
          <cell r="B296">
            <v>36934.333333333336</v>
          </cell>
          <cell r="C296">
            <v>124.34074001765944</v>
          </cell>
          <cell r="D296">
            <v>124.34074001765944</v>
          </cell>
        </row>
        <row r="297">
          <cell r="A297">
            <v>36934.375</v>
          </cell>
          <cell r="B297">
            <v>36934.375</v>
          </cell>
          <cell r="C297">
            <v>131.20587452391891</v>
          </cell>
          <cell r="D297">
            <v>131.20587452391891</v>
          </cell>
        </row>
        <row r="298">
          <cell r="A298">
            <v>36934.416666999998</v>
          </cell>
          <cell r="B298">
            <v>36934.416666666664</v>
          </cell>
          <cell r="C298">
            <v>145.24175768820552</v>
          </cell>
          <cell r="D298">
            <v>145.24175768820552</v>
          </cell>
        </row>
        <row r="299">
          <cell r="A299">
            <v>36934.458333000002</v>
          </cell>
          <cell r="B299">
            <v>36934.458333333336</v>
          </cell>
          <cell r="C299">
            <v>110.96392247126199</v>
          </cell>
          <cell r="D299">
            <v>110.96392247126199</v>
          </cell>
        </row>
        <row r="300">
          <cell r="A300">
            <v>36934.5</v>
          </cell>
          <cell r="B300">
            <v>36934.5</v>
          </cell>
          <cell r="C300">
            <v>93.344956342245922</v>
          </cell>
          <cell r="D300">
            <v>93.344956342245922</v>
          </cell>
        </row>
        <row r="301">
          <cell r="A301">
            <v>36934.541666999998</v>
          </cell>
          <cell r="B301">
            <v>36934.541666666664</v>
          </cell>
          <cell r="C301">
            <v>105.12425642127781</v>
          </cell>
          <cell r="D301">
            <v>105.12425642127781</v>
          </cell>
        </row>
        <row r="302">
          <cell r="A302">
            <v>36934.583333000002</v>
          </cell>
          <cell r="B302">
            <v>36934.583333333336</v>
          </cell>
          <cell r="C302">
            <v>111.59671272461702</v>
          </cell>
          <cell r="D302">
            <v>111.59671272461702</v>
          </cell>
        </row>
        <row r="303">
          <cell r="A303">
            <v>36934.625</v>
          </cell>
          <cell r="B303">
            <v>36934.625</v>
          </cell>
          <cell r="C303">
            <v>132.25590557117755</v>
          </cell>
          <cell r="D303">
            <v>132.25590557117755</v>
          </cell>
        </row>
        <row r="304">
          <cell r="A304">
            <v>36934.666666999998</v>
          </cell>
          <cell r="B304">
            <v>36934.666666666664</v>
          </cell>
          <cell r="C304">
            <v>131.06010579254377</v>
          </cell>
          <cell r="D304">
            <v>131.06010579254377</v>
          </cell>
        </row>
        <row r="305">
          <cell r="A305">
            <v>36934.708333000002</v>
          </cell>
          <cell r="B305">
            <v>36934.708333333336</v>
          </cell>
          <cell r="C305">
            <v>114.47806841458257</v>
          </cell>
          <cell r="D305">
            <v>114.47806841458257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7">
        <row r="7">
          <cell r="A7">
            <v>36922.291666999998</v>
          </cell>
          <cell r="B7">
            <v>36922.291666666664</v>
          </cell>
          <cell r="C7">
            <v>7.6963006860947116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9.0830460096899532</v>
          </cell>
          <cell r="D8">
            <v>0</v>
          </cell>
        </row>
        <row r="9">
          <cell r="A9">
            <v>36922.375</v>
          </cell>
          <cell r="B9">
            <v>36922.375</v>
          </cell>
          <cell r="C9">
            <v>8.8494035227111958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10.250050489789643</v>
          </cell>
          <cell r="D10">
            <v>10.250050489789643</v>
          </cell>
        </row>
        <row r="11">
          <cell r="A11">
            <v>36922.458333000002</v>
          </cell>
          <cell r="B11">
            <v>36922.458333333336</v>
          </cell>
          <cell r="C11">
            <v>7.8262493198551732</v>
          </cell>
          <cell r="D11">
            <v>0</v>
          </cell>
        </row>
        <row r="12">
          <cell r="A12">
            <v>36922.5</v>
          </cell>
          <cell r="B12">
            <v>36922.5</v>
          </cell>
          <cell r="C12">
            <v>10.804736187496358</v>
          </cell>
          <cell r="D12">
            <v>10.804736187496358</v>
          </cell>
        </row>
        <row r="13">
          <cell r="A13">
            <v>36922.541666999998</v>
          </cell>
          <cell r="B13">
            <v>36922.541666666664</v>
          </cell>
          <cell r="C13">
            <v>12.74137926267465</v>
          </cell>
          <cell r="D13">
            <v>12.74137926267465</v>
          </cell>
        </row>
        <row r="14">
          <cell r="A14">
            <v>36922.583333000002</v>
          </cell>
          <cell r="B14">
            <v>36922.583333333336</v>
          </cell>
          <cell r="C14">
            <v>14.8921917556957</v>
          </cell>
          <cell r="D14">
            <v>14.8921917556957</v>
          </cell>
        </row>
        <row r="15">
          <cell r="A15">
            <v>36922.625</v>
          </cell>
          <cell r="B15">
            <v>36922.625</v>
          </cell>
          <cell r="C15">
            <v>10.419351897635234</v>
          </cell>
          <cell r="D15">
            <v>10.419351897635234</v>
          </cell>
        </row>
        <row r="16">
          <cell r="A16">
            <v>36922.666666999998</v>
          </cell>
          <cell r="B16">
            <v>36922.666666666664</v>
          </cell>
          <cell r="C16">
            <v>14.067441030183151</v>
          </cell>
          <cell r="D16">
            <v>14.067441030183151</v>
          </cell>
        </row>
        <row r="17">
          <cell r="A17">
            <v>36922.708333000002</v>
          </cell>
          <cell r="B17">
            <v>36922.708333333336</v>
          </cell>
          <cell r="C17">
            <v>14.126159607930926</v>
          </cell>
          <cell r="D17">
            <v>14.126159607930926</v>
          </cell>
        </row>
        <row r="18">
          <cell r="A18">
            <v>36922.75</v>
          </cell>
          <cell r="B18">
            <v>36922.75</v>
          </cell>
          <cell r="C18">
            <v>12.391554291959205</v>
          </cell>
          <cell r="D18">
            <v>12.391554291959205</v>
          </cell>
        </row>
        <row r="19">
          <cell r="A19">
            <v>36922.791666999998</v>
          </cell>
          <cell r="B19">
            <v>36922.791666666664</v>
          </cell>
          <cell r="C19">
            <v>11.671761519755522</v>
          </cell>
          <cell r="D19">
            <v>11.671761519755522</v>
          </cell>
        </row>
        <row r="20">
          <cell r="A20">
            <v>36922.833333000002</v>
          </cell>
          <cell r="B20">
            <v>36922.833333333336</v>
          </cell>
          <cell r="C20">
            <v>16.079268721463439</v>
          </cell>
          <cell r="D20">
            <v>16.079268721463439</v>
          </cell>
        </row>
        <row r="21">
          <cell r="A21">
            <v>36922.875</v>
          </cell>
          <cell r="B21">
            <v>36922.875</v>
          </cell>
          <cell r="C21">
            <v>13.439834528019734</v>
          </cell>
          <cell r="D21">
            <v>13.439834528019734</v>
          </cell>
        </row>
        <row r="22">
          <cell r="A22">
            <v>36922.916666999998</v>
          </cell>
          <cell r="B22">
            <v>36922.916666666664</v>
          </cell>
          <cell r="C22">
            <v>14.151104083427589</v>
          </cell>
          <cell r="D22">
            <v>14.151104083427589</v>
          </cell>
        </row>
        <row r="23">
          <cell r="A23">
            <v>36922.958333000002</v>
          </cell>
          <cell r="B23">
            <v>36922.958333333336</v>
          </cell>
          <cell r="C23">
            <v>12.916927594180731</v>
          </cell>
          <cell r="D23">
            <v>12.916927594180731</v>
          </cell>
        </row>
        <row r="24">
          <cell r="A24">
            <v>36923</v>
          </cell>
          <cell r="B24">
            <v>36923</v>
          </cell>
          <cell r="C24">
            <v>13.867461167982462</v>
          </cell>
          <cell r="D24">
            <v>13.867461167982462</v>
          </cell>
        </row>
        <row r="25">
          <cell r="A25">
            <v>36923.041666999998</v>
          </cell>
          <cell r="B25">
            <v>36923.041666666664</v>
          </cell>
          <cell r="C25">
            <v>13.515708394117487</v>
          </cell>
          <cell r="D25">
            <v>13.515708394117487</v>
          </cell>
        </row>
        <row r="26">
          <cell r="A26">
            <v>36923.083333000002</v>
          </cell>
          <cell r="B26">
            <v>36923.083333333336</v>
          </cell>
          <cell r="C26">
            <v>10.698081925253604</v>
          </cell>
          <cell r="D26">
            <v>10.698081925253604</v>
          </cell>
        </row>
        <row r="27">
          <cell r="A27">
            <v>36923.125</v>
          </cell>
          <cell r="B27">
            <v>36923.125</v>
          </cell>
          <cell r="C27">
            <v>13.27115027330597</v>
          </cell>
          <cell r="D27">
            <v>13.27115027330597</v>
          </cell>
        </row>
        <row r="28">
          <cell r="A28">
            <v>36923.166666999998</v>
          </cell>
          <cell r="B28">
            <v>36923.166666666664</v>
          </cell>
          <cell r="C28">
            <v>9.6430292543139711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8.9682135788467185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43.706708293856508</v>
          </cell>
          <cell r="D30">
            <v>43.706708293856508</v>
          </cell>
        </row>
        <row r="31">
          <cell r="A31">
            <v>36923.291666999998</v>
          </cell>
          <cell r="B31">
            <v>36923.291666666664</v>
          </cell>
          <cell r="C31">
            <v>7.4408131310814616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10.376212068727877</v>
          </cell>
          <cell r="D32">
            <v>10.376212068727877</v>
          </cell>
        </row>
        <row r="33">
          <cell r="A33">
            <v>36923.375</v>
          </cell>
          <cell r="B33">
            <v>36923.375</v>
          </cell>
          <cell r="C33">
            <v>10.535929477898028</v>
          </cell>
          <cell r="D33">
            <v>10.535929477898028</v>
          </cell>
        </row>
        <row r="34">
          <cell r="A34">
            <v>36923.416666999998</v>
          </cell>
          <cell r="B34">
            <v>36923.416666666664</v>
          </cell>
          <cell r="C34">
            <v>10.736280913254838</v>
          </cell>
          <cell r="D34">
            <v>10.736280913254838</v>
          </cell>
        </row>
        <row r="35">
          <cell r="A35">
            <v>36923.458333000002</v>
          </cell>
          <cell r="B35">
            <v>36923.458333333336</v>
          </cell>
          <cell r="C35">
            <v>9.5658558131052711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8.7252832629604935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7.6406206748365229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8.7376284905761352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7.387230666812485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8.5363523881387255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8.8807955130186773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9.9476490744196351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7.787194763580132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7.5166419803062388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9.7549101462838408</v>
          </cell>
          <cell r="D45">
            <v>0</v>
          </cell>
        </row>
        <row r="46">
          <cell r="A46">
            <v>36923.916666999998</v>
          </cell>
          <cell r="B46">
            <v>36923.916666666664</v>
          </cell>
          <cell r="C46">
            <v>9.8277373379717545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9.5068543790550244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11.073021732875169</v>
          </cell>
          <cell r="D48">
            <v>11.073021732875169</v>
          </cell>
        </row>
        <row r="49">
          <cell r="A49">
            <v>36924.041666999998</v>
          </cell>
          <cell r="B49">
            <v>36924.041666666664</v>
          </cell>
          <cell r="C49">
            <v>9.9981849139962975</v>
          </cell>
          <cell r="D49">
            <v>0</v>
          </cell>
        </row>
        <row r="50">
          <cell r="A50">
            <v>36924.083333000002</v>
          </cell>
          <cell r="B50">
            <v>36924.083333333336</v>
          </cell>
          <cell r="C50">
            <v>6.2024544097083636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7.0286679841174902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8.454622086221832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9.0546997192667593</v>
          </cell>
          <cell r="D53">
            <v>0</v>
          </cell>
        </row>
        <row r="54">
          <cell r="A54">
            <v>36924.25</v>
          </cell>
          <cell r="B54">
            <v>36924.25</v>
          </cell>
          <cell r="C54">
            <v>42.353524223172897</v>
          </cell>
          <cell r="D54">
            <v>42.353524223172897</v>
          </cell>
        </row>
        <row r="55">
          <cell r="A55">
            <v>36924.291666999998</v>
          </cell>
          <cell r="B55">
            <v>36924.291666666664</v>
          </cell>
          <cell r="C55">
            <v>9.359046494863696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8.9095111296240326</v>
          </cell>
          <cell r="D56">
            <v>0</v>
          </cell>
        </row>
        <row r="57">
          <cell r="A57">
            <v>36924.375</v>
          </cell>
          <cell r="B57">
            <v>36924.375</v>
          </cell>
          <cell r="C57">
            <v>10.260711043963799</v>
          </cell>
          <cell r="D57">
            <v>10.260711043963799</v>
          </cell>
        </row>
        <row r="58">
          <cell r="A58">
            <v>36924.416666999998</v>
          </cell>
          <cell r="B58">
            <v>36924.416666666664</v>
          </cell>
          <cell r="C58">
            <v>13.982631616901688</v>
          </cell>
          <cell r="D58">
            <v>13.982631616901688</v>
          </cell>
        </row>
        <row r="59">
          <cell r="A59">
            <v>36924.458333000002</v>
          </cell>
          <cell r="B59">
            <v>36924.458333333336</v>
          </cell>
          <cell r="C59">
            <v>15.131372810112923</v>
          </cell>
          <cell r="D59">
            <v>15.131372810112923</v>
          </cell>
        </row>
        <row r="60">
          <cell r="A60">
            <v>36924.5</v>
          </cell>
          <cell r="B60">
            <v>36924.5</v>
          </cell>
          <cell r="C60">
            <v>12.95670055297014</v>
          </cell>
          <cell r="D60">
            <v>12.95670055297014</v>
          </cell>
        </row>
        <row r="61">
          <cell r="A61">
            <v>36924.541666999998</v>
          </cell>
          <cell r="B61">
            <v>36924.541666666664</v>
          </cell>
          <cell r="C61">
            <v>14.130941138606467</v>
          </cell>
          <cell r="D61">
            <v>14.130941138606467</v>
          </cell>
        </row>
        <row r="62">
          <cell r="A62">
            <v>36924.583333000002</v>
          </cell>
          <cell r="B62">
            <v>36924.583333333336</v>
          </cell>
          <cell r="C62">
            <v>11.332494738324852</v>
          </cell>
          <cell r="D62">
            <v>11.332494738324852</v>
          </cell>
        </row>
        <row r="63">
          <cell r="A63">
            <v>36924.625</v>
          </cell>
          <cell r="B63">
            <v>36924.625</v>
          </cell>
          <cell r="C63">
            <v>11.026750047569349</v>
          </cell>
          <cell r="D63">
            <v>11.026750047569349</v>
          </cell>
        </row>
        <row r="64">
          <cell r="A64">
            <v>36924.666666999998</v>
          </cell>
          <cell r="B64">
            <v>36924.666666666664</v>
          </cell>
          <cell r="C64">
            <v>8.6106810746559379</v>
          </cell>
          <cell r="D64">
            <v>0</v>
          </cell>
        </row>
        <row r="65">
          <cell r="A65">
            <v>36924.708333000002</v>
          </cell>
          <cell r="B65">
            <v>36924.708333333336</v>
          </cell>
          <cell r="C65">
            <v>13.831048489211254</v>
          </cell>
          <cell r="D65">
            <v>13.831048489211254</v>
          </cell>
        </row>
        <row r="66">
          <cell r="A66">
            <v>36924.75</v>
          </cell>
          <cell r="B66">
            <v>36924.75</v>
          </cell>
          <cell r="C66">
            <v>14.173552564384766</v>
          </cell>
          <cell r="D66">
            <v>14.173552564384766</v>
          </cell>
        </row>
        <row r="67">
          <cell r="A67">
            <v>36924.791666999998</v>
          </cell>
          <cell r="B67">
            <v>36924.791666666664</v>
          </cell>
          <cell r="C67">
            <v>13.565820617411045</v>
          </cell>
          <cell r="D67">
            <v>13.565820617411045</v>
          </cell>
        </row>
        <row r="68">
          <cell r="A68">
            <v>36924.833333000002</v>
          </cell>
          <cell r="B68">
            <v>36924.833333333336</v>
          </cell>
          <cell r="C68">
            <v>17.705420764767439</v>
          </cell>
          <cell r="D68">
            <v>17.705420764767439</v>
          </cell>
        </row>
        <row r="69">
          <cell r="A69">
            <v>36924.875</v>
          </cell>
          <cell r="B69">
            <v>36924.875</v>
          </cell>
          <cell r="C69">
            <v>13.732913796434845</v>
          </cell>
          <cell r="D69">
            <v>13.732913796434845</v>
          </cell>
        </row>
        <row r="70">
          <cell r="A70">
            <v>36924.916666999998</v>
          </cell>
          <cell r="B70">
            <v>36924.916666666664</v>
          </cell>
          <cell r="C70">
            <v>14.268957630330673</v>
          </cell>
          <cell r="D70">
            <v>14.268957630330673</v>
          </cell>
        </row>
        <row r="71">
          <cell r="A71">
            <v>36924.958333000002</v>
          </cell>
          <cell r="B71">
            <v>36924.958333333336</v>
          </cell>
          <cell r="C71">
            <v>16.058096587360996</v>
          </cell>
          <cell r="D71">
            <v>16.058096587360996</v>
          </cell>
        </row>
        <row r="72">
          <cell r="A72">
            <v>36925</v>
          </cell>
          <cell r="B72">
            <v>36925</v>
          </cell>
          <cell r="C72">
            <v>16.808122950410965</v>
          </cell>
          <cell r="D72">
            <v>16.808122950410965</v>
          </cell>
        </row>
        <row r="73">
          <cell r="A73">
            <v>36925.041666999998</v>
          </cell>
          <cell r="B73">
            <v>36925.041666666664</v>
          </cell>
          <cell r="C73">
            <v>15.549834241256168</v>
          </cell>
          <cell r="D73">
            <v>15.549834241256168</v>
          </cell>
        </row>
        <row r="74">
          <cell r="A74">
            <v>36925.083333000002</v>
          </cell>
          <cell r="B74">
            <v>36925.083333333336</v>
          </cell>
          <cell r="C74">
            <v>16.423339936927533</v>
          </cell>
          <cell r="D74">
            <v>16.423339936927533</v>
          </cell>
        </row>
        <row r="75">
          <cell r="A75">
            <v>36925.125</v>
          </cell>
          <cell r="B75">
            <v>36925.125</v>
          </cell>
          <cell r="C75">
            <v>17.884867638054015</v>
          </cell>
          <cell r="D75">
            <v>17.884867638054015</v>
          </cell>
        </row>
        <row r="76">
          <cell r="A76">
            <v>36925.166666999998</v>
          </cell>
          <cell r="B76">
            <v>36925.166666666664</v>
          </cell>
          <cell r="C76">
            <v>14.307834352480068</v>
          </cell>
          <cell r="D76">
            <v>14.307834352480068</v>
          </cell>
        </row>
        <row r="77">
          <cell r="A77">
            <v>36925.208333000002</v>
          </cell>
          <cell r="B77">
            <v>36925.208333333336</v>
          </cell>
          <cell r="C77">
            <v>15.654607119507187</v>
          </cell>
          <cell r="D77">
            <v>15.654607119507187</v>
          </cell>
        </row>
        <row r="78">
          <cell r="A78">
            <v>36925.25</v>
          </cell>
          <cell r="B78">
            <v>36925.25</v>
          </cell>
          <cell r="C78">
            <v>52.438956416515083</v>
          </cell>
          <cell r="D78">
            <v>52.438956416515083</v>
          </cell>
        </row>
        <row r="79">
          <cell r="A79">
            <v>36925.291666999998</v>
          </cell>
          <cell r="B79">
            <v>36925.291666666664</v>
          </cell>
          <cell r="C79">
            <v>13.649186760802568</v>
          </cell>
          <cell r="D79">
            <v>13.649186760802568</v>
          </cell>
        </row>
        <row r="80">
          <cell r="A80">
            <v>36925.333333000002</v>
          </cell>
          <cell r="B80">
            <v>36925.333333333336</v>
          </cell>
          <cell r="C80">
            <v>9.7893719905419001</v>
          </cell>
          <cell r="D80">
            <v>0</v>
          </cell>
        </row>
        <row r="81">
          <cell r="A81">
            <v>36925.375</v>
          </cell>
          <cell r="B81">
            <v>36925.375</v>
          </cell>
          <cell r="C81">
            <v>4.6018359838617791</v>
          </cell>
          <cell r="D81">
            <v>0</v>
          </cell>
        </row>
        <row r="82">
          <cell r="A82">
            <v>36925.416666999998</v>
          </cell>
          <cell r="B82">
            <v>36925.416666666664</v>
          </cell>
          <cell r="C82">
            <v>3.9659774709346118</v>
          </cell>
          <cell r="D82">
            <v>0</v>
          </cell>
        </row>
        <row r="83">
          <cell r="A83">
            <v>36925.458333000002</v>
          </cell>
          <cell r="B83">
            <v>36925.458333333336</v>
          </cell>
          <cell r="C83">
            <v>4.3202815999578759</v>
          </cell>
          <cell r="D83">
            <v>0</v>
          </cell>
        </row>
        <row r="84">
          <cell r="A84">
            <v>36925.5</v>
          </cell>
          <cell r="B84">
            <v>36925.5</v>
          </cell>
          <cell r="C84">
            <v>4.2315849318487766</v>
          </cell>
          <cell r="D84">
            <v>0</v>
          </cell>
        </row>
        <row r="85">
          <cell r="A85">
            <v>36925.541666999998</v>
          </cell>
          <cell r="B85">
            <v>36925.541666666664</v>
          </cell>
          <cell r="C85">
            <v>3.8762290321549893</v>
          </cell>
          <cell r="D85">
            <v>0</v>
          </cell>
        </row>
        <row r="86">
          <cell r="A86">
            <v>36925.583333000002</v>
          </cell>
          <cell r="B86">
            <v>36925.583333333336</v>
          </cell>
          <cell r="C86">
            <v>8.187607371673316</v>
          </cell>
          <cell r="D86">
            <v>0</v>
          </cell>
        </row>
        <row r="87">
          <cell r="A87">
            <v>36925.625</v>
          </cell>
          <cell r="B87">
            <v>36925.625</v>
          </cell>
          <cell r="C87">
            <v>7.2236402021166146</v>
          </cell>
          <cell r="D87">
            <v>0</v>
          </cell>
        </row>
        <row r="88">
          <cell r="A88">
            <v>36925.666666999998</v>
          </cell>
          <cell r="B88">
            <v>36925.666666666664</v>
          </cell>
          <cell r="C88">
            <v>7.1839127548292989</v>
          </cell>
          <cell r="D88">
            <v>0</v>
          </cell>
        </row>
        <row r="89">
          <cell r="A89">
            <v>36925.708333000002</v>
          </cell>
          <cell r="B89">
            <v>36925.708333333336</v>
          </cell>
          <cell r="C89">
            <v>3.7776995231329069</v>
          </cell>
          <cell r="D89">
            <v>0</v>
          </cell>
        </row>
        <row r="90">
          <cell r="A90">
            <v>36925.75</v>
          </cell>
          <cell r="B90">
            <v>36925.75</v>
          </cell>
          <cell r="C90">
            <v>1.3593501059379844</v>
          </cell>
          <cell r="D90">
            <v>0</v>
          </cell>
        </row>
        <row r="91">
          <cell r="A91">
            <v>36925.791666999998</v>
          </cell>
          <cell r="B91">
            <v>36925.791666666664</v>
          </cell>
          <cell r="C91">
            <v>1.2499999880790711</v>
          </cell>
          <cell r="D91">
            <v>0</v>
          </cell>
        </row>
        <row r="92">
          <cell r="A92">
            <v>36925.833333000002</v>
          </cell>
          <cell r="B92">
            <v>36925.833333333336</v>
          </cell>
          <cell r="C92">
            <v>2.1927572869775473</v>
          </cell>
          <cell r="D92">
            <v>0</v>
          </cell>
        </row>
        <row r="93">
          <cell r="A93">
            <v>36925.875</v>
          </cell>
          <cell r="B93">
            <v>36925.875</v>
          </cell>
          <cell r="C93">
            <v>2.6856704888657279</v>
          </cell>
          <cell r="D93">
            <v>0</v>
          </cell>
        </row>
        <row r="94">
          <cell r="A94">
            <v>36925.916666999998</v>
          </cell>
          <cell r="B94">
            <v>36925.916666666664</v>
          </cell>
          <cell r="C94">
            <v>1.4311828336353953</v>
          </cell>
          <cell r="D94">
            <v>0</v>
          </cell>
        </row>
        <row r="95">
          <cell r="A95">
            <v>36925.958333000002</v>
          </cell>
          <cell r="B95">
            <v>36925.958333333336</v>
          </cell>
          <cell r="C95">
            <v>2.3821081908463837</v>
          </cell>
          <cell r="D95">
            <v>0</v>
          </cell>
        </row>
        <row r="96">
          <cell r="A96">
            <v>36926</v>
          </cell>
          <cell r="B96">
            <v>36926</v>
          </cell>
          <cell r="C96">
            <v>3.9619102580075358</v>
          </cell>
          <cell r="D96">
            <v>0</v>
          </cell>
        </row>
        <row r="97">
          <cell r="A97">
            <v>36926.041666999998</v>
          </cell>
          <cell r="B97">
            <v>36926.041666666664</v>
          </cell>
          <cell r="C97">
            <v>3.7255937814025519</v>
          </cell>
          <cell r="D97">
            <v>0</v>
          </cell>
        </row>
        <row r="98">
          <cell r="A98">
            <v>36926.083333000002</v>
          </cell>
          <cell r="B98">
            <v>36926.083333333336</v>
          </cell>
          <cell r="C98">
            <v>28.671392636593826</v>
          </cell>
          <cell r="D98">
            <v>28.671392636593826</v>
          </cell>
        </row>
        <row r="99">
          <cell r="A99">
            <v>36926.125</v>
          </cell>
          <cell r="B99">
            <v>36926.125</v>
          </cell>
          <cell r="C99">
            <v>9.6477564242184393</v>
          </cell>
          <cell r="D99">
            <v>0</v>
          </cell>
        </row>
        <row r="100">
          <cell r="A100">
            <v>36926.166666999998</v>
          </cell>
          <cell r="B100">
            <v>36926.166666666664</v>
          </cell>
          <cell r="C100">
            <v>7.6748068953657498</v>
          </cell>
          <cell r="D100">
            <v>0</v>
          </cell>
        </row>
        <row r="101">
          <cell r="A101">
            <v>36926.208333000002</v>
          </cell>
          <cell r="B101">
            <v>36926.208333333336</v>
          </cell>
          <cell r="C101">
            <v>210.51432399207746</v>
          </cell>
          <cell r="D101">
            <v>210.51432399207746</v>
          </cell>
        </row>
        <row r="102">
          <cell r="A102">
            <v>36926.25</v>
          </cell>
          <cell r="B102">
            <v>36926.25</v>
          </cell>
          <cell r="C102">
            <v>321.29155404671951</v>
          </cell>
          <cell r="D102">
            <v>321.29155404671951</v>
          </cell>
        </row>
        <row r="103">
          <cell r="A103">
            <v>36926.291666999998</v>
          </cell>
          <cell r="B103">
            <v>36926.291666666664</v>
          </cell>
          <cell r="C103">
            <v>443.53995882050043</v>
          </cell>
          <cell r="D103">
            <v>443.53995882050043</v>
          </cell>
        </row>
        <row r="104">
          <cell r="A104">
            <v>36926.333333000002</v>
          </cell>
          <cell r="B104">
            <v>36926.333333333336</v>
          </cell>
          <cell r="C104">
            <v>453.07673425519414</v>
          </cell>
          <cell r="D104">
            <v>453.07673425519414</v>
          </cell>
        </row>
        <row r="105">
          <cell r="A105">
            <v>36926.375</v>
          </cell>
          <cell r="B105">
            <v>36926.375</v>
          </cell>
          <cell r="C105">
            <v>445.40932717154118</v>
          </cell>
          <cell r="D105">
            <v>445.40932717154118</v>
          </cell>
        </row>
        <row r="106">
          <cell r="A106">
            <v>36926.416666999998</v>
          </cell>
          <cell r="B106">
            <v>36926.416666666664</v>
          </cell>
          <cell r="C106">
            <v>422.95060977921929</v>
          </cell>
          <cell r="D106">
            <v>422.95060977921929</v>
          </cell>
        </row>
        <row r="107">
          <cell r="A107">
            <v>36926.458333000002</v>
          </cell>
          <cell r="B107">
            <v>36926.458333333336</v>
          </cell>
          <cell r="C107">
            <v>489.34033830994412</v>
          </cell>
          <cell r="D107">
            <v>489.34033830994412</v>
          </cell>
        </row>
        <row r="108">
          <cell r="A108">
            <v>36926.5</v>
          </cell>
          <cell r="B108">
            <v>36926.5</v>
          </cell>
          <cell r="C108">
            <v>510.24276837313425</v>
          </cell>
          <cell r="D108">
            <v>510.24276837313425</v>
          </cell>
        </row>
        <row r="109">
          <cell r="A109">
            <v>36926.541666999998</v>
          </cell>
          <cell r="B109">
            <v>36926.541666666664</v>
          </cell>
          <cell r="C109">
            <v>588.27647027608509</v>
          </cell>
          <cell r="D109">
            <v>588.27647027608509</v>
          </cell>
        </row>
        <row r="110">
          <cell r="A110">
            <v>36926.583333000002</v>
          </cell>
          <cell r="B110">
            <v>36926.583333333336</v>
          </cell>
          <cell r="C110">
            <v>246.41344376659879</v>
          </cell>
          <cell r="D110">
            <v>246.41344376659879</v>
          </cell>
        </row>
        <row r="111">
          <cell r="A111">
            <v>36926.625</v>
          </cell>
          <cell r="B111">
            <v>36926.625</v>
          </cell>
          <cell r="C111">
            <v>7.816497596964405</v>
          </cell>
          <cell r="D111">
            <v>0</v>
          </cell>
        </row>
        <row r="112">
          <cell r="A112">
            <v>36926.666666999998</v>
          </cell>
          <cell r="B112">
            <v>36926.666666666664</v>
          </cell>
          <cell r="C112">
            <v>4.0802284551139643</v>
          </cell>
          <cell r="D112">
            <v>0</v>
          </cell>
        </row>
        <row r="113">
          <cell r="A113">
            <v>36926.708333000002</v>
          </cell>
          <cell r="B113">
            <v>36926.708333333336</v>
          </cell>
          <cell r="C113">
            <v>161.31033049396143</v>
          </cell>
          <cell r="D113">
            <v>161.31033049396143</v>
          </cell>
        </row>
        <row r="114">
          <cell r="A114">
            <v>36926.75</v>
          </cell>
          <cell r="B114">
            <v>36926.75</v>
          </cell>
          <cell r="C114">
            <v>251.35649435707893</v>
          </cell>
          <cell r="D114">
            <v>251.35649435707893</v>
          </cell>
        </row>
        <row r="115">
          <cell r="A115">
            <v>36926.791666999998</v>
          </cell>
          <cell r="B115">
            <v>36926.791666666664</v>
          </cell>
          <cell r="C115">
            <v>209.29490575134099</v>
          </cell>
          <cell r="D115">
            <v>209.29490575134099</v>
          </cell>
        </row>
        <row r="116">
          <cell r="A116">
            <v>36926.833333000002</v>
          </cell>
          <cell r="B116">
            <v>36926.833333333336</v>
          </cell>
          <cell r="C116">
            <v>142.64811978985668</v>
          </cell>
          <cell r="D116">
            <v>142.64811978985668</v>
          </cell>
        </row>
        <row r="117">
          <cell r="A117">
            <v>36926.875</v>
          </cell>
          <cell r="B117">
            <v>36926.875</v>
          </cell>
          <cell r="C117">
            <v>91.443349202289639</v>
          </cell>
          <cell r="D117">
            <v>91.443349202289639</v>
          </cell>
        </row>
        <row r="118">
          <cell r="A118">
            <v>36926.916666999998</v>
          </cell>
          <cell r="B118">
            <v>36926.916666666664</v>
          </cell>
          <cell r="C118">
            <v>123.00057972454809</v>
          </cell>
          <cell r="D118">
            <v>123.00057972454809</v>
          </cell>
        </row>
        <row r="119">
          <cell r="A119">
            <v>36926.958333000002</v>
          </cell>
          <cell r="B119">
            <v>36926.958333333336</v>
          </cell>
          <cell r="C119">
            <v>149.50792717662682</v>
          </cell>
          <cell r="D119">
            <v>149.50792717662682</v>
          </cell>
        </row>
        <row r="120">
          <cell r="A120">
            <v>36927</v>
          </cell>
          <cell r="B120">
            <v>36927</v>
          </cell>
          <cell r="C120">
            <v>215.13897851678945</v>
          </cell>
          <cell r="D120">
            <v>215.13897851678945</v>
          </cell>
        </row>
        <row r="121">
          <cell r="A121">
            <v>36927.041666999998</v>
          </cell>
          <cell r="B121">
            <v>36927.041666666664</v>
          </cell>
          <cell r="C121">
            <v>186.28756220006207</v>
          </cell>
          <cell r="D121">
            <v>186.28756220006207</v>
          </cell>
        </row>
        <row r="122">
          <cell r="A122">
            <v>36927.083333000002</v>
          </cell>
          <cell r="B122">
            <v>36927.083333333336</v>
          </cell>
          <cell r="C122">
            <v>198.39641471378064</v>
          </cell>
          <cell r="D122">
            <v>198.39641471378064</v>
          </cell>
        </row>
        <row r="123">
          <cell r="A123">
            <v>36927.125</v>
          </cell>
          <cell r="B123">
            <v>36927.125</v>
          </cell>
          <cell r="C123">
            <v>77.342694398290817</v>
          </cell>
          <cell r="D123">
            <v>77.342694398290817</v>
          </cell>
        </row>
        <row r="124">
          <cell r="A124">
            <v>36927.166666999998</v>
          </cell>
          <cell r="B124">
            <v>36927.166666666664</v>
          </cell>
          <cell r="C124">
            <v>3.0038784347540801</v>
          </cell>
          <cell r="D124">
            <v>0</v>
          </cell>
        </row>
        <row r="125">
          <cell r="A125">
            <v>36927.208333000002</v>
          </cell>
          <cell r="B125">
            <v>36927.208333333336</v>
          </cell>
          <cell r="C125">
            <v>3.2258916844129559</v>
          </cell>
          <cell r="D125">
            <v>0</v>
          </cell>
        </row>
        <row r="126">
          <cell r="A126">
            <v>36927.25</v>
          </cell>
          <cell r="B126">
            <v>36927.25</v>
          </cell>
          <cell r="C126">
            <v>36.71402563798096</v>
          </cell>
          <cell r="D126">
            <v>36.71402563798096</v>
          </cell>
        </row>
        <row r="127">
          <cell r="A127">
            <v>36927.291666999998</v>
          </cell>
          <cell r="B127">
            <v>36927.291666666664</v>
          </cell>
          <cell r="C127">
            <v>1.8268338229093286</v>
          </cell>
          <cell r="D127">
            <v>0</v>
          </cell>
        </row>
        <row r="128">
          <cell r="A128">
            <v>36927.333333000002</v>
          </cell>
          <cell r="B128">
            <v>36927.333333333336</v>
          </cell>
          <cell r="C128">
            <v>1.8433988094329834</v>
          </cell>
          <cell r="D128">
            <v>0</v>
          </cell>
        </row>
        <row r="129">
          <cell r="A129">
            <v>36927.375</v>
          </cell>
          <cell r="B129">
            <v>36927.375</v>
          </cell>
          <cell r="C129">
            <v>1.8433988094329834</v>
          </cell>
          <cell r="D129">
            <v>0</v>
          </cell>
        </row>
        <row r="130">
          <cell r="A130">
            <v>36927.416666999998</v>
          </cell>
          <cell r="B130">
            <v>36927.416666666664</v>
          </cell>
          <cell r="C130">
            <v>1.8433988094329834</v>
          </cell>
          <cell r="D130">
            <v>0</v>
          </cell>
        </row>
        <row r="131">
          <cell r="A131">
            <v>36927.458333000002</v>
          </cell>
          <cell r="B131">
            <v>36927.458333333336</v>
          </cell>
          <cell r="C131">
            <v>1.8433988094329834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1.8433988094329834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1.924881442785263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1.8960673809051514</v>
          </cell>
          <cell r="D134">
            <v>0</v>
          </cell>
        </row>
        <row r="135">
          <cell r="A135">
            <v>36927.625</v>
          </cell>
          <cell r="B135">
            <v>36927.625</v>
          </cell>
          <cell r="C135">
            <v>1.8960673809051514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1.8960673809051516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1.8960673809051514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1.8960673809051514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1.8960673809051514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1.8960673809051514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1.9426065345221593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1.8571219756887523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1.8433988094329834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1.8433988094329834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1.8433988094329834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1.8433988094329834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1.8433988094329834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1.8433988094329834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1.8433988094329834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36.902687463498779</v>
          </cell>
          <cell r="D150">
            <v>36.902687463498779</v>
          </cell>
        </row>
        <row r="151">
          <cell r="A151">
            <v>36928.291666999998</v>
          </cell>
          <cell r="B151">
            <v>36928.291666666664</v>
          </cell>
          <cell r="C151">
            <v>1.3534176629965919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1.3029961335921867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1.10603928565979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1.10603928565979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1.095084248277876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1.0092754973239368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0.99997803131739293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0.89536511898040771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1.0507270245334537</v>
          </cell>
          <cell r="D159">
            <v>0</v>
          </cell>
        </row>
        <row r="160">
          <cell r="A160">
            <v>36928.666666999998</v>
          </cell>
          <cell r="B160">
            <v>36928.666666666664</v>
          </cell>
          <cell r="C160">
            <v>1.79986618395007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1.2722143965942991</v>
          </cell>
          <cell r="D161">
            <v>0</v>
          </cell>
        </row>
        <row r="162">
          <cell r="A162">
            <v>36928.75</v>
          </cell>
          <cell r="B162">
            <v>36928.75</v>
          </cell>
          <cell r="C162">
            <v>1.0095315249446366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0.94803369045257568</v>
          </cell>
          <cell r="D163">
            <v>0</v>
          </cell>
        </row>
        <row r="164">
          <cell r="A164">
            <v>36928.833333000002</v>
          </cell>
          <cell r="B164">
            <v>36928.833333333336</v>
          </cell>
          <cell r="C164">
            <v>0.94803369045257568</v>
          </cell>
          <cell r="D164">
            <v>0</v>
          </cell>
        </row>
        <row r="165">
          <cell r="A165">
            <v>36928.875</v>
          </cell>
          <cell r="B165">
            <v>36928.875</v>
          </cell>
          <cell r="C165">
            <v>0.94803369045257568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0.94803369045257579</v>
          </cell>
          <cell r="D166">
            <v>0</v>
          </cell>
        </row>
        <row r="167">
          <cell r="A167">
            <v>36928.958333000002</v>
          </cell>
          <cell r="B167">
            <v>36928.958333333336</v>
          </cell>
          <cell r="C167">
            <v>0.94803369045257568</v>
          </cell>
          <cell r="D167">
            <v>0</v>
          </cell>
        </row>
        <row r="168">
          <cell r="A168">
            <v>36929</v>
          </cell>
          <cell r="B168">
            <v>36929</v>
          </cell>
          <cell r="C168">
            <v>0.94803369045257568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0.94803369045257568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0.94803369045257568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0.94803369045257568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0.94803369045257568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1.0262610737797289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38.010286568987695</v>
          </cell>
          <cell r="D174">
            <v>38.010286568987695</v>
          </cell>
        </row>
        <row r="175">
          <cell r="A175">
            <v>36929.291666999998</v>
          </cell>
          <cell r="B175">
            <v>36929.291666666664</v>
          </cell>
          <cell r="C175">
            <v>2.8967695236206055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2.8967695236206055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2.8967695236206055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2.8967695236206055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2.8967695236206055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2.8967695236206055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2.9420535018609622</v>
          </cell>
          <cell r="D181">
            <v>0</v>
          </cell>
        </row>
        <row r="182">
          <cell r="A182">
            <v>36929.583333000002</v>
          </cell>
          <cell r="B182">
            <v>36929.583333333336</v>
          </cell>
          <cell r="C182">
            <v>2.7387640476226802</v>
          </cell>
          <cell r="D182">
            <v>0</v>
          </cell>
        </row>
        <row r="183">
          <cell r="A183">
            <v>36929.625</v>
          </cell>
          <cell r="B183">
            <v>36929.625</v>
          </cell>
          <cell r="C183">
            <v>2.7387640476226807</v>
          </cell>
          <cell r="D183">
            <v>0</v>
          </cell>
        </row>
        <row r="184">
          <cell r="A184">
            <v>36929.666666999998</v>
          </cell>
          <cell r="B184">
            <v>36929.666666666664</v>
          </cell>
          <cell r="C184">
            <v>2.7387640476226807</v>
          </cell>
          <cell r="D184">
            <v>0</v>
          </cell>
        </row>
        <row r="185">
          <cell r="A185">
            <v>36929.708333000002</v>
          </cell>
          <cell r="B185">
            <v>36929.708333333336</v>
          </cell>
          <cell r="C185">
            <v>2.7387640476226807</v>
          </cell>
          <cell r="D185">
            <v>0</v>
          </cell>
        </row>
        <row r="186">
          <cell r="A186">
            <v>36929.75</v>
          </cell>
          <cell r="B186">
            <v>36929.75</v>
          </cell>
          <cell r="C186">
            <v>2.8211266770760219</v>
          </cell>
          <cell r="D186">
            <v>0</v>
          </cell>
        </row>
        <row r="187">
          <cell r="A187">
            <v>36929.791666999998</v>
          </cell>
          <cell r="B187">
            <v>36929.791666666664</v>
          </cell>
          <cell r="C187">
            <v>2.7914326190948486</v>
          </cell>
          <cell r="D187">
            <v>0</v>
          </cell>
        </row>
        <row r="188">
          <cell r="A188">
            <v>36929.833333000002</v>
          </cell>
          <cell r="B188">
            <v>36929.833333333336</v>
          </cell>
          <cell r="C188">
            <v>2.9126711980601154</v>
          </cell>
          <cell r="D188">
            <v>0</v>
          </cell>
        </row>
        <row r="189">
          <cell r="A189">
            <v>36929.875</v>
          </cell>
          <cell r="B189">
            <v>36929.875</v>
          </cell>
          <cell r="C189">
            <v>3.1683293453796462</v>
          </cell>
          <cell r="D189">
            <v>0</v>
          </cell>
        </row>
        <row r="190">
          <cell r="A190">
            <v>36929.916666999998</v>
          </cell>
          <cell r="B190">
            <v>36929.916666666664</v>
          </cell>
          <cell r="C190">
            <v>50.851388233642588</v>
          </cell>
          <cell r="D190">
            <v>50.851388233642588</v>
          </cell>
        </row>
        <row r="191">
          <cell r="A191">
            <v>36929.958333000002</v>
          </cell>
          <cell r="B191">
            <v>36929.958333333336</v>
          </cell>
          <cell r="C191">
            <v>239.3209900469096</v>
          </cell>
          <cell r="D191">
            <v>239.3209900469096</v>
          </cell>
        </row>
        <row r="192">
          <cell r="A192">
            <v>36930</v>
          </cell>
          <cell r="B192">
            <v>36930</v>
          </cell>
          <cell r="C192">
            <v>338.31922294059694</v>
          </cell>
          <cell r="D192">
            <v>338.31922294059694</v>
          </cell>
        </row>
        <row r="193">
          <cell r="A193">
            <v>36930.041666999998</v>
          </cell>
          <cell r="B193">
            <v>36930.041666666664</v>
          </cell>
          <cell r="C193">
            <v>70.307991237840753</v>
          </cell>
          <cell r="D193">
            <v>70.307991237840753</v>
          </cell>
        </row>
        <row r="194">
          <cell r="A194">
            <v>36930.083333000002</v>
          </cell>
          <cell r="B194">
            <v>36930.083333333336</v>
          </cell>
          <cell r="C194">
            <v>68.68574219916097</v>
          </cell>
          <cell r="D194">
            <v>68.68574219916097</v>
          </cell>
        </row>
        <row r="195">
          <cell r="A195">
            <v>36930.125</v>
          </cell>
          <cell r="B195">
            <v>36930.125</v>
          </cell>
          <cell r="C195">
            <v>78.317700104116767</v>
          </cell>
          <cell r="D195">
            <v>78.317700104116767</v>
          </cell>
        </row>
        <row r="196">
          <cell r="A196">
            <v>36930.166666999998</v>
          </cell>
          <cell r="B196">
            <v>36930.166666666664</v>
          </cell>
          <cell r="C196">
            <v>93.347075125330662</v>
          </cell>
          <cell r="D196">
            <v>93.347075125330662</v>
          </cell>
        </row>
        <row r="197">
          <cell r="A197">
            <v>36930.208333000002</v>
          </cell>
          <cell r="B197">
            <v>36930.208333333336</v>
          </cell>
          <cell r="C197">
            <v>91.202145122452492</v>
          </cell>
          <cell r="D197">
            <v>91.202145122452492</v>
          </cell>
        </row>
        <row r="198">
          <cell r="A198">
            <v>36930.25</v>
          </cell>
          <cell r="B198">
            <v>36930.25</v>
          </cell>
          <cell r="C198">
            <v>123.42536511255244</v>
          </cell>
          <cell r="D198">
            <v>123.42536511255244</v>
          </cell>
        </row>
        <row r="199">
          <cell r="A199">
            <v>36930.291666999998</v>
          </cell>
          <cell r="B199">
            <v>36930.291666666664</v>
          </cell>
          <cell r="C199">
            <v>98.412469097132501</v>
          </cell>
          <cell r="D199">
            <v>98.412469097132501</v>
          </cell>
        </row>
        <row r="200">
          <cell r="A200">
            <v>36930.333333000002</v>
          </cell>
          <cell r="B200">
            <v>36930.333333333336</v>
          </cell>
          <cell r="C200">
            <v>66.180801085948929</v>
          </cell>
          <cell r="D200">
            <v>66.180801085948929</v>
          </cell>
        </row>
        <row r="201">
          <cell r="A201">
            <v>36930.375</v>
          </cell>
          <cell r="B201">
            <v>36930.375</v>
          </cell>
          <cell r="C201">
            <v>75.196909846327046</v>
          </cell>
          <cell r="D201">
            <v>75.196909846327046</v>
          </cell>
        </row>
        <row r="202">
          <cell r="A202">
            <v>36930.416666999998</v>
          </cell>
          <cell r="B202">
            <v>36930.416666666664</v>
          </cell>
          <cell r="C202">
            <v>91.74557702869042</v>
          </cell>
          <cell r="D202">
            <v>91.74557702869042</v>
          </cell>
        </row>
        <row r="203">
          <cell r="A203">
            <v>36930.458333000002</v>
          </cell>
          <cell r="B203">
            <v>36930.458333333336</v>
          </cell>
          <cell r="C203">
            <v>95.326919432904447</v>
          </cell>
          <cell r="D203">
            <v>95.326919432904447</v>
          </cell>
        </row>
        <row r="204">
          <cell r="A204">
            <v>36930.5</v>
          </cell>
          <cell r="B204">
            <v>36930.5</v>
          </cell>
          <cell r="C204">
            <v>59.927786121141203</v>
          </cell>
          <cell r="D204">
            <v>59.927786121141203</v>
          </cell>
        </row>
        <row r="205">
          <cell r="A205">
            <v>36930.541666999998</v>
          </cell>
          <cell r="B205">
            <v>36930.541666666664</v>
          </cell>
          <cell r="C205">
            <v>65.805911219090333</v>
          </cell>
          <cell r="D205">
            <v>65.805911219090333</v>
          </cell>
        </row>
        <row r="206">
          <cell r="A206">
            <v>36930.583333000002</v>
          </cell>
          <cell r="B206">
            <v>36930.583333333336</v>
          </cell>
          <cell r="C206">
            <v>92.524093480248396</v>
          </cell>
          <cell r="D206">
            <v>92.524093480248396</v>
          </cell>
        </row>
        <row r="207">
          <cell r="A207">
            <v>36930.625</v>
          </cell>
          <cell r="B207">
            <v>36930.625</v>
          </cell>
          <cell r="C207">
            <v>82.715963806440371</v>
          </cell>
          <cell r="D207">
            <v>82.715963806440371</v>
          </cell>
        </row>
        <row r="208">
          <cell r="A208">
            <v>36930.666666999998</v>
          </cell>
          <cell r="B208">
            <v>36930.666666666664</v>
          </cell>
          <cell r="C208">
            <v>43.482012823919582</v>
          </cell>
          <cell r="D208">
            <v>43.482012823919582</v>
          </cell>
        </row>
        <row r="209">
          <cell r="A209">
            <v>36930.708333000002</v>
          </cell>
          <cell r="B209">
            <v>36930.708333333336</v>
          </cell>
          <cell r="C209">
            <v>46.133805626040129</v>
          </cell>
          <cell r="D209">
            <v>46.133805626040129</v>
          </cell>
        </row>
        <row r="210">
          <cell r="A210">
            <v>36930.75</v>
          </cell>
          <cell r="B210">
            <v>36930.75</v>
          </cell>
          <cell r="C210">
            <v>49.302214774017067</v>
          </cell>
          <cell r="D210">
            <v>49.302214774017067</v>
          </cell>
        </row>
        <row r="211">
          <cell r="A211">
            <v>36930.791666999998</v>
          </cell>
          <cell r="B211">
            <v>36930.791666666664</v>
          </cell>
          <cell r="C211">
            <v>49.693379959988768</v>
          </cell>
          <cell r="D211">
            <v>49.693379959988768</v>
          </cell>
        </row>
        <row r="212">
          <cell r="A212">
            <v>36930.833333000002</v>
          </cell>
          <cell r="B212">
            <v>36930.833333333336</v>
          </cell>
          <cell r="C212">
            <v>16.913309679066291</v>
          </cell>
          <cell r="D212">
            <v>16.913309679066291</v>
          </cell>
        </row>
        <row r="213">
          <cell r="A213">
            <v>36930.875</v>
          </cell>
          <cell r="B213">
            <v>36930.875</v>
          </cell>
          <cell r="C213">
            <v>7.1505916250414332</v>
          </cell>
          <cell r="D213">
            <v>0</v>
          </cell>
        </row>
        <row r="214">
          <cell r="A214">
            <v>36930.916666999998</v>
          </cell>
          <cell r="B214">
            <v>36930.916666666664</v>
          </cell>
          <cell r="C214">
            <v>3.5814604759216309</v>
          </cell>
          <cell r="D214">
            <v>0</v>
          </cell>
        </row>
        <row r="215">
          <cell r="A215">
            <v>36930.958333000002</v>
          </cell>
          <cell r="B215">
            <v>36930.958333333336</v>
          </cell>
          <cell r="C215">
            <v>3.5814604759216304</v>
          </cell>
          <cell r="D215">
            <v>0</v>
          </cell>
        </row>
        <row r="216">
          <cell r="A216">
            <v>36931</v>
          </cell>
          <cell r="B216">
            <v>36931</v>
          </cell>
          <cell r="C216">
            <v>3.5814604759216309</v>
          </cell>
          <cell r="D216">
            <v>0</v>
          </cell>
        </row>
        <row r="217">
          <cell r="A217">
            <v>36931.041666999998</v>
          </cell>
          <cell r="B217">
            <v>36931.041666666664</v>
          </cell>
          <cell r="C217">
            <v>3.5814604759216309</v>
          </cell>
          <cell r="D217">
            <v>0</v>
          </cell>
        </row>
        <row r="218">
          <cell r="A218">
            <v>36931.083333000002</v>
          </cell>
          <cell r="B218">
            <v>36931.083333333336</v>
          </cell>
          <cell r="C218">
            <v>3.5814604759216313</v>
          </cell>
          <cell r="D218">
            <v>0</v>
          </cell>
        </row>
        <row r="219">
          <cell r="A219">
            <v>36931.125</v>
          </cell>
          <cell r="B219">
            <v>36931.125</v>
          </cell>
          <cell r="C219">
            <v>3.5814604759216309</v>
          </cell>
          <cell r="D219">
            <v>0</v>
          </cell>
        </row>
        <row r="220">
          <cell r="A220">
            <v>36931.166666999998</v>
          </cell>
          <cell r="B220">
            <v>36931.166666666664</v>
          </cell>
          <cell r="C220">
            <v>3.5814604759216309</v>
          </cell>
          <cell r="D220">
            <v>0</v>
          </cell>
        </row>
        <row r="221">
          <cell r="A221">
            <v>36931.208333000002</v>
          </cell>
          <cell r="B221">
            <v>36931.208333333336</v>
          </cell>
          <cell r="C221">
            <v>3.5814604759216309</v>
          </cell>
          <cell r="D221">
            <v>0</v>
          </cell>
        </row>
        <row r="222">
          <cell r="A222">
            <v>36931.25</v>
          </cell>
          <cell r="B222">
            <v>36931.25</v>
          </cell>
          <cell r="C222">
            <v>37.586395979026953</v>
          </cell>
          <cell r="D222">
            <v>37.586395979026953</v>
          </cell>
        </row>
        <row r="223">
          <cell r="A223">
            <v>36931.291666999998</v>
          </cell>
          <cell r="B223">
            <v>36931.291666666664</v>
          </cell>
          <cell r="C223">
            <v>1.9487359523773193</v>
          </cell>
          <cell r="D223">
            <v>0</v>
          </cell>
        </row>
        <row r="224">
          <cell r="A224">
            <v>36931.333333000002</v>
          </cell>
          <cell r="B224">
            <v>36931.333333333336</v>
          </cell>
          <cell r="C224">
            <v>1.9487359523773193</v>
          </cell>
          <cell r="D224">
            <v>0</v>
          </cell>
        </row>
        <row r="225">
          <cell r="A225">
            <v>36931.375</v>
          </cell>
          <cell r="B225">
            <v>36931.375</v>
          </cell>
          <cell r="C225">
            <v>13.882966982709167</v>
          </cell>
          <cell r="D225">
            <v>13.882966982709167</v>
          </cell>
        </row>
        <row r="226">
          <cell r="A226">
            <v>36931.416666999998</v>
          </cell>
          <cell r="B226">
            <v>36931.416666666664</v>
          </cell>
          <cell r="C226">
            <v>38.076984040978914</v>
          </cell>
          <cell r="D226">
            <v>38.076984040978914</v>
          </cell>
        </row>
        <row r="227">
          <cell r="A227">
            <v>36931.458333000002</v>
          </cell>
          <cell r="B227">
            <v>36931.458333333336</v>
          </cell>
          <cell r="C227">
            <v>273.07567175380979</v>
          </cell>
          <cell r="D227">
            <v>273.07567175380979</v>
          </cell>
        </row>
        <row r="228">
          <cell r="A228">
            <v>36931.5</v>
          </cell>
          <cell r="B228">
            <v>36931.5</v>
          </cell>
          <cell r="C228">
            <v>369.99808182734893</v>
          </cell>
          <cell r="D228">
            <v>369.99808182734893</v>
          </cell>
        </row>
        <row r="229">
          <cell r="A229">
            <v>36931.541666999998</v>
          </cell>
          <cell r="B229">
            <v>36931.541666666664</v>
          </cell>
          <cell r="C229">
            <v>441.42375390539326</v>
          </cell>
          <cell r="D229">
            <v>441.42375390539326</v>
          </cell>
        </row>
        <row r="230">
          <cell r="A230">
            <v>36931.583333000002</v>
          </cell>
          <cell r="B230">
            <v>36931.583333333336</v>
          </cell>
          <cell r="C230">
            <v>486.01072649621966</v>
          </cell>
          <cell r="D230">
            <v>486.01072649621966</v>
          </cell>
        </row>
        <row r="231">
          <cell r="A231">
            <v>36931.625</v>
          </cell>
          <cell r="B231">
            <v>36931.625</v>
          </cell>
          <cell r="C231">
            <v>497.80298200829822</v>
          </cell>
          <cell r="D231">
            <v>497.80298200829822</v>
          </cell>
        </row>
        <row r="232">
          <cell r="A232">
            <v>36931.666666999998</v>
          </cell>
          <cell r="B232">
            <v>36931.666666666664</v>
          </cell>
          <cell r="C232">
            <v>371.15589674380823</v>
          </cell>
          <cell r="D232">
            <v>371.15589674380823</v>
          </cell>
        </row>
        <row r="233">
          <cell r="A233">
            <v>36931.708333000002</v>
          </cell>
          <cell r="B233">
            <v>36931.708333333336</v>
          </cell>
          <cell r="C233">
            <v>383.0953589849459</v>
          </cell>
          <cell r="D233">
            <v>383.0953589849459</v>
          </cell>
        </row>
        <row r="234">
          <cell r="A234">
            <v>36931.75</v>
          </cell>
          <cell r="B234">
            <v>36931.75</v>
          </cell>
          <cell r="C234">
            <v>421.52193160615423</v>
          </cell>
          <cell r="D234">
            <v>421.52193160615423</v>
          </cell>
        </row>
        <row r="235">
          <cell r="A235">
            <v>36931.791666999998</v>
          </cell>
          <cell r="B235">
            <v>36931.791666666664</v>
          </cell>
          <cell r="C235">
            <v>252.96174832301668</v>
          </cell>
          <cell r="D235">
            <v>252.96174832301668</v>
          </cell>
        </row>
        <row r="236">
          <cell r="A236">
            <v>36931.833333000002</v>
          </cell>
          <cell r="B236">
            <v>36931.833333333336</v>
          </cell>
          <cell r="C236">
            <v>203.37494423304665</v>
          </cell>
          <cell r="D236">
            <v>203.37494423304665</v>
          </cell>
        </row>
        <row r="237">
          <cell r="A237">
            <v>36931.875</v>
          </cell>
          <cell r="B237">
            <v>36931.875</v>
          </cell>
          <cell r="C237">
            <v>131.59538246319661</v>
          </cell>
          <cell r="D237">
            <v>131.59538246319661</v>
          </cell>
        </row>
        <row r="238">
          <cell r="A238">
            <v>36931.916666999998</v>
          </cell>
          <cell r="B238">
            <v>36931.916666666664</v>
          </cell>
          <cell r="C238">
            <v>173.45293779796384</v>
          </cell>
          <cell r="D238">
            <v>173.45293779796384</v>
          </cell>
        </row>
        <row r="239">
          <cell r="A239">
            <v>36931.958333000002</v>
          </cell>
          <cell r="B239">
            <v>36931.958333333336</v>
          </cell>
          <cell r="C239">
            <v>121.78587675570317</v>
          </cell>
          <cell r="D239">
            <v>121.78587675570317</v>
          </cell>
        </row>
        <row r="240">
          <cell r="A240">
            <v>36932</v>
          </cell>
          <cell r="B240">
            <v>36932</v>
          </cell>
          <cell r="C240">
            <v>37.825588400441731</v>
          </cell>
          <cell r="D240">
            <v>37.825588400441731</v>
          </cell>
        </row>
        <row r="241">
          <cell r="A241">
            <v>36932.041666999998</v>
          </cell>
          <cell r="B241">
            <v>36932.041666666664</v>
          </cell>
          <cell r="C241">
            <v>29.247457177543154</v>
          </cell>
          <cell r="D241">
            <v>29.247457177543154</v>
          </cell>
        </row>
        <row r="242">
          <cell r="A242">
            <v>36932.083333000002</v>
          </cell>
          <cell r="B242">
            <v>36932.083333333336</v>
          </cell>
          <cell r="C242">
            <v>26.711269365020353</v>
          </cell>
          <cell r="D242">
            <v>26.711269365020353</v>
          </cell>
        </row>
        <row r="243">
          <cell r="A243">
            <v>36932.125</v>
          </cell>
          <cell r="B243">
            <v>36932.125</v>
          </cell>
          <cell r="C243">
            <v>28.280203196969882</v>
          </cell>
          <cell r="D243">
            <v>28.280203196969882</v>
          </cell>
        </row>
        <row r="244">
          <cell r="A244">
            <v>36932.166666999998</v>
          </cell>
          <cell r="B244">
            <v>36932.166666666664</v>
          </cell>
          <cell r="C244">
            <v>28.095109997126393</v>
          </cell>
          <cell r="D244">
            <v>28.095109997126393</v>
          </cell>
        </row>
        <row r="245">
          <cell r="A245">
            <v>36932.208333000002</v>
          </cell>
          <cell r="B245">
            <v>36932.208333333336</v>
          </cell>
          <cell r="C245">
            <v>25.940022217286248</v>
          </cell>
          <cell r="D245">
            <v>25.940022217286248</v>
          </cell>
        </row>
        <row r="246">
          <cell r="A246">
            <v>36932.25</v>
          </cell>
          <cell r="B246">
            <v>36932.25</v>
          </cell>
          <cell r="C246">
            <v>30.102419414705679</v>
          </cell>
          <cell r="D246">
            <v>30.102419414705679</v>
          </cell>
        </row>
        <row r="247">
          <cell r="A247">
            <v>36932.291666999998</v>
          </cell>
          <cell r="B247">
            <v>36932.291666666664</v>
          </cell>
          <cell r="C247">
            <v>33.406336308260705</v>
          </cell>
          <cell r="D247">
            <v>33.406336308260705</v>
          </cell>
        </row>
        <row r="248">
          <cell r="A248">
            <v>36932.333333000002</v>
          </cell>
          <cell r="B248">
            <v>36932.333333333336</v>
          </cell>
          <cell r="C248">
            <v>30.43849149139384</v>
          </cell>
          <cell r="D248">
            <v>30.43849149139384</v>
          </cell>
        </row>
        <row r="249">
          <cell r="A249">
            <v>36932.375</v>
          </cell>
          <cell r="B249">
            <v>36932.375</v>
          </cell>
          <cell r="C249">
            <v>29.211463694586907</v>
          </cell>
          <cell r="D249">
            <v>29.211463694586907</v>
          </cell>
        </row>
        <row r="250">
          <cell r="A250">
            <v>36932.416666999998</v>
          </cell>
          <cell r="B250">
            <v>36932.416666666664</v>
          </cell>
          <cell r="C250">
            <v>37.883826778662126</v>
          </cell>
          <cell r="D250">
            <v>37.883826778662126</v>
          </cell>
        </row>
        <row r="251">
          <cell r="A251">
            <v>36932.458333000002</v>
          </cell>
          <cell r="B251">
            <v>36932.458333333336</v>
          </cell>
          <cell r="C251">
            <v>37.138785010437793</v>
          </cell>
          <cell r="D251">
            <v>37.138785010437793</v>
          </cell>
        </row>
        <row r="252">
          <cell r="A252">
            <v>36932.5</v>
          </cell>
          <cell r="B252">
            <v>36932.5</v>
          </cell>
          <cell r="C252">
            <v>41.927502988676146</v>
          </cell>
          <cell r="D252">
            <v>41.927502988676146</v>
          </cell>
        </row>
        <row r="253">
          <cell r="A253">
            <v>36932.541666999998</v>
          </cell>
          <cell r="B253">
            <v>36932.541666666664</v>
          </cell>
          <cell r="C253">
            <v>21.154921750846924</v>
          </cell>
          <cell r="D253">
            <v>21.154921750846924</v>
          </cell>
        </row>
        <row r="254">
          <cell r="A254">
            <v>36932.583333000002</v>
          </cell>
          <cell r="B254">
            <v>36932.583333333336</v>
          </cell>
          <cell r="C254">
            <v>24.288381168090904</v>
          </cell>
          <cell r="D254">
            <v>24.288381168090904</v>
          </cell>
        </row>
        <row r="255">
          <cell r="A255">
            <v>36932.625</v>
          </cell>
          <cell r="B255">
            <v>36932.625</v>
          </cell>
          <cell r="C255">
            <v>22.738575744290884</v>
          </cell>
          <cell r="D255">
            <v>22.738575744290884</v>
          </cell>
        </row>
        <row r="256">
          <cell r="A256">
            <v>36932.666666999998</v>
          </cell>
          <cell r="B256">
            <v>36932.666666666664</v>
          </cell>
          <cell r="C256">
            <v>13.677260789506963</v>
          </cell>
          <cell r="D256">
            <v>13.677260789506963</v>
          </cell>
        </row>
        <row r="257">
          <cell r="A257">
            <v>36932.708333000002</v>
          </cell>
          <cell r="B257">
            <v>36932.708333333336</v>
          </cell>
          <cell r="C257">
            <v>21.562865271194113</v>
          </cell>
          <cell r="D257">
            <v>21.562865271194113</v>
          </cell>
        </row>
        <row r="258">
          <cell r="A258">
            <v>36932.75</v>
          </cell>
          <cell r="B258">
            <v>36932.75</v>
          </cell>
          <cell r="C258">
            <v>33.031734565014446</v>
          </cell>
          <cell r="D258">
            <v>33.031734565014446</v>
          </cell>
        </row>
        <row r="259">
          <cell r="A259">
            <v>36932.791666999998</v>
          </cell>
          <cell r="B259">
            <v>36932.791666666664</v>
          </cell>
          <cell r="C259">
            <v>34.250092901679672</v>
          </cell>
          <cell r="D259">
            <v>34.250092901679672</v>
          </cell>
        </row>
        <row r="260">
          <cell r="A260">
            <v>36932.833333000002</v>
          </cell>
          <cell r="B260">
            <v>36932.833333333336</v>
          </cell>
          <cell r="C260">
            <v>33.137188819496892</v>
          </cell>
          <cell r="D260">
            <v>33.137188819496892</v>
          </cell>
        </row>
        <row r="261">
          <cell r="A261">
            <v>36932.875</v>
          </cell>
          <cell r="B261">
            <v>36932.875</v>
          </cell>
          <cell r="C261">
            <v>61.956024612676643</v>
          </cell>
          <cell r="D261">
            <v>61.956024612676643</v>
          </cell>
        </row>
        <row r="262">
          <cell r="A262">
            <v>36932.916666999998</v>
          </cell>
          <cell r="B262">
            <v>36932.916666666664</v>
          </cell>
          <cell r="C262">
            <v>40.309232926491646</v>
          </cell>
          <cell r="D262">
            <v>40.309232926491646</v>
          </cell>
        </row>
        <row r="263">
          <cell r="A263">
            <v>36932.958333000002</v>
          </cell>
          <cell r="B263">
            <v>36932.958333333336</v>
          </cell>
          <cell r="C263">
            <v>44.246613671265777</v>
          </cell>
          <cell r="D263">
            <v>44.246613671265777</v>
          </cell>
        </row>
        <row r="264">
          <cell r="A264">
            <v>36933</v>
          </cell>
          <cell r="B264">
            <v>36933</v>
          </cell>
          <cell r="C264">
            <v>42.618613921642307</v>
          </cell>
          <cell r="D264">
            <v>42.618613921642307</v>
          </cell>
        </row>
        <row r="265">
          <cell r="A265">
            <v>36933.041666999998</v>
          </cell>
          <cell r="B265">
            <v>36933.041666666664</v>
          </cell>
          <cell r="C265">
            <v>38.613480379109781</v>
          </cell>
          <cell r="D265">
            <v>38.613480379109781</v>
          </cell>
        </row>
        <row r="266">
          <cell r="A266">
            <v>36933.083333000002</v>
          </cell>
          <cell r="B266">
            <v>36933.083333333336</v>
          </cell>
          <cell r="C266">
            <v>41.545945008061722</v>
          </cell>
          <cell r="D266">
            <v>41.545945008061722</v>
          </cell>
        </row>
        <row r="267">
          <cell r="A267">
            <v>36933.125</v>
          </cell>
          <cell r="B267">
            <v>36933.125</v>
          </cell>
          <cell r="C267">
            <v>55.085095440027708</v>
          </cell>
          <cell r="D267">
            <v>55.085095440027708</v>
          </cell>
        </row>
        <row r="268">
          <cell r="A268">
            <v>36933.166666999998</v>
          </cell>
          <cell r="B268">
            <v>36933.166666666664</v>
          </cell>
          <cell r="C268">
            <v>51.078758571505297</v>
          </cell>
          <cell r="D268">
            <v>51.078758571505297</v>
          </cell>
        </row>
        <row r="269">
          <cell r="A269">
            <v>36933.208333000002</v>
          </cell>
          <cell r="B269">
            <v>36933.208333333336</v>
          </cell>
          <cell r="C269">
            <v>61.550220127418065</v>
          </cell>
          <cell r="D269">
            <v>61.550220127418065</v>
          </cell>
        </row>
        <row r="270">
          <cell r="A270">
            <v>36933.25</v>
          </cell>
          <cell r="B270">
            <v>36933.25</v>
          </cell>
          <cell r="C270">
            <v>73.313234524663642</v>
          </cell>
          <cell r="D270">
            <v>73.313234524663642</v>
          </cell>
        </row>
        <row r="271">
          <cell r="A271">
            <v>36933.291666999998</v>
          </cell>
          <cell r="B271">
            <v>36933.291666666664</v>
          </cell>
          <cell r="C271">
            <v>42.946799719087451</v>
          </cell>
          <cell r="D271">
            <v>42.946799719087451</v>
          </cell>
        </row>
        <row r="272">
          <cell r="A272">
            <v>36933.333333000002</v>
          </cell>
          <cell r="B272">
            <v>36933.333333333336</v>
          </cell>
          <cell r="C272">
            <v>37.506533122031257</v>
          </cell>
          <cell r="D272">
            <v>37.506533122031257</v>
          </cell>
        </row>
        <row r="273">
          <cell r="A273">
            <v>36933.375</v>
          </cell>
          <cell r="B273">
            <v>36933.375</v>
          </cell>
          <cell r="C273">
            <v>39.913156585967407</v>
          </cell>
          <cell r="D273">
            <v>39.913156585967407</v>
          </cell>
        </row>
        <row r="274">
          <cell r="A274">
            <v>36933.416666999998</v>
          </cell>
          <cell r="B274">
            <v>36933.416666666664</v>
          </cell>
          <cell r="C274">
            <v>37.909059387923733</v>
          </cell>
          <cell r="D274">
            <v>37.909059387923733</v>
          </cell>
        </row>
        <row r="275">
          <cell r="A275">
            <v>36933.458333000002</v>
          </cell>
          <cell r="B275">
            <v>36933.458333333336</v>
          </cell>
          <cell r="C275">
            <v>37.008962382909985</v>
          </cell>
          <cell r="D275">
            <v>37.008962382909985</v>
          </cell>
        </row>
        <row r="276">
          <cell r="A276">
            <v>36933.5</v>
          </cell>
          <cell r="B276">
            <v>36933.5</v>
          </cell>
          <cell r="C276">
            <v>37.319076528959741</v>
          </cell>
          <cell r="D276">
            <v>37.319076528959741</v>
          </cell>
        </row>
        <row r="277">
          <cell r="A277">
            <v>36933.541666999998</v>
          </cell>
          <cell r="B277">
            <v>36933.541666666664</v>
          </cell>
          <cell r="C277">
            <v>35.064087207850925</v>
          </cell>
          <cell r="D277">
            <v>35.064087207850925</v>
          </cell>
        </row>
        <row r="278">
          <cell r="A278">
            <v>36933.583333000002</v>
          </cell>
          <cell r="B278">
            <v>36933.583333333336</v>
          </cell>
          <cell r="C278">
            <v>33.11858176304807</v>
          </cell>
          <cell r="D278">
            <v>33.11858176304807</v>
          </cell>
        </row>
        <row r="279">
          <cell r="A279">
            <v>36933.625</v>
          </cell>
          <cell r="B279">
            <v>36933.625</v>
          </cell>
          <cell r="C279">
            <v>37.988919779390599</v>
          </cell>
          <cell r="D279">
            <v>37.988919779390599</v>
          </cell>
        </row>
        <row r="280">
          <cell r="A280">
            <v>36933.666666999998</v>
          </cell>
          <cell r="B280">
            <v>36933.666666666664</v>
          </cell>
          <cell r="C280">
            <v>40.635600325449374</v>
          </cell>
          <cell r="D280">
            <v>40.635600325449374</v>
          </cell>
        </row>
        <row r="281">
          <cell r="A281">
            <v>36933.708333000002</v>
          </cell>
          <cell r="B281">
            <v>36933.708333333336</v>
          </cell>
          <cell r="C281">
            <v>42.456525363146497</v>
          </cell>
          <cell r="D281">
            <v>42.456525363146497</v>
          </cell>
        </row>
        <row r="282">
          <cell r="A282">
            <v>36933.75</v>
          </cell>
          <cell r="B282">
            <v>36933.75</v>
          </cell>
          <cell r="C282">
            <v>38.284550583039042</v>
          </cell>
          <cell r="D282">
            <v>38.284550583039042</v>
          </cell>
        </row>
        <row r="283">
          <cell r="A283">
            <v>36933.791666999998</v>
          </cell>
          <cell r="B283">
            <v>36933.791666666664</v>
          </cell>
          <cell r="C283">
            <v>38.505591622271361</v>
          </cell>
          <cell r="D283">
            <v>38.505591622271361</v>
          </cell>
        </row>
        <row r="284">
          <cell r="A284">
            <v>36933.833333000002</v>
          </cell>
          <cell r="B284">
            <v>36933.833333333336</v>
          </cell>
          <cell r="C284">
            <v>36.584824316949494</v>
          </cell>
          <cell r="D284">
            <v>36.584824316949494</v>
          </cell>
        </row>
        <row r="285">
          <cell r="A285">
            <v>36933.875</v>
          </cell>
          <cell r="B285">
            <v>36933.875</v>
          </cell>
          <cell r="C285">
            <v>39.460852805566439</v>
          </cell>
          <cell r="D285">
            <v>39.460852805566439</v>
          </cell>
        </row>
        <row r="286">
          <cell r="A286">
            <v>36933.916666999998</v>
          </cell>
          <cell r="B286">
            <v>36933.916666666664</v>
          </cell>
          <cell r="C286">
            <v>46.795208752802033</v>
          </cell>
          <cell r="D286">
            <v>46.795208752802033</v>
          </cell>
        </row>
        <row r="287">
          <cell r="A287">
            <v>36933.958333000002</v>
          </cell>
          <cell r="B287">
            <v>36933.958333333336</v>
          </cell>
          <cell r="C287">
            <v>53.171771338499909</v>
          </cell>
          <cell r="D287">
            <v>53.171771338499909</v>
          </cell>
        </row>
        <row r="288">
          <cell r="A288">
            <v>36934</v>
          </cell>
          <cell r="B288">
            <v>36934</v>
          </cell>
          <cell r="C288">
            <v>60.404225302300539</v>
          </cell>
          <cell r="D288">
            <v>60.404225302300539</v>
          </cell>
        </row>
        <row r="289">
          <cell r="A289">
            <v>36934.041666999998</v>
          </cell>
          <cell r="B289">
            <v>36934.041666666664</v>
          </cell>
          <cell r="C289">
            <v>60.671213181096618</v>
          </cell>
          <cell r="D289">
            <v>60.671213181096618</v>
          </cell>
        </row>
        <row r="290">
          <cell r="A290">
            <v>36934.083333000002</v>
          </cell>
          <cell r="B290">
            <v>36934.083333333336</v>
          </cell>
          <cell r="C290">
            <v>53.430891494749211</v>
          </cell>
          <cell r="D290">
            <v>53.430891494749211</v>
          </cell>
        </row>
        <row r="291">
          <cell r="A291">
            <v>36934.125</v>
          </cell>
          <cell r="B291">
            <v>36934.125</v>
          </cell>
          <cell r="C291">
            <v>49.874827008941523</v>
          </cell>
          <cell r="D291">
            <v>49.874827008941523</v>
          </cell>
        </row>
        <row r="292">
          <cell r="A292">
            <v>36934.166666999998</v>
          </cell>
          <cell r="B292">
            <v>36934.166666666664</v>
          </cell>
          <cell r="C292">
            <v>54.794747762936964</v>
          </cell>
          <cell r="D292">
            <v>54.794747762936964</v>
          </cell>
        </row>
        <row r="293">
          <cell r="A293">
            <v>36934.208333000002</v>
          </cell>
          <cell r="B293">
            <v>36934.208333333336</v>
          </cell>
          <cell r="C293">
            <v>48.248396039381156</v>
          </cell>
          <cell r="D293">
            <v>48.248396039381156</v>
          </cell>
        </row>
        <row r="294">
          <cell r="A294">
            <v>36934.25</v>
          </cell>
          <cell r="B294">
            <v>36934.25</v>
          </cell>
          <cell r="C294">
            <v>41.20664126266162</v>
          </cell>
          <cell r="D294">
            <v>41.20664126266162</v>
          </cell>
        </row>
        <row r="295">
          <cell r="A295">
            <v>36934.291666999998</v>
          </cell>
          <cell r="B295">
            <v>36934.291666666664</v>
          </cell>
          <cell r="C295">
            <v>38.270774843694859</v>
          </cell>
          <cell r="D295">
            <v>38.270774843694859</v>
          </cell>
        </row>
        <row r="296">
          <cell r="A296">
            <v>36934.333333000002</v>
          </cell>
          <cell r="B296">
            <v>36934.333333333336</v>
          </cell>
          <cell r="C296">
            <v>56.090969577360994</v>
          </cell>
          <cell r="D296">
            <v>56.090969577360994</v>
          </cell>
        </row>
        <row r="297">
          <cell r="A297">
            <v>36934.375</v>
          </cell>
          <cell r="B297">
            <v>36934.375</v>
          </cell>
          <cell r="C297">
            <v>15.938064734309302</v>
          </cell>
          <cell r="D297">
            <v>15.938064734309302</v>
          </cell>
        </row>
        <row r="298">
          <cell r="A298">
            <v>36934.416666999998</v>
          </cell>
          <cell r="B298">
            <v>36934.416666666664</v>
          </cell>
          <cell r="C298">
            <v>0.89536511898040771</v>
          </cell>
          <cell r="D298">
            <v>0</v>
          </cell>
        </row>
        <row r="299">
          <cell r="A299">
            <v>36934.458333000002</v>
          </cell>
          <cell r="B299">
            <v>36934.458333333336</v>
          </cell>
          <cell r="C299">
            <v>0.89536511898040771</v>
          </cell>
          <cell r="D299">
            <v>0</v>
          </cell>
        </row>
        <row r="300">
          <cell r="A300">
            <v>36934.5</v>
          </cell>
          <cell r="B300">
            <v>36934.5</v>
          </cell>
          <cell r="C300">
            <v>0.89536511898040783</v>
          </cell>
          <cell r="D300">
            <v>0</v>
          </cell>
        </row>
        <row r="301">
          <cell r="A301">
            <v>36934.541666999998</v>
          </cell>
          <cell r="B301">
            <v>36934.541666666664</v>
          </cell>
          <cell r="C301">
            <v>0.89536511898040771</v>
          </cell>
          <cell r="D301">
            <v>0</v>
          </cell>
        </row>
        <row r="302">
          <cell r="A302">
            <v>36934.583333000002</v>
          </cell>
          <cell r="B302">
            <v>36934.583333333336</v>
          </cell>
          <cell r="C302">
            <v>0.89536511898040771</v>
          </cell>
          <cell r="D302">
            <v>0</v>
          </cell>
        </row>
        <row r="303">
          <cell r="A303">
            <v>36934.625</v>
          </cell>
          <cell r="B303">
            <v>36934.625</v>
          </cell>
          <cell r="C303">
            <v>0.89536511898040771</v>
          </cell>
          <cell r="D303">
            <v>0</v>
          </cell>
        </row>
        <row r="304">
          <cell r="A304">
            <v>36934.666666999998</v>
          </cell>
          <cell r="B304">
            <v>36934.666666666664</v>
          </cell>
          <cell r="C304">
            <v>0.89536511898040771</v>
          </cell>
          <cell r="D304">
            <v>0</v>
          </cell>
        </row>
        <row r="305">
          <cell r="A305">
            <v>36934.708333000002</v>
          </cell>
          <cell r="B305">
            <v>36934.708333333336</v>
          </cell>
          <cell r="C305">
            <v>0.89536511898040771</v>
          </cell>
          <cell r="D305">
            <v>0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8">
        <row r="7">
          <cell r="A7">
            <v>36922.291666999998</v>
          </cell>
          <cell r="B7">
            <v>36922.291666666664</v>
          </cell>
          <cell r="C7">
            <v>19.27693483874976</v>
          </cell>
          <cell r="D7">
            <v>19.27693483874976</v>
          </cell>
        </row>
        <row r="8">
          <cell r="A8">
            <v>36922.333333000002</v>
          </cell>
          <cell r="B8">
            <v>36922.333333333336</v>
          </cell>
          <cell r="C8">
            <v>11.061487081879603</v>
          </cell>
          <cell r="D8">
            <v>11.061487081879603</v>
          </cell>
        </row>
        <row r="9">
          <cell r="A9">
            <v>36922.375</v>
          </cell>
          <cell r="B9">
            <v>36922.375</v>
          </cell>
          <cell r="C9">
            <v>14.07773735896113</v>
          </cell>
          <cell r="D9">
            <v>14.07773735896113</v>
          </cell>
        </row>
        <row r="10">
          <cell r="A10">
            <v>36922.416666999998</v>
          </cell>
          <cell r="B10">
            <v>36922.416666666664</v>
          </cell>
          <cell r="C10">
            <v>13.999663026215467</v>
          </cell>
          <cell r="D10">
            <v>13.999663026215467</v>
          </cell>
        </row>
        <row r="11">
          <cell r="A11">
            <v>36922.458333000002</v>
          </cell>
          <cell r="B11">
            <v>36922.458333333336</v>
          </cell>
          <cell r="C11">
            <v>18.063527787169662</v>
          </cell>
          <cell r="D11">
            <v>18.063527787169662</v>
          </cell>
        </row>
        <row r="12">
          <cell r="A12">
            <v>36922.5</v>
          </cell>
          <cell r="B12">
            <v>36922.5</v>
          </cell>
          <cell r="C12">
            <v>14.602689855545712</v>
          </cell>
          <cell r="D12">
            <v>14.602689855545712</v>
          </cell>
        </row>
        <row r="13">
          <cell r="A13">
            <v>36922.541666999998</v>
          </cell>
          <cell r="B13">
            <v>36922.541666666664</v>
          </cell>
          <cell r="C13">
            <v>17.15448292118835</v>
          </cell>
          <cell r="D13">
            <v>17.15448292118835</v>
          </cell>
        </row>
        <row r="14">
          <cell r="A14">
            <v>36922.583333000002</v>
          </cell>
          <cell r="B14">
            <v>36922.583333333336</v>
          </cell>
          <cell r="C14">
            <v>15.856994800263292</v>
          </cell>
          <cell r="D14">
            <v>15.856994800263292</v>
          </cell>
        </row>
        <row r="15">
          <cell r="A15">
            <v>36922.625</v>
          </cell>
          <cell r="B15">
            <v>36922.625</v>
          </cell>
          <cell r="C15">
            <v>17.061623129425772</v>
          </cell>
          <cell r="D15">
            <v>17.061623129425772</v>
          </cell>
        </row>
        <row r="16">
          <cell r="A16">
            <v>36922.666666999998</v>
          </cell>
          <cell r="B16">
            <v>36922.666666666664</v>
          </cell>
          <cell r="C16">
            <v>18.938749616836404</v>
          </cell>
          <cell r="D16">
            <v>18.938749616836404</v>
          </cell>
        </row>
        <row r="17">
          <cell r="A17">
            <v>36922.708333000002</v>
          </cell>
          <cell r="B17">
            <v>36922.708333333336</v>
          </cell>
          <cell r="C17">
            <v>15.729882696183134</v>
          </cell>
          <cell r="D17">
            <v>15.729882696183134</v>
          </cell>
        </row>
        <row r="18">
          <cell r="A18">
            <v>36922.75</v>
          </cell>
          <cell r="B18">
            <v>36922.75</v>
          </cell>
          <cell r="C18">
            <v>17.667994059889921</v>
          </cell>
          <cell r="D18">
            <v>17.667994059889921</v>
          </cell>
        </row>
        <row r="19">
          <cell r="A19">
            <v>36922.791666999998</v>
          </cell>
          <cell r="B19">
            <v>36922.791666666664</v>
          </cell>
          <cell r="C19">
            <v>17.035231345335006</v>
          </cell>
          <cell r="D19">
            <v>17.035231345335006</v>
          </cell>
        </row>
        <row r="20">
          <cell r="A20">
            <v>36922.833333000002</v>
          </cell>
          <cell r="B20">
            <v>36922.833333333336</v>
          </cell>
          <cell r="C20">
            <v>15.904468880131345</v>
          </cell>
          <cell r="D20">
            <v>15.904468880131345</v>
          </cell>
        </row>
        <row r="21">
          <cell r="A21">
            <v>36922.875</v>
          </cell>
          <cell r="B21">
            <v>36922.875</v>
          </cell>
          <cell r="C21">
            <v>16.549167994869066</v>
          </cell>
          <cell r="D21">
            <v>16.549167994869066</v>
          </cell>
        </row>
        <row r="22">
          <cell r="A22">
            <v>36922.916666999998</v>
          </cell>
          <cell r="B22">
            <v>36922.916666666664</v>
          </cell>
          <cell r="C22">
            <v>15.002063795682623</v>
          </cell>
          <cell r="D22">
            <v>15.002063795682623</v>
          </cell>
        </row>
        <row r="23">
          <cell r="A23">
            <v>36922.958333000002</v>
          </cell>
          <cell r="B23">
            <v>36922.958333333336</v>
          </cell>
          <cell r="C23">
            <v>18.372508955558722</v>
          </cell>
          <cell r="D23">
            <v>18.372508955558722</v>
          </cell>
        </row>
        <row r="24">
          <cell r="A24">
            <v>36923</v>
          </cell>
          <cell r="B24">
            <v>36923</v>
          </cell>
          <cell r="C24">
            <v>12.069308715327006</v>
          </cell>
          <cell r="D24">
            <v>12.069308715327006</v>
          </cell>
        </row>
        <row r="25">
          <cell r="A25">
            <v>36923.041666999998</v>
          </cell>
          <cell r="B25">
            <v>36923.041666666664</v>
          </cell>
          <cell r="C25">
            <v>14.323096200664958</v>
          </cell>
          <cell r="D25">
            <v>14.323096200664958</v>
          </cell>
        </row>
        <row r="26">
          <cell r="A26">
            <v>36923.083333000002</v>
          </cell>
          <cell r="B26">
            <v>36923.083333333336</v>
          </cell>
          <cell r="C26">
            <v>16.153920136550528</v>
          </cell>
          <cell r="D26">
            <v>16.153920136550528</v>
          </cell>
        </row>
        <row r="27">
          <cell r="A27">
            <v>36923.125</v>
          </cell>
          <cell r="B27">
            <v>36923.125</v>
          </cell>
          <cell r="C27">
            <v>17.785262368850091</v>
          </cell>
          <cell r="D27">
            <v>17.785262368850091</v>
          </cell>
        </row>
        <row r="28">
          <cell r="A28">
            <v>36923.166666999998</v>
          </cell>
          <cell r="B28">
            <v>36923.166666666664</v>
          </cell>
          <cell r="C28">
            <v>21.215647535788111</v>
          </cell>
          <cell r="D28">
            <v>21.215647535788111</v>
          </cell>
        </row>
        <row r="29">
          <cell r="A29">
            <v>36923.208333000002</v>
          </cell>
          <cell r="B29">
            <v>36923.208333333336</v>
          </cell>
          <cell r="C29">
            <v>28.619042508837932</v>
          </cell>
          <cell r="D29">
            <v>28.619042508837932</v>
          </cell>
        </row>
        <row r="30">
          <cell r="A30">
            <v>36923.25</v>
          </cell>
          <cell r="B30">
            <v>36923.25</v>
          </cell>
          <cell r="C30">
            <v>50.31274422623359</v>
          </cell>
          <cell r="D30">
            <v>50.31274422623359</v>
          </cell>
        </row>
        <row r="31">
          <cell r="A31">
            <v>36923.291666999998</v>
          </cell>
          <cell r="B31">
            <v>36923.291666666664</v>
          </cell>
          <cell r="C31">
            <v>18.252012950844431</v>
          </cell>
          <cell r="D31">
            <v>18.252012950844431</v>
          </cell>
        </row>
        <row r="32">
          <cell r="A32">
            <v>36923.333333000002</v>
          </cell>
          <cell r="B32">
            <v>36923.333333333336</v>
          </cell>
          <cell r="C32">
            <v>18.761918089575985</v>
          </cell>
          <cell r="D32">
            <v>18.761918089575985</v>
          </cell>
        </row>
        <row r="33">
          <cell r="A33">
            <v>36923.375</v>
          </cell>
          <cell r="B33">
            <v>36923.375</v>
          </cell>
          <cell r="C33">
            <v>17.449469269223794</v>
          </cell>
          <cell r="D33">
            <v>17.449469269223794</v>
          </cell>
        </row>
        <row r="34">
          <cell r="A34">
            <v>36923.416666999998</v>
          </cell>
          <cell r="B34">
            <v>36923.416666666664</v>
          </cell>
          <cell r="C34">
            <v>19.638589131202558</v>
          </cell>
          <cell r="D34">
            <v>19.638589131202558</v>
          </cell>
        </row>
        <row r="35">
          <cell r="A35">
            <v>36923.458333000002</v>
          </cell>
          <cell r="B35">
            <v>36923.458333333336</v>
          </cell>
          <cell r="C35">
            <v>17.109686077232176</v>
          </cell>
          <cell r="D35">
            <v>17.109686077232176</v>
          </cell>
        </row>
        <row r="36">
          <cell r="A36">
            <v>36923.5</v>
          </cell>
          <cell r="B36">
            <v>36923.5</v>
          </cell>
          <cell r="C36">
            <v>19.335763226493075</v>
          </cell>
          <cell r="D36">
            <v>19.335763226493075</v>
          </cell>
        </row>
        <row r="37">
          <cell r="A37">
            <v>36923.541666999998</v>
          </cell>
          <cell r="B37">
            <v>36923.541666666664</v>
          </cell>
          <cell r="C37">
            <v>30.938325590097335</v>
          </cell>
          <cell r="D37">
            <v>30.938325590097335</v>
          </cell>
        </row>
        <row r="38">
          <cell r="A38">
            <v>36923.583333000002</v>
          </cell>
          <cell r="B38">
            <v>36923.583333333336</v>
          </cell>
          <cell r="C38">
            <v>30.472960212344169</v>
          </cell>
          <cell r="D38">
            <v>30.472960212344169</v>
          </cell>
        </row>
        <row r="39">
          <cell r="A39">
            <v>36923.625</v>
          </cell>
          <cell r="B39">
            <v>36923.625</v>
          </cell>
          <cell r="C39">
            <v>25.167965334136756</v>
          </cell>
          <cell r="D39">
            <v>25.167965334136756</v>
          </cell>
        </row>
        <row r="40">
          <cell r="A40">
            <v>36923.666666999998</v>
          </cell>
          <cell r="B40">
            <v>36923.666666666664</v>
          </cell>
          <cell r="C40">
            <v>25.014921095986679</v>
          </cell>
          <cell r="D40">
            <v>25.014921095986679</v>
          </cell>
        </row>
        <row r="41">
          <cell r="A41">
            <v>36923.708333000002</v>
          </cell>
          <cell r="B41">
            <v>36923.708333333336</v>
          </cell>
          <cell r="C41">
            <v>21.633135684336235</v>
          </cell>
          <cell r="D41">
            <v>21.633135684336235</v>
          </cell>
        </row>
        <row r="42">
          <cell r="A42">
            <v>36923.75</v>
          </cell>
          <cell r="B42">
            <v>36923.75</v>
          </cell>
          <cell r="C42">
            <v>15.417067525607893</v>
          </cell>
          <cell r="D42">
            <v>15.417067525607893</v>
          </cell>
        </row>
        <row r="43">
          <cell r="A43">
            <v>36923.791666999998</v>
          </cell>
          <cell r="B43">
            <v>36923.791666666664</v>
          </cell>
          <cell r="C43">
            <v>21.805674203940189</v>
          </cell>
          <cell r="D43">
            <v>21.805674203940189</v>
          </cell>
        </row>
        <row r="44">
          <cell r="A44">
            <v>36923.833333000002</v>
          </cell>
          <cell r="B44">
            <v>36923.833333333336</v>
          </cell>
          <cell r="C44">
            <v>32.336875387569293</v>
          </cell>
          <cell r="D44">
            <v>32.336875387569293</v>
          </cell>
        </row>
        <row r="45">
          <cell r="A45">
            <v>36923.875</v>
          </cell>
          <cell r="B45">
            <v>36923.875</v>
          </cell>
          <cell r="C45">
            <v>20.761518942158709</v>
          </cell>
          <cell r="D45">
            <v>20.761518942158709</v>
          </cell>
        </row>
        <row r="46">
          <cell r="A46">
            <v>36923.916666999998</v>
          </cell>
          <cell r="B46">
            <v>36923.916666666664</v>
          </cell>
          <cell r="C46">
            <v>22.365554636042045</v>
          </cell>
          <cell r="D46">
            <v>22.365554636042045</v>
          </cell>
        </row>
        <row r="47">
          <cell r="A47">
            <v>36923.958333000002</v>
          </cell>
          <cell r="B47">
            <v>36923.958333333336</v>
          </cell>
          <cell r="C47">
            <v>16.549632659314181</v>
          </cell>
          <cell r="D47">
            <v>16.549632659314181</v>
          </cell>
        </row>
        <row r="48">
          <cell r="A48">
            <v>36924</v>
          </cell>
          <cell r="B48">
            <v>36924</v>
          </cell>
          <cell r="C48">
            <v>23.382139940013499</v>
          </cell>
          <cell r="D48">
            <v>23.382139940013499</v>
          </cell>
        </row>
        <row r="49">
          <cell r="A49">
            <v>36924.041666999998</v>
          </cell>
          <cell r="B49">
            <v>36924.041666666664</v>
          </cell>
          <cell r="C49">
            <v>18.859476635923258</v>
          </cell>
          <cell r="D49">
            <v>18.859476635923258</v>
          </cell>
        </row>
        <row r="50">
          <cell r="A50">
            <v>36924.083333000002</v>
          </cell>
          <cell r="B50">
            <v>36924.083333333336</v>
          </cell>
          <cell r="C50">
            <v>27.877818438031799</v>
          </cell>
          <cell r="D50">
            <v>27.877818438031799</v>
          </cell>
        </row>
        <row r="51">
          <cell r="A51">
            <v>36924.125</v>
          </cell>
          <cell r="B51">
            <v>36924.125</v>
          </cell>
          <cell r="C51">
            <v>23.007415095646884</v>
          </cell>
          <cell r="D51">
            <v>23.007415095646884</v>
          </cell>
        </row>
        <row r="52">
          <cell r="A52">
            <v>36924.166666999998</v>
          </cell>
          <cell r="B52">
            <v>36924.166666666664</v>
          </cell>
          <cell r="C52">
            <v>25.282420128875451</v>
          </cell>
          <cell r="D52">
            <v>25.282420128875451</v>
          </cell>
        </row>
        <row r="53">
          <cell r="A53">
            <v>36924.208333000002</v>
          </cell>
          <cell r="B53">
            <v>36924.208333333336</v>
          </cell>
          <cell r="C53">
            <v>22.059765924014407</v>
          </cell>
          <cell r="D53">
            <v>22.059765924014407</v>
          </cell>
        </row>
        <row r="54">
          <cell r="A54">
            <v>36924.25</v>
          </cell>
          <cell r="B54">
            <v>36924.25</v>
          </cell>
          <cell r="C54">
            <v>53.597680105676737</v>
          </cell>
          <cell r="D54">
            <v>53.597680105676737</v>
          </cell>
        </row>
        <row r="55">
          <cell r="A55">
            <v>36924.291666999998</v>
          </cell>
          <cell r="B55">
            <v>36924.291666666664</v>
          </cell>
          <cell r="C55">
            <v>25.944393437799864</v>
          </cell>
          <cell r="D55">
            <v>25.944393437799864</v>
          </cell>
        </row>
        <row r="56">
          <cell r="A56">
            <v>36924.333333000002</v>
          </cell>
          <cell r="B56">
            <v>36924.333333333336</v>
          </cell>
          <cell r="C56">
            <v>27.02219538750537</v>
          </cell>
          <cell r="D56">
            <v>27.02219538750537</v>
          </cell>
        </row>
        <row r="57">
          <cell r="A57">
            <v>36924.375</v>
          </cell>
          <cell r="B57">
            <v>36924.375</v>
          </cell>
          <cell r="C57">
            <v>25.505599484242317</v>
          </cell>
          <cell r="D57">
            <v>25.505599484242317</v>
          </cell>
        </row>
        <row r="58">
          <cell r="A58">
            <v>36924.416666999998</v>
          </cell>
          <cell r="B58">
            <v>36924.416666666664</v>
          </cell>
          <cell r="C58">
            <v>26.885435556512995</v>
          </cell>
          <cell r="D58">
            <v>26.885435556512995</v>
          </cell>
        </row>
        <row r="59">
          <cell r="A59">
            <v>36924.458333000002</v>
          </cell>
          <cell r="B59">
            <v>36924.458333333336</v>
          </cell>
          <cell r="C59">
            <v>26.346258780884067</v>
          </cell>
          <cell r="D59">
            <v>26.346258780884067</v>
          </cell>
        </row>
        <row r="60">
          <cell r="A60">
            <v>36924.5</v>
          </cell>
          <cell r="B60">
            <v>36924.5</v>
          </cell>
          <cell r="C60">
            <v>23.758909826127567</v>
          </cell>
          <cell r="D60">
            <v>23.758909826127567</v>
          </cell>
        </row>
        <row r="61">
          <cell r="A61">
            <v>36924.541666999998</v>
          </cell>
          <cell r="B61">
            <v>36924.541666666664</v>
          </cell>
          <cell r="C61">
            <v>21.073462135201861</v>
          </cell>
          <cell r="D61">
            <v>21.073462135201861</v>
          </cell>
        </row>
        <row r="62">
          <cell r="A62">
            <v>36924.583333000002</v>
          </cell>
          <cell r="B62">
            <v>36924.583333333336</v>
          </cell>
          <cell r="C62">
            <v>23.046630549619202</v>
          </cell>
          <cell r="D62">
            <v>23.046630549619202</v>
          </cell>
        </row>
        <row r="63">
          <cell r="A63">
            <v>36924.625</v>
          </cell>
          <cell r="B63">
            <v>36924.625</v>
          </cell>
          <cell r="C63">
            <v>26.21314804678379</v>
          </cell>
          <cell r="D63">
            <v>26.21314804678379</v>
          </cell>
        </row>
        <row r="64">
          <cell r="A64">
            <v>36924.666666999998</v>
          </cell>
          <cell r="B64">
            <v>36924.666666666664</v>
          </cell>
          <cell r="C64">
            <v>29.693890120718393</v>
          </cell>
          <cell r="D64">
            <v>29.693890120718393</v>
          </cell>
        </row>
        <row r="65">
          <cell r="A65">
            <v>36924.708333000002</v>
          </cell>
          <cell r="B65">
            <v>36924.708333333336</v>
          </cell>
          <cell r="C65">
            <v>29.543832338876221</v>
          </cell>
          <cell r="D65">
            <v>29.543832338876221</v>
          </cell>
        </row>
        <row r="66">
          <cell r="A66">
            <v>36924.75</v>
          </cell>
          <cell r="B66">
            <v>36924.75</v>
          </cell>
          <cell r="C66">
            <v>27.518608293384432</v>
          </cell>
          <cell r="D66">
            <v>27.518608293384432</v>
          </cell>
        </row>
        <row r="67">
          <cell r="A67">
            <v>36924.791666999998</v>
          </cell>
          <cell r="B67">
            <v>36924.791666666664</v>
          </cell>
          <cell r="C67">
            <v>31.215425885186708</v>
          </cell>
          <cell r="D67">
            <v>31.215425885186708</v>
          </cell>
        </row>
        <row r="68">
          <cell r="A68">
            <v>36924.833333000002</v>
          </cell>
          <cell r="B68">
            <v>36924.833333333336</v>
          </cell>
          <cell r="C68">
            <v>29.01170064384517</v>
          </cell>
          <cell r="D68">
            <v>29.01170064384517</v>
          </cell>
        </row>
        <row r="69">
          <cell r="A69">
            <v>36924.875</v>
          </cell>
          <cell r="B69">
            <v>36924.875</v>
          </cell>
          <cell r="C69">
            <v>30.87836819250494</v>
          </cell>
          <cell r="D69">
            <v>30.87836819250494</v>
          </cell>
        </row>
        <row r="70">
          <cell r="A70">
            <v>36924.916666999998</v>
          </cell>
          <cell r="B70">
            <v>36924.916666666664</v>
          </cell>
          <cell r="C70">
            <v>36.260390664124543</v>
          </cell>
          <cell r="D70">
            <v>36.260390664124543</v>
          </cell>
        </row>
        <row r="71">
          <cell r="A71">
            <v>36924.958333000002</v>
          </cell>
          <cell r="B71">
            <v>36924.958333333336</v>
          </cell>
          <cell r="C71">
            <v>27.941241280771724</v>
          </cell>
          <cell r="D71">
            <v>27.941241280771724</v>
          </cell>
        </row>
        <row r="72">
          <cell r="A72">
            <v>36925</v>
          </cell>
          <cell r="B72">
            <v>36925</v>
          </cell>
          <cell r="C72">
            <v>24.26822787894686</v>
          </cell>
          <cell r="D72">
            <v>24.26822787894686</v>
          </cell>
        </row>
        <row r="73">
          <cell r="A73">
            <v>36925.041666999998</v>
          </cell>
          <cell r="B73">
            <v>36925.041666666664</v>
          </cell>
          <cell r="C73">
            <v>23.888051480694742</v>
          </cell>
          <cell r="D73">
            <v>23.888051480694742</v>
          </cell>
        </row>
        <row r="74">
          <cell r="A74">
            <v>36925.083333000002</v>
          </cell>
          <cell r="B74">
            <v>36925.083333333336</v>
          </cell>
          <cell r="C74">
            <v>25.014465562192949</v>
          </cell>
          <cell r="D74">
            <v>25.014465562192949</v>
          </cell>
        </row>
        <row r="75">
          <cell r="A75">
            <v>36925.125</v>
          </cell>
          <cell r="B75">
            <v>36925.125</v>
          </cell>
          <cell r="C75">
            <v>28.854981758133782</v>
          </cell>
          <cell r="D75">
            <v>28.854981758133782</v>
          </cell>
        </row>
        <row r="76">
          <cell r="A76">
            <v>36925.166666999998</v>
          </cell>
          <cell r="B76">
            <v>36925.166666666664</v>
          </cell>
          <cell r="C76">
            <v>30.028956255524903</v>
          </cell>
          <cell r="D76">
            <v>30.028956255524903</v>
          </cell>
        </row>
        <row r="77">
          <cell r="A77">
            <v>36925.208333000002</v>
          </cell>
          <cell r="B77">
            <v>36925.208333333336</v>
          </cell>
          <cell r="C77">
            <v>26.079837466741761</v>
          </cell>
          <cell r="D77">
            <v>26.079837466741761</v>
          </cell>
        </row>
        <row r="78">
          <cell r="A78">
            <v>36925.25</v>
          </cell>
          <cell r="B78">
            <v>36925.25</v>
          </cell>
          <cell r="C78">
            <v>56.408703857817457</v>
          </cell>
          <cell r="D78">
            <v>56.408703857817457</v>
          </cell>
        </row>
        <row r="79">
          <cell r="A79">
            <v>36925.291666999998</v>
          </cell>
          <cell r="B79">
            <v>36925.291666666664</v>
          </cell>
          <cell r="C79">
            <v>23.842392942493365</v>
          </cell>
          <cell r="D79">
            <v>23.842392942493365</v>
          </cell>
        </row>
        <row r="80">
          <cell r="A80">
            <v>36925.333333000002</v>
          </cell>
          <cell r="B80">
            <v>36925.333333333336</v>
          </cell>
          <cell r="C80">
            <v>26.777629473279827</v>
          </cell>
          <cell r="D80">
            <v>26.777629473279827</v>
          </cell>
        </row>
        <row r="81">
          <cell r="A81">
            <v>36925.375</v>
          </cell>
          <cell r="B81">
            <v>36925.375</v>
          </cell>
          <cell r="C81">
            <v>32.829755457204605</v>
          </cell>
          <cell r="D81">
            <v>32.829755457204605</v>
          </cell>
        </row>
        <row r="82">
          <cell r="A82">
            <v>36925.416666999998</v>
          </cell>
          <cell r="B82">
            <v>36925.416666666664</v>
          </cell>
          <cell r="C82">
            <v>30.534150496351977</v>
          </cell>
          <cell r="D82">
            <v>30.534150496351977</v>
          </cell>
        </row>
        <row r="83">
          <cell r="A83">
            <v>36925.458333000002</v>
          </cell>
          <cell r="B83">
            <v>36925.458333333336</v>
          </cell>
          <cell r="C83">
            <v>28.923889938926173</v>
          </cell>
          <cell r="D83">
            <v>28.923889938926173</v>
          </cell>
        </row>
        <row r="84">
          <cell r="A84">
            <v>36925.5</v>
          </cell>
          <cell r="B84">
            <v>36925.5</v>
          </cell>
          <cell r="C84">
            <v>22.244889277312957</v>
          </cell>
          <cell r="D84">
            <v>22.244889277312957</v>
          </cell>
        </row>
        <row r="85">
          <cell r="A85">
            <v>36925.541666999998</v>
          </cell>
          <cell r="B85">
            <v>36925.541666666664</v>
          </cell>
          <cell r="C85">
            <v>24.377492386108834</v>
          </cell>
          <cell r="D85">
            <v>24.377492386108834</v>
          </cell>
        </row>
        <row r="86">
          <cell r="A86">
            <v>36925.583333000002</v>
          </cell>
          <cell r="B86">
            <v>36925.583333333336</v>
          </cell>
          <cell r="C86">
            <v>32.923034230666559</v>
          </cell>
          <cell r="D86">
            <v>32.923034230666559</v>
          </cell>
        </row>
        <row r="87">
          <cell r="A87">
            <v>36925.625</v>
          </cell>
          <cell r="B87">
            <v>36925.625</v>
          </cell>
          <cell r="C87">
            <v>44.805633492081043</v>
          </cell>
          <cell r="D87">
            <v>44.805633492081043</v>
          </cell>
        </row>
        <row r="88">
          <cell r="A88">
            <v>36925.666666999998</v>
          </cell>
          <cell r="B88">
            <v>36925.666666666664</v>
          </cell>
          <cell r="C88">
            <v>41.148832022471325</v>
          </cell>
          <cell r="D88">
            <v>41.148832022471325</v>
          </cell>
        </row>
        <row r="89">
          <cell r="A89">
            <v>36925.708333000002</v>
          </cell>
          <cell r="B89">
            <v>36925.708333333336</v>
          </cell>
          <cell r="C89">
            <v>13.648838390411315</v>
          </cell>
          <cell r="D89">
            <v>13.648838390411315</v>
          </cell>
        </row>
        <row r="90">
          <cell r="A90">
            <v>36925.75</v>
          </cell>
          <cell r="B90">
            <v>36925.75</v>
          </cell>
          <cell r="C90">
            <v>18.604875164038184</v>
          </cell>
          <cell r="D90">
            <v>18.604875164038184</v>
          </cell>
        </row>
        <row r="91">
          <cell r="A91">
            <v>36925.791666999998</v>
          </cell>
          <cell r="B91">
            <v>36925.791666666664</v>
          </cell>
          <cell r="C91">
            <v>16.22016057408543</v>
          </cell>
          <cell r="D91">
            <v>16.22016057408543</v>
          </cell>
        </row>
        <row r="92">
          <cell r="A92">
            <v>36925.833333000002</v>
          </cell>
          <cell r="B92">
            <v>36925.833333333336</v>
          </cell>
          <cell r="C92">
            <v>20.782854065066289</v>
          </cell>
          <cell r="D92">
            <v>20.782854065066289</v>
          </cell>
        </row>
        <row r="93">
          <cell r="A93">
            <v>36925.875</v>
          </cell>
          <cell r="B93">
            <v>36925.875</v>
          </cell>
          <cell r="C93">
            <v>19.729842344900927</v>
          </cell>
          <cell r="D93">
            <v>19.729842344900927</v>
          </cell>
        </row>
        <row r="94">
          <cell r="A94">
            <v>36925.916666999998</v>
          </cell>
          <cell r="B94">
            <v>36925.916666666664</v>
          </cell>
          <cell r="C94">
            <v>17.889879238954673</v>
          </cell>
          <cell r="D94">
            <v>17.889879238954673</v>
          </cell>
        </row>
        <row r="95">
          <cell r="A95">
            <v>36925.958333000002</v>
          </cell>
          <cell r="B95">
            <v>36925.958333333336</v>
          </cell>
          <cell r="C95">
            <v>21.461247338361051</v>
          </cell>
          <cell r="D95">
            <v>21.461247338361051</v>
          </cell>
        </row>
        <row r="96">
          <cell r="A96">
            <v>36926</v>
          </cell>
          <cell r="B96">
            <v>36926</v>
          </cell>
          <cell r="C96">
            <v>18.768772558975535</v>
          </cell>
          <cell r="D96">
            <v>18.768772558975535</v>
          </cell>
        </row>
        <row r="97">
          <cell r="A97">
            <v>36926.041666999998</v>
          </cell>
          <cell r="B97">
            <v>36926.041666666664</v>
          </cell>
          <cell r="C97">
            <v>19.167698030868323</v>
          </cell>
          <cell r="D97">
            <v>19.167698030868323</v>
          </cell>
        </row>
        <row r="98">
          <cell r="A98">
            <v>36926.083333000002</v>
          </cell>
          <cell r="B98">
            <v>36926.083333333336</v>
          </cell>
          <cell r="C98">
            <v>33.415182439168113</v>
          </cell>
          <cell r="D98">
            <v>33.415182439168113</v>
          </cell>
        </row>
        <row r="99">
          <cell r="A99">
            <v>36926.125</v>
          </cell>
          <cell r="B99">
            <v>36926.125</v>
          </cell>
          <cell r="C99">
            <v>39.641279725390163</v>
          </cell>
          <cell r="D99">
            <v>39.641279725390163</v>
          </cell>
        </row>
        <row r="100">
          <cell r="A100">
            <v>36926.166666999998</v>
          </cell>
          <cell r="B100">
            <v>36926.166666666664</v>
          </cell>
          <cell r="C100">
            <v>70.550662605331013</v>
          </cell>
          <cell r="D100">
            <v>70.550662605331013</v>
          </cell>
        </row>
        <row r="101">
          <cell r="A101">
            <v>36926.208333000002</v>
          </cell>
          <cell r="B101">
            <v>36926.208333333336</v>
          </cell>
          <cell r="C101">
            <v>65.158757054011716</v>
          </cell>
          <cell r="D101">
            <v>65.158757054011716</v>
          </cell>
        </row>
        <row r="102">
          <cell r="A102">
            <v>36926.25</v>
          </cell>
          <cell r="B102">
            <v>36926.25</v>
          </cell>
          <cell r="C102">
            <v>201.28650565319833</v>
          </cell>
          <cell r="D102">
            <v>201.28650565319833</v>
          </cell>
        </row>
        <row r="103">
          <cell r="A103">
            <v>36926.291666999998</v>
          </cell>
          <cell r="B103">
            <v>36926.291666666664</v>
          </cell>
          <cell r="C103">
            <v>327.16939143054105</v>
          </cell>
          <cell r="D103">
            <v>327.16939143054105</v>
          </cell>
        </row>
        <row r="104">
          <cell r="A104">
            <v>36926.333333000002</v>
          </cell>
          <cell r="B104">
            <v>36926.333333333336</v>
          </cell>
          <cell r="C104">
            <v>321.28307065986587</v>
          </cell>
          <cell r="D104">
            <v>321.28307065986587</v>
          </cell>
        </row>
        <row r="105">
          <cell r="A105">
            <v>36926.375</v>
          </cell>
          <cell r="B105">
            <v>36926.375</v>
          </cell>
          <cell r="C105">
            <v>327.93398105961046</v>
          </cell>
          <cell r="D105">
            <v>327.93398105961046</v>
          </cell>
        </row>
        <row r="106">
          <cell r="A106">
            <v>36926.416666999998</v>
          </cell>
          <cell r="B106">
            <v>36926.416666666664</v>
          </cell>
          <cell r="C106">
            <v>344.56731092237226</v>
          </cell>
          <cell r="D106">
            <v>344.56731092237226</v>
          </cell>
        </row>
        <row r="107">
          <cell r="A107">
            <v>36926.458333000002</v>
          </cell>
          <cell r="B107">
            <v>36926.458333333336</v>
          </cell>
          <cell r="C107">
            <v>351.46743515329609</v>
          </cell>
          <cell r="D107">
            <v>351.46743515329609</v>
          </cell>
        </row>
        <row r="108">
          <cell r="A108">
            <v>36926.5</v>
          </cell>
          <cell r="B108">
            <v>36926.5</v>
          </cell>
          <cell r="C108">
            <v>341.46934197770156</v>
          </cell>
          <cell r="D108">
            <v>341.46934197770156</v>
          </cell>
        </row>
        <row r="109">
          <cell r="A109">
            <v>36926.541666999998</v>
          </cell>
          <cell r="B109">
            <v>36926.541666666664</v>
          </cell>
          <cell r="C109">
            <v>228.94356759991183</v>
          </cell>
          <cell r="D109">
            <v>228.94356759991183</v>
          </cell>
        </row>
        <row r="110">
          <cell r="A110">
            <v>36926.583333000002</v>
          </cell>
          <cell r="B110">
            <v>36926.583333333336</v>
          </cell>
          <cell r="C110">
            <v>132.54371386466624</v>
          </cell>
          <cell r="D110">
            <v>132.54371386466624</v>
          </cell>
        </row>
        <row r="111">
          <cell r="A111">
            <v>36926.625</v>
          </cell>
          <cell r="B111">
            <v>36926.625</v>
          </cell>
          <cell r="C111">
            <v>45.494682971078156</v>
          </cell>
          <cell r="D111">
            <v>45.494682971078156</v>
          </cell>
        </row>
        <row r="112">
          <cell r="A112">
            <v>36926.666666999998</v>
          </cell>
          <cell r="B112">
            <v>36926.666666666664</v>
          </cell>
          <cell r="C112">
            <v>38.819995432331737</v>
          </cell>
          <cell r="D112">
            <v>38.819995432331737</v>
          </cell>
        </row>
        <row r="113">
          <cell r="A113">
            <v>36926.708333000002</v>
          </cell>
          <cell r="B113">
            <v>36926.708333333336</v>
          </cell>
          <cell r="C113">
            <v>94.642860380269795</v>
          </cell>
          <cell r="D113">
            <v>94.642860380269795</v>
          </cell>
        </row>
        <row r="114">
          <cell r="A114">
            <v>36926.75</v>
          </cell>
          <cell r="B114">
            <v>36926.75</v>
          </cell>
          <cell r="C114">
            <v>190.30534290044537</v>
          </cell>
          <cell r="D114">
            <v>190.30534290044537</v>
          </cell>
        </row>
        <row r="115">
          <cell r="A115">
            <v>36926.791666999998</v>
          </cell>
          <cell r="B115">
            <v>36926.791666666664</v>
          </cell>
          <cell r="C115">
            <v>142.35113025162755</v>
          </cell>
          <cell r="D115">
            <v>142.35113025162755</v>
          </cell>
        </row>
        <row r="116">
          <cell r="A116">
            <v>36926.833333000002</v>
          </cell>
          <cell r="B116">
            <v>36926.833333333336</v>
          </cell>
          <cell r="C116">
            <v>73.747045340357332</v>
          </cell>
          <cell r="D116">
            <v>73.747045340357332</v>
          </cell>
        </row>
        <row r="117">
          <cell r="A117">
            <v>36926.875</v>
          </cell>
          <cell r="B117">
            <v>36926.875</v>
          </cell>
          <cell r="C117">
            <v>330.53980348591068</v>
          </cell>
          <cell r="D117">
            <v>330.53980348591068</v>
          </cell>
        </row>
        <row r="118">
          <cell r="A118">
            <v>36926.916666999998</v>
          </cell>
          <cell r="B118">
            <v>36926.916666666664</v>
          </cell>
          <cell r="C118">
            <v>292.47124984247256</v>
          </cell>
          <cell r="D118">
            <v>292.47124984247256</v>
          </cell>
        </row>
        <row r="119">
          <cell r="A119">
            <v>36926.958333000002</v>
          </cell>
          <cell r="B119">
            <v>36926.958333333336</v>
          </cell>
          <cell r="C119">
            <v>307.91360666816212</v>
          </cell>
          <cell r="D119">
            <v>307.91360666816212</v>
          </cell>
        </row>
        <row r="120">
          <cell r="A120">
            <v>36927</v>
          </cell>
          <cell r="B120">
            <v>36927</v>
          </cell>
          <cell r="C120">
            <v>78.848284597372142</v>
          </cell>
          <cell r="D120">
            <v>78.848284597372142</v>
          </cell>
        </row>
        <row r="121">
          <cell r="A121">
            <v>36927.041666999998</v>
          </cell>
          <cell r="B121">
            <v>36927.041666666664</v>
          </cell>
          <cell r="C121">
            <v>58.94833717895456</v>
          </cell>
          <cell r="D121">
            <v>58.94833717895456</v>
          </cell>
        </row>
        <row r="122">
          <cell r="A122">
            <v>36927.083333000002</v>
          </cell>
          <cell r="B122">
            <v>36927.083333333336</v>
          </cell>
          <cell r="C122">
            <v>70.049147658284141</v>
          </cell>
          <cell r="D122">
            <v>70.049147658284141</v>
          </cell>
        </row>
        <row r="123">
          <cell r="A123">
            <v>36927.125</v>
          </cell>
          <cell r="B123">
            <v>36927.125</v>
          </cell>
          <cell r="C123">
            <v>42.227441128516304</v>
          </cell>
          <cell r="D123">
            <v>42.227441128516304</v>
          </cell>
        </row>
        <row r="124">
          <cell r="A124">
            <v>36927.166666999998</v>
          </cell>
          <cell r="B124">
            <v>36927.166666666664</v>
          </cell>
          <cell r="C124">
            <v>66.708538010983247</v>
          </cell>
          <cell r="D124">
            <v>66.708538010983247</v>
          </cell>
        </row>
        <row r="125">
          <cell r="A125">
            <v>36927.208333000002</v>
          </cell>
          <cell r="B125">
            <v>36927.208333333336</v>
          </cell>
          <cell r="C125">
            <v>78.83569024555149</v>
          </cell>
          <cell r="D125">
            <v>78.83569024555149</v>
          </cell>
        </row>
        <row r="126">
          <cell r="A126">
            <v>36927.25</v>
          </cell>
          <cell r="B126">
            <v>36927.25</v>
          </cell>
          <cell r="C126">
            <v>86.860784350810036</v>
          </cell>
          <cell r="D126">
            <v>86.860784350810036</v>
          </cell>
        </row>
        <row r="127">
          <cell r="A127">
            <v>36927.291666999998</v>
          </cell>
          <cell r="B127">
            <v>36927.291666666664</v>
          </cell>
          <cell r="C127">
            <v>49.47938750888931</v>
          </cell>
          <cell r="D127">
            <v>49.47938750888931</v>
          </cell>
        </row>
        <row r="128">
          <cell r="A128">
            <v>36927.333333000002</v>
          </cell>
          <cell r="B128">
            <v>36927.333333333336</v>
          </cell>
          <cell r="C128">
            <v>27.145886754566614</v>
          </cell>
          <cell r="D128">
            <v>27.145886754566614</v>
          </cell>
        </row>
        <row r="129">
          <cell r="A129">
            <v>36927.375</v>
          </cell>
          <cell r="B129">
            <v>36927.375</v>
          </cell>
          <cell r="C129">
            <v>11.208320668158459</v>
          </cell>
          <cell r="D129">
            <v>11.208320668158459</v>
          </cell>
        </row>
        <row r="130">
          <cell r="A130">
            <v>36927.416666999998</v>
          </cell>
          <cell r="B130">
            <v>36927.416666666664</v>
          </cell>
          <cell r="C130">
            <v>18.12052437412202</v>
          </cell>
          <cell r="D130">
            <v>18.12052437412202</v>
          </cell>
        </row>
        <row r="131">
          <cell r="A131">
            <v>36927.458333000002</v>
          </cell>
          <cell r="B131">
            <v>36927.458333333336</v>
          </cell>
          <cell r="C131">
            <v>8.5417970770622276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8.7957148004985513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8.8173910943481779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10.24799478519988</v>
          </cell>
          <cell r="D134">
            <v>10.24799478519988</v>
          </cell>
        </row>
        <row r="135">
          <cell r="A135">
            <v>36927.625</v>
          </cell>
          <cell r="B135">
            <v>36927.625</v>
          </cell>
          <cell r="C135">
            <v>9.1877590745398745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9.9493666817967092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4.7227022767066957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6.2153585746089623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4.965750028351942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4.0876256853606963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3.4585160800119246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2.62903775771459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2.9056229810008665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4.7661353866259253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4.7558218714992213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2.8382562777085436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3.2036669639547664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2.589337399303913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2.4754211902618408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37.37575342331661</v>
          </cell>
          <cell r="D150">
            <v>37.37575342331661</v>
          </cell>
        </row>
        <row r="151">
          <cell r="A151">
            <v>36928.291666999998</v>
          </cell>
          <cell r="B151">
            <v>36928.291666666664</v>
          </cell>
          <cell r="C151">
            <v>3.9636939231157302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3.3079083772833648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2.3692202235093878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2.4332865317662558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2.5985647637943425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2.5572600679496924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4.3804689761180837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9.2615269467845849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11.909985212565651</v>
          </cell>
          <cell r="D159">
            <v>11.909985212565651</v>
          </cell>
        </row>
        <row r="160">
          <cell r="A160">
            <v>36928.666666999998</v>
          </cell>
          <cell r="B160">
            <v>36928.666666666664</v>
          </cell>
          <cell r="C160">
            <v>7.0219148581518382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11.646754001875721</v>
          </cell>
          <cell r="D161">
            <v>11.646754001875721</v>
          </cell>
        </row>
        <row r="162">
          <cell r="A162">
            <v>36928.75</v>
          </cell>
          <cell r="B162">
            <v>36928.75</v>
          </cell>
          <cell r="C162">
            <v>9.0566898279723294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13.664690394953446</v>
          </cell>
          <cell r="D163">
            <v>13.664690394953446</v>
          </cell>
        </row>
        <row r="164">
          <cell r="A164">
            <v>36928.833333000002</v>
          </cell>
          <cell r="B164">
            <v>36928.833333333336</v>
          </cell>
          <cell r="C164">
            <v>11.358731847567013</v>
          </cell>
          <cell r="D164">
            <v>11.358731847567013</v>
          </cell>
        </row>
        <row r="165">
          <cell r="A165">
            <v>36928.875</v>
          </cell>
          <cell r="B165">
            <v>36928.875</v>
          </cell>
          <cell r="C165">
            <v>9.5612502003458939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12.527689296586734</v>
          </cell>
          <cell r="D166">
            <v>12.527689296586734</v>
          </cell>
        </row>
        <row r="167">
          <cell r="A167">
            <v>36928.958333000002</v>
          </cell>
          <cell r="B167">
            <v>36928.958333333336</v>
          </cell>
          <cell r="C167">
            <v>12.792413899216738</v>
          </cell>
          <cell r="D167">
            <v>12.792413899216738</v>
          </cell>
        </row>
        <row r="168">
          <cell r="A168">
            <v>36929</v>
          </cell>
          <cell r="B168">
            <v>36929</v>
          </cell>
          <cell r="C168">
            <v>8.0068727823921932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4.1070655029151171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3.0005580545531383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4.4468696526189646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5.1566997400124865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4.9925539623035329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41.684062508487465</v>
          </cell>
          <cell r="D174">
            <v>41.684062508487465</v>
          </cell>
        </row>
        <row r="175">
          <cell r="A175">
            <v>36929.291666999998</v>
          </cell>
          <cell r="B175">
            <v>36929.291666666664</v>
          </cell>
          <cell r="C175">
            <v>5.716128085010582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5.171172531445821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5.1088480949401855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6.1690929414232576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5.9224015156825391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6.8523264075714572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11.221640377482286</v>
          </cell>
          <cell r="D181">
            <v>11.221640377482286</v>
          </cell>
        </row>
        <row r="182">
          <cell r="A182">
            <v>36929.583333000002</v>
          </cell>
          <cell r="B182">
            <v>36929.583333333336</v>
          </cell>
          <cell r="C182">
            <v>11.241755248678722</v>
          </cell>
          <cell r="D182">
            <v>11.241755248678722</v>
          </cell>
        </row>
        <row r="183">
          <cell r="A183">
            <v>36929.625</v>
          </cell>
          <cell r="B183">
            <v>36929.625</v>
          </cell>
          <cell r="C183">
            <v>14.114994895982477</v>
          </cell>
          <cell r="D183">
            <v>14.114994895982477</v>
          </cell>
        </row>
        <row r="184">
          <cell r="A184">
            <v>36929.666666999998</v>
          </cell>
          <cell r="B184">
            <v>36929.666666666664</v>
          </cell>
          <cell r="C184">
            <v>23.243744823832916</v>
          </cell>
          <cell r="D184">
            <v>23.243744823832916</v>
          </cell>
        </row>
        <row r="185">
          <cell r="A185">
            <v>36929.708333000002</v>
          </cell>
          <cell r="B185">
            <v>36929.708333333336</v>
          </cell>
          <cell r="C185">
            <v>20.73431080278079</v>
          </cell>
          <cell r="D185">
            <v>20.73431080278079</v>
          </cell>
        </row>
        <row r="186">
          <cell r="A186">
            <v>36929.75</v>
          </cell>
          <cell r="B186">
            <v>36929.75</v>
          </cell>
          <cell r="C186">
            <v>23.712767623527792</v>
          </cell>
          <cell r="D186">
            <v>23.712767623527792</v>
          </cell>
        </row>
        <row r="187">
          <cell r="A187">
            <v>36929.791666999998</v>
          </cell>
          <cell r="B187">
            <v>36929.791666666664</v>
          </cell>
          <cell r="C187">
            <v>15.643496156512544</v>
          </cell>
          <cell r="D187">
            <v>15.643496156512544</v>
          </cell>
        </row>
        <row r="188">
          <cell r="A188">
            <v>36929.833333000002</v>
          </cell>
          <cell r="B188">
            <v>36929.833333333336</v>
          </cell>
          <cell r="C188">
            <v>17.752462400224477</v>
          </cell>
          <cell r="D188">
            <v>17.752462400224477</v>
          </cell>
        </row>
        <row r="189">
          <cell r="A189">
            <v>36929.875</v>
          </cell>
          <cell r="B189">
            <v>36929.875</v>
          </cell>
          <cell r="C189">
            <v>22.615962185422095</v>
          </cell>
          <cell r="D189">
            <v>22.615962185422095</v>
          </cell>
        </row>
        <row r="190">
          <cell r="A190">
            <v>36929.916666999998</v>
          </cell>
          <cell r="B190">
            <v>36929.916666666664</v>
          </cell>
          <cell r="C190">
            <v>52.963472299468194</v>
          </cell>
          <cell r="D190">
            <v>52.963472299468194</v>
          </cell>
        </row>
        <row r="191">
          <cell r="A191">
            <v>36929.958333000002</v>
          </cell>
          <cell r="B191">
            <v>36929.958333333336</v>
          </cell>
          <cell r="C191">
            <v>52.912962545409492</v>
          </cell>
          <cell r="D191">
            <v>52.912962545409492</v>
          </cell>
        </row>
        <row r="192">
          <cell r="A192">
            <v>36930</v>
          </cell>
          <cell r="B192">
            <v>36930</v>
          </cell>
          <cell r="C192">
            <v>160.86171765155106</v>
          </cell>
          <cell r="D192">
            <v>160.86171765155106</v>
          </cell>
        </row>
        <row r="193">
          <cell r="A193">
            <v>36930.041666999998</v>
          </cell>
          <cell r="B193">
            <v>36930.041666666664</v>
          </cell>
          <cell r="C193">
            <v>252.92638008677284</v>
          </cell>
          <cell r="D193">
            <v>252.92638008677284</v>
          </cell>
        </row>
        <row r="194">
          <cell r="A194">
            <v>36930.083333000002</v>
          </cell>
          <cell r="B194">
            <v>36930.083333333336</v>
          </cell>
          <cell r="C194">
            <v>268.15224617189182</v>
          </cell>
          <cell r="D194">
            <v>268.15224617189182</v>
          </cell>
        </row>
        <row r="195">
          <cell r="A195">
            <v>36930.125</v>
          </cell>
          <cell r="B195">
            <v>36930.125</v>
          </cell>
          <cell r="C195">
            <v>262.76988942925146</v>
          </cell>
          <cell r="D195">
            <v>262.76988942925146</v>
          </cell>
        </row>
        <row r="196">
          <cell r="A196">
            <v>36930.166666999998</v>
          </cell>
          <cell r="B196">
            <v>36930.166666666664</v>
          </cell>
          <cell r="C196">
            <v>189.03718297629305</v>
          </cell>
          <cell r="D196">
            <v>189.03718297629305</v>
          </cell>
        </row>
        <row r="197">
          <cell r="A197">
            <v>36930.208333000002</v>
          </cell>
          <cell r="B197">
            <v>36930.208333333336</v>
          </cell>
          <cell r="C197">
            <v>129.72691098928561</v>
          </cell>
          <cell r="D197">
            <v>129.72691098928561</v>
          </cell>
        </row>
        <row r="198">
          <cell r="A198">
            <v>36930.25</v>
          </cell>
          <cell r="B198">
            <v>36930.25</v>
          </cell>
          <cell r="C198">
            <v>120.45969804930999</v>
          </cell>
          <cell r="D198">
            <v>120.45969804930999</v>
          </cell>
        </row>
        <row r="199">
          <cell r="A199">
            <v>36930.291666999998</v>
          </cell>
          <cell r="B199">
            <v>36930.291666666664</v>
          </cell>
          <cell r="C199">
            <v>90.428497193722663</v>
          </cell>
          <cell r="D199">
            <v>90.428497193722663</v>
          </cell>
        </row>
        <row r="200">
          <cell r="A200">
            <v>36930.333333000002</v>
          </cell>
          <cell r="B200">
            <v>36930.333333333336</v>
          </cell>
          <cell r="C200">
            <v>177.96814607840702</v>
          </cell>
          <cell r="D200">
            <v>177.96814607840702</v>
          </cell>
        </row>
        <row r="201">
          <cell r="A201">
            <v>36930.375</v>
          </cell>
          <cell r="B201">
            <v>36930.375</v>
          </cell>
          <cell r="C201">
            <v>249.89694525886853</v>
          </cell>
          <cell r="D201">
            <v>249.89694525886853</v>
          </cell>
        </row>
        <row r="202">
          <cell r="A202">
            <v>36930.416666999998</v>
          </cell>
          <cell r="B202">
            <v>36930.416666666664</v>
          </cell>
          <cell r="C202">
            <v>266.6963034555647</v>
          </cell>
          <cell r="D202">
            <v>266.6963034555647</v>
          </cell>
        </row>
        <row r="203">
          <cell r="A203">
            <v>36930.458333000002</v>
          </cell>
          <cell r="B203">
            <v>36930.458333333336</v>
          </cell>
          <cell r="C203">
            <v>259.62428513730788</v>
          </cell>
          <cell r="D203">
            <v>259.62428513730788</v>
          </cell>
        </row>
        <row r="204">
          <cell r="A204">
            <v>36930.5</v>
          </cell>
          <cell r="B204">
            <v>36930.5</v>
          </cell>
          <cell r="C204">
            <v>133.47687902575433</v>
          </cell>
          <cell r="D204">
            <v>133.47687902575433</v>
          </cell>
        </row>
        <row r="205">
          <cell r="A205">
            <v>36930.541666999998</v>
          </cell>
          <cell r="B205">
            <v>36930.541666666664</v>
          </cell>
          <cell r="C205">
            <v>148.92790912533667</v>
          </cell>
          <cell r="D205">
            <v>148.92790912533667</v>
          </cell>
        </row>
        <row r="206">
          <cell r="A206">
            <v>36930.583333000002</v>
          </cell>
          <cell r="B206">
            <v>36930.583333333336</v>
          </cell>
          <cell r="C206">
            <v>197.03857781155151</v>
          </cell>
          <cell r="D206">
            <v>197.03857781155151</v>
          </cell>
        </row>
        <row r="207">
          <cell r="A207">
            <v>36930.625</v>
          </cell>
          <cell r="B207">
            <v>36930.625</v>
          </cell>
          <cell r="C207">
            <v>212.15124024258816</v>
          </cell>
          <cell r="D207">
            <v>212.15124024258816</v>
          </cell>
        </row>
        <row r="208">
          <cell r="A208">
            <v>36930.666666999998</v>
          </cell>
          <cell r="B208">
            <v>36930.666666666664</v>
          </cell>
          <cell r="C208">
            <v>242.75322610541272</v>
          </cell>
          <cell r="D208">
            <v>242.75322610541272</v>
          </cell>
        </row>
        <row r="209">
          <cell r="A209">
            <v>36930.708333000002</v>
          </cell>
          <cell r="B209">
            <v>36930.708333333336</v>
          </cell>
          <cell r="C209">
            <v>109.68777680760138</v>
          </cell>
          <cell r="D209">
            <v>109.68777680760138</v>
          </cell>
        </row>
        <row r="210">
          <cell r="A210">
            <v>36930.75</v>
          </cell>
          <cell r="B210">
            <v>36930.75</v>
          </cell>
          <cell r="C210">
            <v>120.48063340407548</v>
          </cell>
          <cell r="D210">
            <v>120.48063340407548</v>
          </cell>
        </row>
        <row r="211">
          <cell r="A211">
            <v>36930.791666999998</v>
          </cell>
          <cell r="B211">
            <v>36930.791666666664</v>
          </cell>
          <cell r="C211">
            <v>114.5818707377116</v>
          </cell>
          <cell r="D211">
            <v>114.5818707377116</v>
          </cell>
        </row>
        <row r="212">
          <cell r="A212">
            <v>36930.833333000002</v>
          </cell>
          <cell r="B212">
            <v>36930.833333333336</v>
          </cell>
          <cell r="C212">
            <v>53.170197579330868</v>
          </cell>
          <cell r="D212">
            <v>53.170197579330868</v>
          </cell>
        </row>
        <row r="213">
          <cell r="A213">
            <v>36930.875</v>
          </cell>
          <cell r="B213">
            <v>36930.875</v>
          </cell>
          <cell r="C213">
            <v>38.468980114407017</v>
          </cell>
          <cell r="D213">
            <v>38.468980114407017</v>
          </cell>
        </row>
        <row r="214">
          <cell r="A214">
            <v>36930.916666999998</v>
          </cell>
          <cell r="B214">
            <v>36930.916666666664</v>
          </cell>
          <cell r="C214">
            <v>21.954940714213581</v>
          </cell>
          <cell r="D214">
            <v>21.954940714213581</v>
          </cell>
        </row>
        <row r="215">
          <cell r="A215">
            <v>36930.958333000002</v>
          </cell>
          <cell r="B215">
            <v>36930.958333333336</v>
          </cell>
          <cell r="C215">
            <v>18.103589216932903</v>
          </cell>
          <cell r="D215">
            <v>18.103589216932903</v>
          </cell>
        </row>
        <row r="216">
          <cell r="A216">
            <v>36931</v>
          </cell>
          <cell r="B216">
            <v>36931</v>
          </cell>
          <cell r="C216">
            <v>13.46121569737047</v>
          </cell>
          <cell r="D216">
            <v>13.46121569737047</v>
          </cell>
        </row>
        <row r="217">
          <cell r="A217">
            <v>36931.041666999998</v>
          </cell>
          <cell r="B217">
            <v>36931.041666666664</v>
          </cell>
          <cell r="C217">
            <v>10.459319253881771</v>
          </cell>
          <cell r="D217">
            <v>10.459319253881771</v>
          </cell>
        </row>
        <row r="218">
          <cell r="A218">
            <v>36931.083333000002</v>
          </cell>
          <cell r="B218">
            <v>36931.083333333336</v>
          </cell>
          <cell r="C218">
            <v>14.971850963901177</v>
          </cell>
          <cell r="D218">
            <v>14.971850963901177</v>
          </cell>
        </row>
        <row r="219">
          <cell r="A219">
            <v>36931.125</v>
          </cell>
          <cell r="B219">
            <v>36931.125</v>
          </cell>
          <cell r="C219">
            <v>21.215503446814768</v>
          </cell>
          <cell r="D219">
            <v>21.215503446814768</v>
          </cell>
        </row>
        <row r="220">
          <cell r="A220">
            <v>36931.166666999998</v>
          </cell>
          <cell r="B220">
            <v>36931.166666666664</v>
          </cell>
          <cell r="C220">
            <v>19.131522198824705</v>
          </cell>
          <cell r="D220">
            <v>19.131522198824705</v>
          </cell>
        </row>
        <row r="221">
          <cell r="A221">
            <v>36931.208333000002</v>
          </cell>
          <cell r="B221">
            <v>36931.208333333336</v>
          </cell>
          <cell r="C221">
            <v>17.427950724333524</v>
          </cell>
          <cell r="D221">
            <v>17.427950724333524</v>
          </cell>
        </row>
        <row r="222">
          <cell r="A222">
            <v>36931.25</v>
          </cell>
          <cell r="B222">
            <v>36931.25</v>
          </cell>
          <cell r="C222">
            <v>51.238711713366058</v>
          </cell>
          <cell r="D222">
            <v>51.238711713366058</v>
          </cell>
        </row>
        <row r="223">
          <cell r="A223">
            <v>36931.291666999998</v>
          </cell>
          <cell r="B223">
            <v>36931.291666666664</v>
          </cell>
          <cell r="C223">
            <v>14.87951624158859</v>
          </cell>
          <cell r="D223">
            <v>14.87951624158859</v>
          </cell>
        </row>
        <row r="224">
          <cell r="A224">
            <v>36931.333333000002</v>
          </cell>
          <cell r="B224">
            <v>36931.333333333336</v>
          </cell>
          <cell r="C224">
            <v>12.389394954763429</v>
          </cell>
          <cell r="D224">
            <v>12.389394954763429</v>
          </cell>
        </row>
        <row r="225">
          <cell r="A225">
            <v>36931.375</v>
          </cell>
          <cell r="B225">
            <v>36931.375</v>
          </cell>
          <cell r="C225">
            <v>32.605910438840823</v>
          </cell>
          <cell r="D225">
            <v>32.605910438840823</v>
          </cell>
        </row>
        <row r="226">
          <cell r="A226">
            <v>36931.416666999998</v>
          </cell>
          <cell r="B226">
            <v>36931.416666666664</v>
          </cell>
          <cell r="C226">
            <v>91.674569249679507</v>
          </cell>
          <cell r="D226">
            <v>91.674569249679507</v>
          </cell>
        </row>
        <row r="227">
          <cell r="A227">
            <v>36931.458333000002</v>
          </cell>
          <cell r="B227">
            <v>36931.458333333336</v>
          </cell>
          <cell r="C227">
            <v>128.11977328448123</v>
          </cell>
          <cell r="D227">
            <v>128.11977328448123</v>
          </cell>
        </row>
        <row r="228">
          <cell r="A228">
            <v>36931.5</v>
          </cell>
          <cell r="B228">
            <v>36931.5</v>
          </cell>
          <cell r="C228">
            <v>255.44269278631396</v>
          </cell>
          <cell r="D228">
            <v>255.44269278631396</v>
          </cell>
        </row>
        <row r="229">
          <cell r="A229">
            <v>36931.541666999998</v>
          </cell>
          <cell r="B229">
            <v>36931.541666666664</v>
          </cell>
          <cell r="C229">
            <v>254.85741895807382</v>
          </cell>
          <cell r="D229">
            <v>254.85741895807382</v>
          </cell>
        </row>
        <row r="230">
          <cell r="A230">
            <v>36931.583333000002</v>
          </cell>
          <cell r="B230">
            <v>36931.583333333336</v>
          </cell>
          <cell r="C230">
            <v>248.41396068594193</v>
          </cell>
          <cell r="D230">
            <v>248.41396068594193</v>
          </cell>
        </row>
        <row r="231">
          <cell r="A231">
            <v>36931.625</v>
          </cell>
          <cell r="B231">
            <v>36931.625</v>
          </cell>
          <cell r="C231">
            <v>277.90763532506162</v>
          </cell>
          <cell r="D231">
            <v>277.90763532506162</v>
          </cell>
        </row>
        <row r="232">
          <cell r="A232">
            <v>36931.666666999998</v>
          </cell>
          <cell r="B232">
            <v>36931.666666666664</v>
          </cell>
          <cell r="C232">
            <v>180.76742722877304</v>
          </cell>
          <cell r="D232">
            <v>180.76742722877304</v>
          </cell>
        </row>
        <row r="233">
          <cell r="A233">
            <v>36931.708333000002</v>
          </cell>
          <cell r="B233">
            <v>36931.708333333336</v>
          </cell>
          <cell r="C233">
            <v>157.7874547084003</v>
          </cell>
          <cell r="D233">
            <v>157.7874547084003</v>
          </cell>
        </row>
        <row r="234">
          <cell r="A234">
            <v>36931.75</v>
          </cell>
          <cell r="B234">
            <v>36931.75</v>
          </cell>
          <cell r="C234">
            <v>259.4545847773141</v>
          </cell>
          <cell r="D234">
            <v>259.4545847773141</v>
          </cell>
        </row>
        <row r="235">
          <cell r="A235">
            <v>36931.791666999998</v>
          </cell>
          <cell r="B235">
            <v>36931.791666666664</v>
          </cell>
          <cell r="C235">
            <v>292.49337116702407</v>
          </cell>
          <cell r="D235">
            <v>292.49337116702407</v>
          </cell>
        </row>
        <row r="236">
          <cell r="A236">
            <v>36931.833333000002</v>
          </cell>
          <cell r="B236">
            <v>36931.833333333336</v>
          </cell>
          <cell r="C236">
            <v>268.451340354656</v>
          </cell>
          <cell r="D236">
            <v>268.451340354656</v>
          </cell>
        </row>
        <row r="237">
          <cell r="A237">
            <v>36931.875</v>
          </cell>
          <cell r="B237">
            <v>36931.875</v>
          </cell>
          <cell r="C237">
            <v>352.61578131470264</v>
          </cell>
          <cell r="D237">
            <v>352.61578131470264</v>
          </cell>
        </row>
        <row r="238">
          <cell r="A238">
            <v>36931.916666999998</v>
          </cell>
          <cell r="B238">
            <v>36931.916666666664</v>
          </cell>
          <cell r="C238">
            <v>299.02954969045061</v>
          </cell>
          <cell r="D238">
            <v>299.02954969045061</v>
          </cell>
        </row>
        <row r="239">
          <cell r="A239">
            <v>36931.958333000002</v>
          </cell>
          <cell r="B239">
            <v>36931.958333333336</v>
          </cell>
          <cell r="C239">
            <v>245.0477787463449</v>
          </cell>
          <cell r="D239">
            <v>245.0477787463449</v>
          </cell>
        </row>
        <row r="240">
          <cell r="A240">
            <v>36932</v>
          </cell>
          <cell r="B240">
            <v>36932</v>
          </cell>
          <cell r="C240">
            <v>238.34744138931342</v>
          </cell>
          <cell r="D240">
            <v>238.34744138931342</v>
          </cell>
        </row>
        <row r="241">
          <cell r="A241">
            <v>36932.041666999998</v>
          </cell>
          <cell r="B241">
            <v>36932.041666666664</v>
          </cell>
          <cell r="C241">
            <v>237.03535470235829</v>
          </cell>
          <cell r="D241">
            <v>237.03535470235829</v>
          </cell>
        </row>
        <row r="242">
          <cell r="A242">
            <v>36932.083333000002</v>
          </cell>
          <cell r="B242">
            <v>36932.083333333336</v>
          </cell>
          <cell r="C242">
            <v>208.86695459814669</v>
          </cell>
          <cell r="D242">
            <v>208.86695459814669</v>
          </cell>
        </row>
        <row r="243">
          <cell r="A243">
            <v>36932.125</v>
          </cell>
          <cell r="B243">
            <v>36932.125</v>
          </cell>
          <cell r="C243">
            <v>188.13183915395788</v>
          </cell>
          <cell r="D243">
            <v>188.13183915395788</v>
          </cell>
        </row>
        <row r="244">
          <cell r="A244">
            <v>36932.166666999998</v>
          </cell>
          <cell r="B244">
            <v>36932.166666666664</v>
          </cell>
          <cell r="C244">
            <v>179.8003993178402</v>
          </cell>
          <cell r="D244">
            <v>179.8003993178402</v>
          </cell>
        </row>
        <row r="245">
          <cell r="A245">
            <v>36932.208333000002</v>
          </cell>
          <cell r="B245">
            <v>36932.208333333336</v>
          </cell>
          <cell r="C245">
            <v>174.70729725564479</v>
          </cell>
          <cell r="D245">
            <v>174.70729725564479</v>
          </cell>
        </row>
        <row r="246">
          <cell r="A246">
            <v>36932.25</v>
          </cell>
          <cell r="B246">
            <v>36932.25</v>
          </cell>
          <cell r="C246">
            <v>174.73209960980446</v>
          </cell>
          <cell r="D246">
            <v>174.73209960980446</v>
          </cell>
        </row>
        <row r="247">
          <cell r="A247">
            <v>36932.291666999998</v>
          </cell>
          <cell r="B247">
            <v>36932.291666666664</v>
          </cell>
          <cell r="C247">
            <v>167.37851040151452</v>
          </cell>
          <cell r="D247">
            <v>167.37851040151452</v>
          </cell>
        </row>
        <row r="248">
          <cell r="A248">
            <v>36932.333333000002</v>
          </cell>
          <cell r="B248">
            <v>36932.333333333336</v>
          </cell>
          <cell r="C248">
            <v>175.9360797435117</v>
          </cell>
          <cell r="D248">
            <v>175.9360797435117</v>
          </cell>
        </row>
        <row r="249">
          <cell r="A249">
            <v>36932.375</v>
          </cell>
          <cell r="B249">
            <v>36932.375</v>
          </cell>
          <cell r="C249">
            <v>172.2473826368047</v>
          </cell>
          <cell r="D249">
            <v>172.2473826368047</v>
          </cell>
        </row>
        <row r="250">
          <cell r="A250">
            <v>36932.416666999998</v>
          </cell>
          <cell r="B250">
            <v>36932.416666666664</v>
          </cell>
          <cell r="C250">
            <v>177.76274631650998</v>
          </cell>
          <cell r="D250">
            <v>177.76274631650998</v>
          </cell>
        </row>
        <row r="251">
          <cell r="A251">
            <v>36932.458333000002</v>
          </cell>
          <cell r="B251">
            <v>36932.458333333336</v>
          </cell>
          <cell r="C251">
            <v>154.44241434751521</v>
          </cell>
          <cell r="D251">
            <v>154.44241434751521</v>
          </cell>
        </row>
        <row r="252">
          <cell r="A252">
            <v>36932.5</v>
          </cell>
          <cell r="B252">
            <v>36932.5</v>
          </cell>
          <cell r="C252">
            <v>155.12839293630867</v>
          </cell>
          <cell r="D252">
            <v>155.12839293630867</v>
          </cell>
        </row>
        <row r="253">
          <cell r="A253">
            <v>36932.541666999998</v>
          </cell>
          <cell r="B253">
            <v>36932.541666666664</v>
          </cell>
          <cell r="C253">
            <v>89.702561690491549</v>
          </cell>
          <cell r="D253">
            <v>89.702561690491549</v>
          </cell>
        </row>
        <row r="254">
          <cell r="A254">
            <v>36932.583333000002</v>
          </cell>
          <cell r="B254">
            <v>36932.583333333336</v>
          </cell>
          <cell r="C254">
            <v>109.49745812025141</v>
          </cell>
          <cell r="D254">
            <v>109.49745812025141</v>
          </cell>
        </row>
        <row r="255">
          <cell r="A255">
            <v>36932.625</v>
          </cell>
          <cell r="B255">
            <v>36932.625</v>
          </cell>
          <cell r="C255">
            <v>90.23051781506976</v>
          </cell>
          <cell r="D255">
            <v>90.23051781506976</v>
          </cell>
        </row>
        <row r="256">
          <cell r="A256">
            <v>36932.666666999998</v>
          </cell>
          <cell r="B256">
            <v>36932.666666666664</v>
          </cell>
          <cell r="C256">
            <v>103.84154072946048</v>
          </cell>
          <cell r="D256">
            <v>103.84154072946048</v>
          </cell>
        </row>
        <row r="257">
          <cell r="A257">
            <v>36932.708333000002</v>
          </cell>
          <cell r="B257">
            <v>36932.708333333336</v>
          </cell>
          <cell r="C257">
            <v>97.442941560918953</v>
          </cell>
          <cell r="D257">
            <v>97.442941560918953</v>
          </cell>
        </row>
        <row r="258">
          <cell r="A258">
            <v>36932.75</v>
          </cell>
          <cell r="B258">
            <v>36932.75</v>
          </cell>
          <cell r="C258">
            <v>86.218097792518421</v>
          </cell>
          <cell r="D258">
            <v>86.218097792518421</v>
          </cell>
        </row>
        <row r="259">
          <cell r="A259">
            <v>36932.791666999998</v>
          </cell>
          <cell r="B259">
            <v>36932.791666666664</v>
          </cell>
          <cell r="C259">
            <v>93.149713772292699</v>
          </cell>
          <cell r="D259">
            <v>93.149713772292699</v>
          </cell>
        </row>
        <row r="260">
          <cell r="A260">
            <v>36932.833333000002</v>
          </cell>
          <cell r="B260">
            <v>36932.833333333336</v>
          </cell>
          <cell r="C260">
            <v>86.176891461748895</v>
          </cell>
          <cell r="D260">
            <v>86.176891461748895</v>
          </cell>
        </row>
        <row r="261">
          <cell r="A261">
            <v>36932.875</v>
          </cell>
          <cell r="B261">
            <v>36932.875</v>
          </cell>
          <cell r="C261">
            <v>80.16131975127999</v>
          </cell>
          <cell r="D261">
            <v>80.16131975127999</v>
          </cell>
        </row>
        <row r="262">
          <cell r="A262">
            <v>36932.916666999998</v>
          </cell>
          <cell r="B262">
            <v>36932.916666666664</v>
          </cell>
          <cell r="C262">
            <v>135.13391264433602</v>
          </cell>
          <cell r="D262">
            <v>135.13391264433602</v>
          </cell>
        </row>
        <row r="263">
          <cell r="A263">
            <v>36932.958333000002</v>
          </cell>
          <cell r="B263">
            <v>36932.958333333336</v>
          </cell>
          <cell r="C263">
            <v>172.3706885252931</v>
          </cell>
          <cell r="D263">
            <v>172.3706885252931</v>
          </cell>
        </row>
        <row r="264">
          <cell r="A264">
            <v>36933</v>
          </cell>
          <cell r="B264">
            <v>36933</v>
          </cell>
          <cell r="C264">
            <v>180.17558224390388</v>
          </cell>
          <cell r="D264">
            <v>180.17558224390388</v>
          </cell>
        </row>
        <row r="265">
          <cell r="A265">
            <v>36933.041666999998</v>
          </cell>
          <cell r="B265">
            <v>36933.041666666664</v>
          </cell>
          <cell r="C265">
            <v>173.53911002386971</v>
          </cell>
          <cell r="D265">
            <v>173.53911002386971</v>
          </cell>
        </row>
        <row r="266">
          <cell r="A266">
            <v>36933.083333000002</v>
          </cell>
          <cell r="B266">
            <v>36933.083333333336</v>
          </cell>
          <cell r="C266">
            <v>174.24228338900562</v>
          </cell>
          <cell r="D266">
            <v>174.24228338900562</v>
          </cell>
        </row>
        <row r="267">
          <cell r="A267">
            <v>36933.125</v>
          </cell>
          <cell r="B267">
            <v>36933.125</v>
          </cell>
          <cell r="C267">
            <v>173.51341660007475</v>
          </cell>
          <cell r="D267">
            <v>173.51341660007475</v>
          </cell>
        </row>
        <row r="268">
          <cell r="A268">
            <v>36933.166666999998</v>
          </cell>
          <cell r="B268">
            <v>36933.166666666664</v>
          </cell>
          <cell r="C268">
            <v>176.27246519983572</v>
          </cell>
          <cell r="D268">
            <v>176.27246519983572</v>
          </cell>
        </row>
        <row r="269">
          <cell r="A269">
            <v>36933.208333000002</v>
          </cell>
          <cell r="B269">
            <v>36933.208333333336</v>
          </cell>
          <cell r="C269">
            <v>175.57924571213462</v>
          </cell>
          <cell r="D269">
            <v>175.57924571213462</v>
          </cell>
        </row>
        <row r="270">
          <cell r="A270">
            <v>36933.25</v>
          </cell>
          <cell r="B270">
            <v>36933.25</v>
          </cell>
          <cell r="C270">
            <v>209.71005330932607</v>
          </cell>
          <cell r="D270">
            <v>209.71005330932607</v>
          </cell>
        </row>
        <row r="271">
          <cell r="A271">
            <v>36933.291666999998</v>
          </cell>
          <cell r="B271">
            <v>36933.291666666664</v>
          </cell>
          <cell r="C271">
            <v>174.48002513067604</v>
          </cell>
          <cell r="D271">
            <v>174.48002513067604</v>
          </cell>
        </row>
        <row r="272">
          <cell r="A272">
            <v>36933.333333000002</v>
          </cell>
          <cell r="B272">
            <v>36933.333333333336</v>
          </cell>
          <cell r="C272">
            <v>166.99304369975013</v>
          </cell>
          <cell r="D272">
            <v>166.99304369975013</v>
          </cell>
        </row>
        <row r="273">
          <cell r="A273">
            <v>36933.375</v>
          </cell>
          <cell r="B273">
            <v>36933.375</v>
          </cell>
          <cell r="C273">
            <v>161.92799818183158</v>
          </cell>
          <cell r="D273">
            <v>161.92799818183158</v>
          </cell>
        </row>
        <row r="274">
          <cell r="A274">
            <v>36933.416666999998</v>
          </cell>
          <cell r="B274">
            <v>36933.416666666664</v>
          </cell>
          <cell r="C274">
            <v>162.55152535686415</v>
          </cell>
          <cell r="D274">
            <v>162.55152535686415</v>
          </cell>
        </row>
        <row r="275">
          <cell r="A275">
            <v>36933.458333000002</v>
          </cell>
          <cell r="B275">
            <v>36933.458333333336</v>
          </cell>
          <cell r="C275">
            <v>163.32914468414705</v>
          </cell>
          <cell r="D275">
            <v>163.32914468414705</v>
          </cell>
        </row>
        <row r="276">
          <cell r="A276">
            <v>36933.5</v>
          </cell>
          <cell r="B276">
            <v>36933.5</v>
          </cell>
          <cell r="C276">
            <v>160.23371630577901</v>
          </cell>
          <cell r="D276">
            <v>160.23371630577901</v>
          </cell>
        </row>
        <row r="277">
          <cell r="A277">
            <v>36933.541666999998</v>
          </cell>
          <cell r="B277">
            <v>36933.541666666664</v>
          </cell>
          <cell r="C277">
            <v>161.07021379662197</v>
          </cell>
          <cell r="D277">
            <v>161.07021379662197</v>
          </cell>
        </row>
        <row r="278">
          <cell r="A278">
            <v>36933.583333000002</v>
          </cell>
          <cell r="B278">
            <v>36933.583333333336</v>
          </cell>
          <cell r="C278">
            <v>158.55860152497638</v>
          </cell>
          <cell r="D278">
            <v>158.55860152497638</v>
          </cell>
        </row>
        <row r="279">
          <cell r="A279">
            <v>36933.625</v>
          </cell>
          <cell r="B279">
            <v>36933.625</v>
          </cell>
          <cell r="C279">
            <v>169.40823047138537</v>
          </cell>
          <cell r="D279">
            <v>169.40823047138537</v>
          </cell>
        </row>
        <row r="280">
          <cell r="A280">
            <v>36933.666666999998</v>
          </cell>
          <cell r="B280">
            <v>36933.666666666664</v>
          </cell>
          <cell r="C280">
            <v>159.37056875720805</v>
          </cell>
          <cell r="D280">
            <v>159.37056875720805</v>
          </cell>
        </row>
        <row r="281">
          <cell r="A281">
            <v>36933.708333000002</v>
          </cell>
          <cell r="B281">
            <v>36933.708333333336</v>
          </cell>
          <cell r="C281">
            <v>156.67561461112402</v>
          </cell>
          <cell r="D281">
            <v>156.67561461112402</v>
          </cell>
        </row>
        <row r="282">
          <cell r="A282">
            <v>36933.75</v>
          </cell>
          <cell r="B282">
            <v>36933.75</v>
          </cell>
          <cell r="C282">
            <v>162.49951360453591</v>
          </cell>
          <cell r="D282">
            <v>162.49951360453591</v>
          </cell>
        </row>
        <row r="283">
          <cell r="A283">
            <v>36933.791666999998</v>
          </cell>
          <cell r="B283">
            <v>36933.791666666664</v>
          </cell>
          <cell r="C283">
            <v>164.85556096388939</v>
          </cell>
          <cell r="D283">
            <v>164.85556096388939</v>
          </cell>
        </row>
        <row r="284">
          <cell r="A284">
            <v>36933.833333000002</v>
          </cell>
          <cell r="B284">
            <v>36933.833333333336</v>
          </cell>
          <cell r="C284">
            <v>164.05723137825518</v>
          </cell>
          <cell r="D284">
            <v>164.05723137825518</v>
          </cell>
        </row>
        <row r="285">
          <cell r="A285">
            <v>36933.875</v>
          </cell>
          <cell r="B285">
            <v>36933.875</v>
          </cell>
          <cell r="C285">
            <v>167.0731571574203</v>
          </cell>
          <cell r="D285">
            <v>167.0731571574203</v>
          </cell>
        </row>
        <row r="286">
          <cell r="A286">
            <v>36933.916666999998</v>
          </cell>
          <cell r="B286">
            <v>36933.916666666664</v>
          </cell>
          <cell r="C286">
            <v>162.29979252816835</v>
          </cell>
          <cell r="D286">
            <v>162.29979252816835</v>
          </cell>
        </row>
        <row r="287">
          <cell r="A287">
            <v>36933.958333000002</v>
          </cell>
          <cell r="B287">
            <v>36933.958333333336</v>
          </cell>
          <cell r="C287">
            <v>166.96377357781734</v>
          </cell>
          <cell r="D287">
            <v>166.96377357781734</v>
          </cell>
        </row>
        <row r="288">
          <cell r="A288">
            <v>36934</v>
          </cell>
          <cell r="B288">
            <v>36934</v>
          </cell>
          <cell r="C288">
            <v>160.99331310219696</v>
          </cell>
          <cell r="D288">
            <v>160.99331310219696</v>
          </cell>
        </row>
        <row r="289">
          <cell r="A289">
            <v>36934.041666999998</v>
          </cell>
          <cell r="B289">
            <v>36934.041666666664</v>
          </cell>
          <cell r="C289">
            <v>156.18522894534073</v>
          </cell>
          <cell r="D289">
            <v>156.18522894534073</v>
          </cell>
        </row>
        <row r="290">
          <cell r="A290">
            <v>36934.083333000002</v>
          </cell>
          <cell r="B290">
            <v>36934.083333333336</v>
          </cell>
          <cell r="C290">
            <v>159.72988994716181</v>
          </cell>
          <cell r="D290">
            <v>159.72988994716181</v>
          </cell>
        </row>
        <row r="291">
          <cell r="A291">
            <v>36934.125</v>
          </cell>
          <cell r="B291">
            <v>36934.125</v>
          </cell>
          <cell r="C291">
            <v>166.93731973565914</v>
          </cell>
          <cell r="D291">
            <v>166.93731973565914</v>
          </cell>
        </row>
        <row r="292">
          <cell r="A292">
            <v>36934.166666999998</v>
          </cell>
          <cell r="B292">
            <v>36934.166666666664</v>
          </cell>
          <cell r="C292">
            <v>163.70752729276396</v>
          </cell>
          <cell r="D292">
            <v>163.70752729276396</v>
          </cell>
        </row>
        <row r="293">
          <cell r="A293">
            <v>36934.208333000002</v>
          </cell>
          <cell r="B293">
            <v>36934.208333333336</v>
          </cell>
          <cell r="C293">
            <v>155.96968436416745</v>
          </cell>
          <cell r="D293">
            <v>155.96968436416745</v>
          </cell>
        </row>
        <row r="294">
          <cell r="A294">
            <v>36934.25</v>
          </cell>
          <cell r="B294">
            <v>36934.25</v>
          </cell>
          <cell r="C294">
            <v>161.81436458432518</v>
          </cell>
          <cell r="D294">
            <v>161.81436458432518</v>
          </cell>
        </row>
        <row r="295">
          <cell r="A295">
            <v>36934.291666999998</v>
          </cell>
          <cell r="B295">
            <v>36934.291666666664</v>
          </cell>
          <cell r="C295">
            <v>138.3323255874775</v>
          </cell>
          <cell r="D295">
            <v>138.3323255874775</v>
          </cell>
        </row>
        <row r="296">
          <cell r="A296">
            <v>36934.333333000002</v>
          </cell>
          <cell r="B296">
            <v>36934.333333333336</v>
          </cell>
          <cell r="C296">
            <v>180.8946545613359</v>
          </cell>
          <cell r="D296">
            <v>180.8946545613359</v>
          </cell>
        </row>
        <row r="297">
          <cell r="A297">
            <v>36934.375</v>
          </cell>
          <cell r="B297">
            <v>36934.375</v>
          </cell>
          <cell r="C297">
            <v>163.44104930392277</v>
          </cell>
          <cell r="D297">
            <v>163.44104930392277</v>
          </cell>
        </row>
        <row r="298">
          <cell r="A298">
            <v>36934.416666999998</v>
          </cell>
          <cell r="B298">
            <v>36934.416666666664</v>
          </cell>
          <cell r="C298">
            <v>124.94381373576317</v>
          </cell>
          <cell r="D298">
            <v>124.94381373576317</v>
          </cell>
        </row>
        <row r="299">
          <cell r="A299">
            <v>36934.458333000002</v>
          </cell>
          <cell r="B299">
            <v>36934.458333333336</v>
          </cell>
          <cell r="C299">
            <v>70.603263209859634</v>
          </cell>
          <cell r="D299">
            <v>70.603263209859634</v>
          </cell>
        </row>
        <row r="300">
          <cell r="A300">
            <v>36934.5</v>
          </cell>
          <cell r="B300">
            <v>36934.5</v>
          </cell>
          <cell r="C300">
            <v>79.925039131621176</v>
          </cell>
          <cell r="D300">
            <v>79.925039131621176</v>
          </cell>
        </row>
        <row r="301">
          <cell r="A301">
            <v>36934.541666999998</v>
          </cell>
          <cell r="B301">
            <v>36934.541666666664</v>
          </cell>
          <cell r="C301">
            <v>67.156434240004245</v>
          </cell>
          <cell r="D301">
            <v>67.156434240004245</v>
          </cell>
        </row>
        <row r="302">
          <cell r="A302">
            <v>36934.583333000002</v>
          </cell>
          <cell r="B302">
            <v>36934.583333333336</v>
          </cell>
          <cell r="C302">
            <v>70.536915318058178</v>
          </cell>
          <cell r="D302">
            <v>70.536915318058178</v>
          </cell>
        </row>
        <row r="303">
          <cell r="A303">
            <v>36934.625</v>
          </cell>
          <cell r="B303">
            <v>36934.625</v>
          </cell>
          <cell r="C303">
            <v>29.768505331918021</v>
          </cell>
          <cell r="D303">
            <v>29.768505331918021</v>
          </cell>
        </row>
        <row r="304">
          <cell r="A304">
            <v>36934.666666999998</v>
          </cell>
          <cell r="B304">
            <v>36934.666666666664</v>
          </cell>
          <cell r="C304">
            <v>12.908329477291048</v>
          </cell>
          <cell r="D304">
            <v>12.908329477291048</v>
          </cell>
        </row>
        <row r="305">
          <cell r="A305">
            <v>36934.708333000002</v>
          </cell>
          <cell r="B305">
            <v>36934.708333333336</v>
          </cell>
          <cell r="C305">
            <v>16.558185755417028</v>
          </cell>
          <cell r="D305">
            <v>16.558185755417028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19">
        <row r="7">
          <cell r="A7">
            <v>36922.291666999998</v>
          </cell>
          <cell r="B7">
            <v>36922.291666666664</v>
          </cell>
          <cell r="C7">
            <v>6.3883709919901923</v>
          </cell>
          <cell r="D7">
            <v>0</v>
          </cell>
        </row>
        <row r="8">
          <cell r="A8">
            <v>36922.333333000002</v>
          </cell>
          <cell r="B8">
            <v>36922.333333333336</v>
          </cell>
          <cell r="C8">
            <v>6.3683790528706981</v>
          </cell>
          <cell r="D8">
            <v>0</v>
          </cell>
        </row>
        <row r="9">
          <cell r="A9">
            <v>36922.375</v>
          </cell>
          <cell r="B9">
            <v>36922.375</v>
          </cell>
          <cell r="C9">
            <v>5.989924851729409</v>
          </cell>
          <cell r="D9">
            <v>0</v>
          </cell>
        </row>
        <row r="10">
          <cell r="A10">
            <v>36922.416666999998</v>
          </cell>
          <cell r="B10">
            <v>36922.416666666664</v>
          </cell>
          <cell r="C10">
            <v>5.5422190458340657</v>
          </cell>
          <cell r="D10">
            <v>0</v>
          </cell>
        </row>
        <row r="11">
          <cell r="A11">
            <v>36922.458333000002</v>
          </cell>
          <cell r="B11">
            <v>36922.458333333336</v>
          </cell>
          <cell r="C11">
            <v>7.3284036539409012</v>
          </cell>
          <cell r="D11">
            <v>0</v>
          </cell>
        </row>
        <row r="12">
          <cell r="A12">
            <v>36922.5</v>
          </cell>
          <cell r="B12">
            <v>36922.5</v>
          </cell>
          <cell r="C12">
            <v>7.4482022115973514</v>
          </cell>
          <cell r="D12">
            <v>0</v>
          </cell>
        </row>
        <row r="13">
          <cell r="A13">
            <v>36922.541666999998</v>
          </cell>
          <cell r="B13">
            <v>36922.541666666664</v>
          </cell>
          <cell r="C13">
            <v>7.5586000212064066</v>
          </cell>
          <cell r="D13">
            <v>0</v>
          </cell>
        </row>
        <row r="14">
          <cell r="A14">
            <v>36922.583333000002</v>
          </cell>
          <cell r="B14">
            <v>36922.583333333336</v>
          </cell>
          <cell r="C14">
            <v>8.8938653508968279</v>
          </cell>
          <cell r="D14">
            <v>0</v>
          </cell>
        </row>
        <row r="15">
          <cell r="A15">
            <v>36922.625</v>
          </cell>
          <cell r="B15">
            <v>36922.625</v>
          </cell>
          <cell r="C15">
            <v>9.6918327646258433</v>
          </cell>
          <cell r="D15">
            <v>0</v>
          </cell>
        </row>
        <row r="16">
          <cell r="A16">
            <v>36922.666666999998</v>
          </cell>
          <cell r="B16">
            <v>36922.666666666664</v>
          </cell>
          <cell r="C16">
            <v>9.7151554407593199</v>
          </cell>
          <cell r="D16">
            <v>0</v>
          </cell>
        </row>
        <row r="17">
          <cell r="A17">
            <v>36922.708333000002</v>
          </cell>
          <cell r="B17">
            <v>36922.708333333336</v>
          </cell>
          <cell r="C17">
            <v>9.9419341006676358</v>
          </cell>
          <cell r="D17">
            <v>0</v>
          </cell>
        </row>
        <row r="18">
          <cell r="A18">
            <v>36922.75</v>
          </cell>
          <cell r="B18">
            <v>36922.75</v>
          </cell>
          <cell r="C18">
            <v>10.135646581645831</v>
          </cell>
          <cell r="D18">
            <v>10.135646581645831</v>
          </cell>
        </row>
        <row r="19">
          <cell r="A19">
            <v>36922.791666999998</v>
          </cell>
          <cell r="B19">
            <v>36922.791666666664</v>
          </cell>
          <cell r="C19">
            <v>10.586990218000919</v>
          </cell>
          <cell r="D19">
            <v>10.586990218000919</v>
          </cell>
        </row>
        <row r="20">
          <cell r="A20">
            <v>36922.833333000002</v>
          </cell>
          <cell r="B20">
            <v>36922.833333333336</v>
          </cell>
          <cell r="C20">
            <v>10.572576131337739</v>
          </cell>
          <cell r="D20">
            <v>10.572576131337739</v>
          </cell>
        </row>
        <row r="21">
          <cell r="A21">
            <v>36922.875</v>
          </cell>
          <cell r="B21">
            <v>36922.875</v>
          </cell>
          <cell r="C21">
            <v>10.339987249835346</v>
          </cell>
          <cell r="D21">
            <v>10.339987249835346</v>
          </cell>
        </row>
        <row r="22">
          <cell r="A22">
            <v>36922.916666999998</v>
          </cell>
          <cell r="B22">
            <v>36922.916666666664</v>
          </cell>
          <cell r="C22">
            <v>9.6750507503320122</v>
          </cell>
          <cell r="D22">
            <v>0</v>
          </cell>
        </row>
        <row r="23">
          <cell r="A23">
            <v>36922.958333000002</v>
          </cell>
          <cell r="B23">
            <v>36922.958333333336</v>
          </cell>
          <cell r="C23">
            <v>9.3128234384354442</v>
          </cell>
          <cell r="D23">
            <v>0</v>
          </cell>
        </row>
        <row r="24">
          <cell r="A24">
            <v>36923</v>
          </cell>
          <cell r="B24">
            <v>36923</v>
          </cell>
          <cell r="C24">
            <v>9.5787519860245975</v>
          </cell>
          <cell r="D24">
            <v>0</v>
          </cell>
        </row>
        <row r="25">
          <cell r="A25">
            <v>36923.041666999998</v>
          </cell>
          <cell r="B25">
            <v>36923.041666666664</v>
          </cell>
          <cell r="C25">
            <v>8.7596931710618051</v>
          </cell>
          <cell r="D25">
            <v>0</v>
          </cell>
        </row>
        <row r="26">
          <cell r="A26">
            <v>36923.083333000002</v>
          </cell>
          <cell r="B26">
            <v>36923.083333333336</v>
          </cell>
          <cell r="C26">
            <v>7.9367136404817629</v>
          </cell>
          <cell r="D26">
            <v>0</v>
          </cell>
        </row>
        <row r="27">
          <cell r="A27">
            <v>36923.125</v>
          </cell>
          <cell r="B27">
            <v>36923.125</v>
          </cell>
          <cell r="C27">
            <v>7.0806324008237507</v>
          </cell>
          <cell r="D27">
            <v>0</v>
          </cell>
        </row>
        <row r="28">
          <cell r="A28">
            <v>36923.166666999998</v>
          </cell>
          <cell r="B28">
            <v>36923.166666666664</v>
          </cell>
          <cell r="C28">
            <v>7.9495015905648874</v>
          </cell>
          <cell r="D28">
            <v>0</v>
          </cell>
        </row>
        <row r="29">
          <cell r="A29">
            <v>36923.208333000002</v>
          </cell>
          <cell r="B29">
            <v>36923.208333333336</v>
          </cell>
          <cell r="C29">
            <v>7.5363763088598636</v>
          </cell>
          <cell r="D29">
            <v>0</v>
          </cell>
        </row>
        <row r="30">
          <cell r="A30">
            <v>36923.25</v>
          </cell>
          <cell r="B30">
            <v>36923.25</v>
          </cell>
          <cell r="C30">
            <v>6.7421965402747155</v>
          </cell>
          <cell r="D30">
            <v>0</v>
          </cell>
        </row>
        <row r="31">
          <cell r="A31">
            <v>36923.291666999998</v>
          </cell>
          <cell r="B31">
            <v>36923.291666666664</v>
          </cell>
          <cell r="C31">
            <v>7.3021651129437819</v>
          </cell>
          <cell r="D31">
            <v>0</v>
          </cell>
        </row>
        <row r="32">
          <cell r="A32">
            <v>36923.333333000002</v>
          </cell>
          <cell r="B32">
            <v>36923.333333333336</v>
          </cell>
          <cell r="C32">
            <v>6.6900594034360523</v>
          </cell>
          <cell r="D32">
            <v>0</v>
          </cell>
        </row>
        <row r="33">
          <cell r="A33">
            <v>36923.375</v>
          </cell>
          <cell r="B33">
            <v>36923.375</v>
          </cell>
          <cell r="C33">
            <v>7.0563348831401695</v>
          </cell>
          <cell r="D33">
            <v>0</v>
          </cell>
        </row>
        <row r="34">
          <cell r="A34">
            <v>36923.416666999998</v>
          </cell>
          <cell r="B34">
            <v>36923.416666666664</v>
          </cell>
          <cell r="C34">
            <v>5.947360286136492</v>
          </cell>
          <cell r="D34">
            <v>0</v>
          </cell>
        </row>
        <row r="35">
          <cell r="A35">
            <v>36923.458333000002</v>
          </cell>
          <cell r="B35">
            <v>36923.458333333336</v>
          </cell>
          <cell r="C35">
            <v>5.9515447616577148</v>
          </cell>
          <cell r="D35">
            <v>0</v>
          </cell>
        </row>
        <row r="36">
          <cell r="A36">
            <v>36923.5</v>
          </cell>
          <cell r="B36">
            <v>36923.5</v>
          </cell>
          <cell r="C36">
            <v>5.9515447616577148</v>
          </cell>
          <cell r="D36">
            <v>0</v>
          </cell>
        </row>
        <row r="37">
          <cell r="A37">
            <v>36923.541666999998</v>
          </cell>
          <cell r="B37">
            <v>36923.541666666664</v>
          </cell>
          <cell r="C37">
            <v>5.9515447616577148</v>
          </cell>
          <cell r="D37">
            <v>0</v>
          </cell>
        </row>
        <row r="38">
          <cell r="A38">
            <v>36923.583333000002</v>
          </cell>
          <cell r="B38">
            <v>36923.583333333336</v>
          </cell>
          <cell r="C38">
            <v>5.9515447616577148</v>
          </cell>
          <cell r="D38">
            <v>0</v>
          </cell>
        </row>
        <row r="39">
          <cell r="A39">
            <v>36923.625</v>
          </cell>
          <cell r="B39">
            <v>36923.625</v>
          </cell>
          <cell r="C39">
            <v>5.9515447616577148</v>
          </cell>
          <cell r="D39">
            <v>0</v>
          </cell>
        </row>
        <row r="40">
          <cell r="A40">
            <v>36923.666666999998</v>
          </cell>
          <cell r="B40">
            <v>36923.666666666664</v>
          </cell>
          <cell r="C40">
            <v>5.9515447616577148</v>
          </cell>
          <cell r="D40">
            <v>0</v>
          </cell>
        </row>
        <row r="41">
          <cell r="A41">
            <v>36923.708333000002</v>
          </cell>
          <cell r="B41">
            <v>36923.708333333336</v>
          </cell>
          <cell r="C41">
            <v>5.9515447616577148</v>
          </cell>
          <cell r="D41">
            <v>0</v>
          </cell>
        </row>
        <row r="42">
          <cell r="A42">
            <v>36923.75</v>
          </cell>
          <cell r="B42">
            <v>36923.75</v>
          </cell>
          <cell r="C42">
            <v>5.9515447616577148</v>
          </cell>
          <cell r="D42">
            <v>0</v>
          </cell>
        </row>
        <row r="43">
          <cell r="A43">
            <v>36923.791666999998</v>
          </cell>
          <cell r="B43">
            <v>36923.791666666664</v>
          </cell>
          <cell r="C43">
            <v>5.951544761657714</v>
          </cell>
          <cell r="D43">
            <v>0</v>
          </cell>
        </row>
        <row r="44">
          <cell r="A44">
            <v>36923.833333000002</v>
          </cell>
          <cell r="B44">
            <v>36923.833333333336</v>
          </cell>
          <cell r="C44">
            <v>5.9515447616577148</v>
          </cell>
          <cell r="D44">
            <v>0</v>
          </cell>
        </row>
        <row r="45">
          <cell r="A45">
            <v>36923.875</v>
          </cell>
          <cell r="B45">
            <v>36923.875</v>
          </cell>
          <cell r="C45">
            <v>5.9515447616577148</v>
          </cell>
          <cell r="D45">
            <v>0</v>
          </cell>
        </row>
        <row r="46">
          <cell r="A46">
            <v>36923.916666999998</v>
          </cell>
          <cell r="B46">
            <v>36923.916666666664</v>
          </cell>
          <cell r="C46">
            <v>5.9515447616577148</v>
          </cell>
          <cell r="D46">
            <v>0</v>
          </cell>
        </row>
        <row r="47">
          <cell r="A47">
            <v>36923.958333000002</v>
          </cell>
          <cell r="B47">
            <v>36923.958333333336</v>
          </cell>
          <cell r="C47">
            <v>5.951544761657714</v>
          </cell>
          <cell r="D47">
            <v>0</v>
          </cell>
        </row>
        <row r="48">
          <cell r="A48">
            <v>36924</v>
          </cell>
          <cell r="B48">
            <v>36924</v>
          </cell>
          <cell r="C48">
            <v>5.9515447616577148</v>
          </cell>
          <cell r="D48">
            <v>0</v>
          </cell>
        </row>
        <row r="49">
          <cell r="A49">
            <v>36924.041666999998</v>
          </cell>
          <cell r="B49">
            <v>36924.041666666664</v>
          </cell>
          <cell r="C49">
            <v>5.9515447616577148</v>
          </cell>
          <cell r="D49">
            <v>0</v>
          </cell>
        </row>
        <row r="50">
          <cell r="A50">
            <v>36924.083333000002</v>
          </cell>
          <cell r="B50">
            <v>36924.083333333336</v>
          </cell>
          <cell r="C50">
            <v>5.9515447616577148</v>
          </cell>
          <cell r="D50">
            <v>0</v>
          </cell>
        </row>
        <row r="51">
          <cell r="A51">
            <v>36924.125</v>
          </cell>
          <cell r="B51">
            <v>36924.125</v>
          </cell>
          <cell r="C51">
            <v>5.9515447616577148</v>
          </cell>
          <cell r="D51">
            <v>0</v>
          </cell>
        </row>
        <row r="52">
          <cell r="A52">
            <v>36924.166666999998</v>
          </cell>
          <cell r="B52">
            <v>36924.166666666664</v>
          </cell>
          <cell r="C52">
            <v>5.9515447616577148</v>
          </cell>
          <cell r="D52">
            <v>0</v>
          </cell>
        </row>
        <row r="53">
          <cell r="A53">
            <v>36924.208333000002</v>
          </cell>
          <cell r="B53">
            <v>36924.208333333336</v>
          </cell>
          <cell r="C53">
            <v>5.9515447616577148</v>
          </cell>
          <cell r="D53">
            <v>0</v>
          </cell>
        </row>
        <row r="54">
          <cell r="A54">
            <v>36924.25</v>
          </cell>
          <cell r="B54">
            <v>36924.25</v>
          </cell>
          <cell r="C54">
            <v>5.9515447616577148</v>
          </cell>
          <cell r="D54">
            <v>0</v>
          </cell>
        </row>
        <row r="55">
          <cell r="A55">
            <v>36924.291666999998</v>
          </cell>
          <cell r="B55">
            <v>36924.291666666664</v>
          </cell>
          <cell r="C55">
            <v>5.9515447616577148</v>
          </cell>
          <cell r="D55">
            <v>0</v>
          </cell>
        </row>
        <row r="56">
          <cell r="A56">
            <v>36924.333333000002</v>
          </cell>
          <cell r="B56">
            <v>36924.333333333336</v>
          </cell>
          <cell r="C56">
            <v>5.9515447616577157</v>
          </cell>
          <cell r="D56">
            <v>0</v>
          </cell>
        </row>
        <row r="57">
          <cell r="A57">
            <v>36924.375</v>
          </cell>
          <cell r="B57">
            <v>36924.375</v>
          </cell>
          <cell r="C57">
            <v>5.9515447616577148</v>
          </cell>
          <cell r="D57">
            <v>0</v>
          </cell>
        </row>
        <row r="58">
          <cell r="A58">
            <v>36924.416666999998</v>
          </cell>
          <cell r="B58">
            <v>36924.416666666664</v>
          </cell>
          <cell r="C58">
            <v>5.9515447616577148</v>
          </cell>
          <cell r="D58">
            <v>0</v>
          </cell>
        </row>
        <row r="59">
          <cell r="A59">
            <v>36924.458333000002</v>
          </cell>
          <cell r="B59">
            <v>36924.458333333336</v>
          </cell>
          <cell r="C59">
            <v>5.9515447616577148</v>
          </cell>
          <cell r="D59">
            <v>0</v>
          </cell>
        </row>
        <row r="60">
          <cell r="A60">
            <v>36924.5</v>
          </cell>
          <cell r="B60">
            <v>36924.5</v>
          </cell>
          <cell r="C60">
            <v>5.9515447616577148</v>
          </cell>
          <cell r="D60">
            <v>0</v>
          </cell>
        </row>
        <row r="61">
          <cell r="A61">
            <v>36924.541666999998</v>
          </cell>
          <cell r="B61">
            <v>36924.541666666664</v>
          </cell>
          <cell r="C61">
            <v>5.9515447616577148</v>
          </cell>
          <cell r="D61">
            <v>0</v>
          </cell>
        </row>
        <row r="62">
          <cell r="A62">
            <v>36924.583333000002</v>
          </cell>
          <cell r="B62">
            <v>36924.583333333336</v>
          </cell>
          <cell r="C62">
            <v>5.9515447616577148</v>
          </cell>
          <cell r="D62">
            <v>0</v>
          </cell>
        </row>
        <row r="63">
          <cell r="A63">
            <v>36924.625</v>
          </cell>
          <cell r="B63">
            <v>36924.625</v>
          </cell>
          <cell r="C63">
            <v>5.9515447616577148</v>
          </cell>
          <cell r="D63">
            <v>0</v>
          </cell>
        </row>
        <row r="64">
          <cell r="A64">
            <v>36924.666666999998</v>
          </cell>
          <cell r="B64">
            <v>36924.666666666664</v>
          </cell>
          <cell r="C64">
            <v>5.9515447616577148</v>
          </cell>
          <cell r="D64">
            <v>0</v>
          </cell>
        </row>
        <row r="65">
          <cell r="A65">
            <v>36924.708333000002</v>
          </cell>
          <cell r="B65">
            <v>36924.708333333336</v>
          </cell>
          <cell r="C65">
            <v>5.9515447616577148</v>
          </cell>
          <cell r="D65">
            <v>0</v>
          </cell>
        </row>
        <row r="66">
          <cell r="A66">
            <v>36924.75</v>
          </cell>
          <cell r="B66">
            <v>36924.75</v>
          </cell>
          <cell r="C66">
            <v>5.9515447616577157</v>
          </cell>
          <cell r="D66">
            <v>0</v>
          </cell>
        </row>
        <row r="67">
          <cell r="A67">
            <v>36924.791666999998</v>
          </cell>
          <cell r="B67">
            <v>36924.791666666664</v>
          </cell>
          <cell r="C67">
            <v>5.951544761657714</v>
          </cell>
          <cell r="D67">
            <v>0</v>
          </cell>
        </row>
        <row r="68">
          <cell r="A68">
            <v>36924.833333000002</v>
          </cell>
          <cell r="B68">
            <v>36924.833333333336</v>
          </cell>
          <cell r="C68">
            <v>5.9515447616577148</v>
          </cell>
          <cell r="D68">
            <v>0</v>
          </cell>
        </row>
        <row r="69">
          <cell r="A69">
            <v>36924.875</v>
          </cell>
          <cell r="B69">
            <v>36924.875</v>
          </cell>
          <cell r="C69">
            <v>5.9515447616577148</v>
          </cell>
          <cell r="D69">
            <v>0</v>
          </cell>
        </row>
        <row r="70">
          <cell r="A70">
            <v>36924.916666999998</v>
          </cell>
          <cell r="B70">
            <v>36924.916666666664</v>
          </cell>
          <cell r="C70">
            <v>5.9515447616577148</v>
          </cell>
          <cell r="D70">
            <v>0</v>
          </cell>
        </row>
        <row r="71">
          <cell r="A71">
            <v>36924.958333000002</v>
          </cell>
          <cell r="B71">
            <v>36924.958333333336</v>
          </cell>
          <cell r="C71">
            <v>5.951544761657714</v>
          </cell>
          <cell r="D71">
            <v>0</v>
          </cell>
        </row>
        <row r="72">
          <cell r="A72">
            <v>36925</v>
          </cell>
          <cell r="B72">
            <v>36925</v>
          </cell>
          <cell r="C72">
            <v>5.9515447616577148</v>
          </cell>
          <cell r="D72">
            <v>0</v>
          </cell>
        </row>
        <row r="73">
          <cell r="A73">
            <v>36925.041666999998</v>
          </cell>
          <cell r="B73">
            <v>36925.041666666664</v>
          </cell>
          <cell r="C73">
            <v>5.9515447616577148</v>
          </cell>
          <cell r="D73">
            <v>0</v>
          </cell>
        </row>
        <row r="74">
          <cell r="A74">
            <v>36925.083333000002</v>
          </cell>
          <cell r="B74">
            <v>36925.083333333336</v>
          </cell>
          <cell r="C74">
            <v>5.9515447616577148</v>
          </cell>
          <cell r="D74">
            <v>0</v>
          </cell>
        </row>
        <row r="75">
          <cell r="A75">
            <v>36925.125</v>
          </cell>
          <cell r="B75">
            <v>36925.125</v>
          </cell>
          <cell r="C75">
            <v>5.951544761657714</v>
          </cell>
          <cell r="D75">
            <v>0</v>
          </cell>
        </row>
        <row r="76">
          <cell r="A76">
            <v>36925.166666999998</v>
          </cell>
          <cell r="B76">
            <v>36925.166666666664</v>
          </cell>
          <cell r="C76">
            <v>5.9515447616577148</v>
          </cell>
          <cell r="D76">
            <v>0</v>
          </cell>
        </row>
        <row r="77">
          <cell r="A77">
            <v>36925.208333000002</v>
          </cell>
          <cell r="B77">
            <v>36925.208333333336</v>
          </cell>
          <cell r="C77">
            <v>5.9515447616577148</v>
          </cell>
          <cell r="D77">
            <v>0</v>
          </cell>
        </row>
        <row r="78">
          <cell r="A78">
            <v>36925.25</v>
          </cell>
          <cell r="B78">
            <v>36925.25</v>
          </cell>
          <cell r="C78">
            <v>5.9515447616577148</v>
          </cell>
          <cell r="D78">
            <v>0</v>
          </cell>
        </row>
        <row r="79">
          <cell r="A79">
            <v>36925.291666999998</v>
          </cell>
          <cell r="B79">
            <v>36925.291666666664</v>
          </cell>
          <cell r="C79">
            <v>5.9515447616577148</v>
          </cell>
          <cell r="D79">
            <v>0</v>
          </cell>
        </row>
        <row r="80">
          <cell r="A80">
            <v>36925.333333000002</v>
          </cell>
          <cell r="B80">
            <v>36925.333333333336</v>
          </cell>
          <cell r="C80">
            <v>5.951544761657714</v>
          </cell>
          <cell r="D80">
            <v>0</v>
          </cell>
        </row>
        <row r="81">
          <cell r="A81">
            <v>36925.375</v>
          </cell>
          <cell r="B81">
            <v>36925.375</v>
          </cell>
          <cell r="C81">
            <v>5.9515447616577148</v>
          </cell>
          <cell r="D81">
            <v>0</v>
          </cell>
        </row>
        <row r="82">
          <cell r="A82">
            <v>36925.416666999998</v>
          </cell>
          <cell r="B82">
            <v>36925.416666666664</v>
          </cell>
          <cell r="C82">
            <v>5.9515447616577148</v>
          </cell>
          <cell r="D82">
            <v>0</v>
          </cell>
        </row>
        <row r="83">
          <cell r="A83">
            <v>36925.458333000002</v>
          </cell>
          <cell r="B83">
            <v>36925.458333333336</v>
          </cell>
          <cell r="C83">
            <v>5.9515447616577148</v>
          </cell>
          <cell r="D83">
            <v>0</v>
          </cell>
        </row>
        <row r="84">
          <cell r="A84">
            <v>36925.5</v>
          </cell>
          <cell r="B84">
            <v>36925.5</v>
          </cell>
          <cell r="C84">
            <v>5.9515447616577148</v>
          </cell>
          <cell r="D84">
            <v>0</v>
          </cell>
        </row>
        <row r="85">
          <cell r="A85">
            <v>36925.541666999998</v>
          </cell>
          <cell r="B85">
            <v>36925.541666666664</v>
          </cell>
          <cell r="C85">
            <v>5.9515447616577148</v>
          </cell>
          <cell r="D85">
            <v>0</v>
          </cell>
        </row>
        <row r="86">
          <cell r="A86">
            <v>36925.583333000002</v>
          </cell>
          <cell r="B86">
            <v>36925.583333333336</v>
          </cell>
          <cell r="C86">
            <v>5.951544761657714</v>
          </cell>
          <cell r="D86">
            <v>0</v>
          </cell>
        </row>
        <row r="87">
          <cell r="A87">
            <v>36925.625</v>
          </cell>
          <cell r="B87">
            <v>36925.625</v>
          </cell>
          <cell r="C87">
            <v>5.9515447616577148</v>
          </cell>
          <cell r="D87">
            <v>0</v>
          </cell>
        </row>
        <row r="88">
          <cell r="A88">
            <v>36925.666666999998</v>
          </cell>
          <cell r="B88">
            <v>36925.666666666664</v>
          </cell>
          <cell r="C88">
            <v>5.9515447616577148</v>
          </cell>
          <cell r="D88">
            <v>0</v>
          </cell>
        </row>
        <row r="89">
          <cell r="A89">
            <v>36925.708333000002</v>
          </cell>
          <cell r="B89">
            <v>36925.708333333336</v>
          </cell>
          <cell r="C89">
            <v>5.9515447616577148</v>
          </cell>
          <cell r="D89">
            <v>0</v>
          </cell>
        </row>
        <row r="90">
          <cell r="A90">
            <v>36925.75</v>
          </cell>
          <cell r="B90">
            <v>36925.75</v>
          </cell>
          <cell r="C90">
            <v>5.9515447616577148</v>
          </cell>
          <cell r="D90">
            <v>0</v>
          </cell>
        </row>
        <row r="91">
          <cell r="A91">
            <v>36925.791666999998</v>
          </cell>
          <cell r="B91">
            <v>36925.791666666664</v>
          </cell>
          <cell r="C91">
            <v>5.9515447616577148</v>
          </cell>
          <cell r="D91">
            <v>0</v>
          </cell>
        </row>
        <row r="92">
          <cell r="A92">
            <v>36925.833333000002</v>
          </cell>
          <cell r="B92">
            <v>36925.833333333336</v>
          </cell>
          <cell r="C92">
            <v>5.9515447616577148</v>
          </cell>
          <cell r="D92">
            <v>0</v>
          </cell>
        </row>
        <row r="93">
          <cell r="A93">
            <v>36925.875</v>
          </cell>
          <cell r="B93">
            <v>36925.875</v>
          </cell>
          <cell r="C93">
            <v>5.9515447616577148</v>
          </cell>
          <cell r="D93">
            <v>0</v>
          </cell>
        </row>
        <row r="94">
          <cell r="A94">
            <v>36925.916666999998</v>
          </cell>
          <cell r="B94">
            <v>36925.916666666664</v>
          </cell>
          <cell r="C94">
            <v>5.9515447616577148</v>
          </cell>
          <cell r="D94">
            <v>0</v>
          </cell>
        </row>
        <row r="95">
          <cell r="A95">
            <v>36925.958333000002</v>
          </cell>
          <cell r="B95">
            <v>36925.958333333336</v>
          </cell>
          <cell r="C95">
            <v>5.9515447616577148</v>
          </cell>
          <cell r="D95">
            <v>0</v>
          </cell>
        </row>
        <row r="96">
          <cell r="A96">
            <v>36926</v>
          </cell>
          <cell r="B96">
            <v>36926</v>
          </cell>
          <cell r="C96">
            <v>5.9515447616577148</v>
          </cell>
          <cell r="D96">
            <v>0</v>
          </cell>
        </row>
        <row r="97">
          <cell r="A97">
            <v>36926.041666999998</v>
          </cell>
          <cell r="B97">
            <v>36926.041666666664</v>
          </cell>
          <cell r="C97">
            <v>5.9515447616577148</v>
          </cell>
          <cell r="D97">
            <v>0</v>
          </cell>
        </row>
        <row r="98">
          <cell r="A98">
            <v>36926.083333000002</v>
          </cell>
          <cell r="B98">
            <v>36926.083333333336</v>
          </cell>
          <cell r="C98">
            <v>5.9515447616577148</v>
          </cell>
          <cell r="D98">
            <v>0</v>
          </cell>
        </row>
        <row r="99">
          <cell r="A99">
            <v>36926.125</v>
          </cell>
          <cell r="B99">
            <v>36926.125</v>
          </cell>
          <cell r="C99">
            <v>5.9515447616577148</v>
          </cell>
          <cell r="D99">
            <v>0</v>
          </cell>
        </row>
        <row r="100">
          <cell r="A100">
            <v>36926.166666999998</v>
          </cell>
          <cell r="B100">
            <v>36926.166666666664</v>
          </cell>
          <cell r="C100">
            <v>5.9515447616577148</v>
          </cell>
          <cell r="D100">
            <v>0</v>
          </cell>
        </row>
        <row r="101">
          <cell r="A101">
            <v>36926.208333000002</v>
          </cell>
          <cell r="B101">
            <v>36926.208333333336</v>
          </cell>
          <cell r="C101">
            <v>5.9515447616577148</v>
          </cell>
          <cell r="D101">
            <v>0</v>
          </cell>
        </row>
        <row r="102">
          <cell r="A102">
            <v>36926.25</v>
          </cell>
          <cell r="B102">
            <v>36926.25</v>
          </cell>
          <cell r="C102">
            <v>5.9515447616577148</v>
          </cell>
          <cell r="D102">
            <v>0</v>
          </cell>
        </row>
        <row r="103">
          <cell r="A103">
            <v>36926.291666999998</v>
          </cell>
          <cell r="B103">
            <v>36926.291666666664</v>
          </cell>
          <cell r="C103">
            <v>5.9515447616577148</v>
          </cell>
          <cell r="D103">
            <v>0</v>
          </cell>
        </row>
        <row r="104">
          <cell r="A104">
            <v>36926.333333000002</v>
          </cell>
          <cell r="B104">
            <v>36926.333333333336</v>
          </cell>
          <cell r="C104">
            <v>5.9515447616577148</v>
          </cell>
          <cell r="D104">
            <v>0</v>
          </cell>
        </row>
        <row r="105">
          <cell r="A105">
            <v>36926.375</v>
          </cell>
          <cell r="B105">
            <v>36926.375</v>
          </cell>
          <cell r="C105">
            <v>5.9515447616577148</v>
          </cell>
          <cell r="D105">
            <v>0</v>
          </cell>
        </row>
        <row r="106">
          <cell r="A106">
            <v>36926.416666999998</v>
          </cell>
          <cell r="B106">
            <v>36926.416666666664</v>
          </cell>
          <cell r="C106">
            <v>5.9515447616577148</v>
          </cell>
          <cell r="D106">
            <v>0</v>
          </cell>
        </row>
        <row r="107">
          <cell r="A107">
            <v>36926.458333000002</v>
          </cell>
          <cell r="B107">
            <v>36926.458333333336</v>
          </cell>
          <cell r="C107">
            <v>5.9515447616577148</v>
          </cell>
          <cell r="D107">
            <v>0</v>
          </cell>
        </row>
        <row r="108">
          <cell r="A108">
            <v>36926.5</v>
          </cell>
          <cell r="B108">
            <v>36926.5</v>
          </cell>
          <cell r="C108">
            <v>5.9515447616577148</v>
          </cell>
          <cell r="D108">
            <v>0</v>
          </cell>
        </row>
        <row r="109">
          <cell r="A109">
            <v>36926.541666999998</v>
          </cell>
          <cell r="B109">
            <v>36926.541666666664</v>
          </cell>
          <cell r="C109">
            <v>5.9515447616577148</v>
          </cell>
          <cell r="D109">
            <v>0</v>
          </cell>
        </row>
        <row r="110">
          <cell r="A110">
            <v>36926.583333000002</v>
          </cell>
          <cell r="B110">
            <v>36926.583333333336</v>
          </cell>
          <cell r="C110">
            <v>5.9515447616577148</v>
          </cell>
          <cell r="D110">
            <v>0</v>
          </cell>
        </row>
        <row r="111">
          <cell r="A111">
            <v>36926.625</v>
          </cell>
          <cell r="B111">
            <v>36926.625</v>
          </cell>
          <cell r="C111">
            <v>5.9515447616577148</v>
          </cell>
          <cell r="D111">
            <v>0</v>
          </cell>
        </row>
        <row r="112">
          <cell r="A112">
            <v>36926.666666999998</v>
          </cell>
          <cell r="B112">
            <v>36926.666666666664</v>
          </cell>
          <cell r="C112">
            <v>5.9515447616577148</v>
          </cell>
          <cell r="D112">
            <v>0</v>
          </cell>
        </row>
        <row r="113">
          <cell r="A113">
            <v>36926.708333000002</v>
          </cell>
          <cell r="B113">
            <v>36926.708333333336</v>
          </cell>
          <cell r="C113">
            <v>5.9515447616577148</v>
          </cell>
          <cell r="D113">
            <v>0</v>
          </cell>
        </row>
        <row r="114">
          <cell r="A114">
            <v>36926.75</v>
          </cell>
          <cell r="B114">
            <v>36926.75</v>
          </cell>
          <cell r="C114">
            <v>5.9515447616577148</v>
          </cell>
          <cell r="D114">
            <v>0</v>
          </cell>
        </row>
        <row r="115">
          <cell r="A115">
            <v>36926.791666999998</v>
          </cell>
          <cell r="B115">
            <v>36926.791666666664</v>
          </cell>
          <cell r="C115">
            <v>5.9515447616577148</v>
          </cell>
          <cell r="D115">
            <v>0</v>
          </cell>
        </row>
        <row r="116">
          <cell r="A116">
            <v>36926.833333000002</v>
          </cell>
          <cell r="B116">
            <v>36926.833333333336</v>
          </cell>
          <cell r="C116">
            <v>5.9515447616577148</v>
          </cell>
          <cell r="D116">
            <v>0</v>
          </cell>
        </row>
        <row r="117">
          <cell r="A117">
            <v>36926.875</v>
          </cell>
          <cell r="B117">
            <v>36926.875</v>
          </cell>
          <cell r="C117">
            <v>5.9515447616577148</v>
          </cell>
          <cell r="D117">
            <v>0</v>
          </cell>
        </row>
        <row r="118">
          <cell r="A118">
            <v>36926.916666999998</v>
          </cell>
          <cell r="B118">
            <v>36926.916666666664</v>
          </cell>
          <cell r="C118">
            <v>5.9515447616577148</v>
          </cell>
          <cell r="D118">
            <v>0</v>
          </cell>
        </row>
        <row r="119">
          <cell r="A119">
            <v>36926.958333000002</v>
          </cell>
          <cell r="B119">
            <v>36926.958333333336</v>
          </cell>
          <cell r="C119">
            <v>5.9515447616577148</v>
          </cell>
          <cell r="D119">
            <v>0</v>
          </cell>
        </row>
        <row r="120">
          <cell r="A120">
            <v>36927</v>
          </cell>
          <cell r="B120">
            <v>36927</v>
          </cell>
          <cell r="C120">
            <v>5.9515447616577148</v>
          </cell>
          <cell r="D120">
            <v>0</v>
          </cell>
        </row>
        <row r="121">
          <cell r="A121">
            <v>36927.041666999998</v>
          </cell>
          <cell r="B121">
            <v>36927.041666666664</v>
          </cell>
          <cell r="C121">
            <v>5.951544761657714</v>
          </cell>
          <cell r="D121">
            <v>0</v>
          </cell>
        </row>
        <row r="122">
          <cell r="A122">
            <v>36927.083333000002</v>
          </cell>
          <cell r="B122">
            <v>36927.083333333336</v>
          </cell>
          <cell r="C122">
            <v>5.9515447616577148</v>
          </cell>
          <cell r="D122">
            <v>0</v>
          </cell>
        </row>
        <row r="123">
          <cell r="A123">
            <v>36927.125</v>
          </cell>
          <cell r="B123">
            <v>36927.125</v>
          </cell>
          <cell r="C123">
            <v>5.9515447616577148</v>
          </cell>
          <cell r="D123">
            <v>0</v>
          </cell>
        </row>
        <row r="124">
          <cell r="A124">
            <v>36927.166666999998</v>
          </cell>
          <cell r="B124">
            <v>36927.166666666664</v>
          </cell>
          <cell r="C124">
            <v>5.9515447616577148</v>
          </cell>
          <cell r="D124">
            <v>0</v>
          </cell>
        </row>
        <row r="125">
          <cell r="A125">
            <v>36927.208333000002</v>
          </cell>
          <cell r="B125">
            <v>36927.208333333336</v>
          </cell>
          <cell r="C125">
            <v>5.9515447616577148</v>
          </cell>
          <cell r="D125">
            <v>0</v>
          </cell>
        </row>
        <row r="126">
          <cell r="A126">
            <v>36927.25</v>
          </cell>
          <cell r="B126">
            <v>36927.25</v>
          </cell>
          <cell r="C126">
            <v>5.951544761657714</v>
          </cell>
          <cell r="D126">
            <v>0</v>
          </cell>
        </row>
        <row r="127">
          <cell r="A127">
            <v>36927.291666999998</v>
          </cell>
          <cell r="B127">
            <v>36927.291666666664</v>
          </cell>
          <cell r="C127">
            <v>5.8980635191467075</v>
          </cell>
          <cell r="D127">
            <v>0</v>
          </cell>
        </row>
        <row r="128">
          <cell r="A128">
            <v>36927.333333000002</v>
          </cell>
          <cell r="B128">
            <v>36927.333333333336</v>
          </cell>
          <cell r="C128">
            <v>5.9515447616577148</v>
          </cell>
          <cell r="D128">
            <v>0</v>
          </cell>
        </row>
        <row r="129">
          <cell r="A129">
            <v>36927.375</v>
          </cell>
          <cell r="B129">
            <v>36927.375</v>
          </cell>
          <cell r="C129">
            <v>5.9515447616577148</v>
          </cell>
          <cell r="D129">
            <v>0</v>
          </cell>
        </row>
        <row r="130">
          <cell r="A130">
            <v>36927.416666999998</v>
          </cell>
          <cell r="B130">
            <v>36927.416666666664</v>
          </cell>
          <cell r="C130">
            <v>5.9515447616577148</v>
          </cell>
          <cell r="D130">
            <v>0</v>
          </cell>
        </row>
        <row r="131">
          <cell r="A131">
            <v>36927.458333000002</v>
          </cell>
          <cell r="B131">
            <v>36927.458333333336</v>
          </cell>
          <cell r="C131">
            <v>5.9515447616577148</v>
          </cell>
          <cell r="D131">
            <v>0</v>
          </cell>
        </row>
        <row r="132">
          <cell r="A132">
            <v>36927.5</v>
          </cell>
          <cell r="B132">
            <v>36927.5</v>
          </cell>
          <cell r="C132">
            <v>5.9515447616577148</v>
          </cell>
          <cell r="D132">
            <v>0</v>
          </cell>
        </row>
        <row r="133">
          <cell r="A133">
            <v>36927.541666999998</v>
          </cell>
          <cell r="B133">
            <v>36927.541666666664</v>
          </cell>
          <cell r="C133">
            <v>5.9515447616577148</v>
          </cell>
          <cell r="D133">
            <v>0</v>
          </cell>
        </row>
        <row r="134">
          <cell r="A134">
            <v>36927.583333000002</v>
          </cell>
          <cell r="B134">
            <v>36927.583333333336</v>
          </cell>
          <cell r="C134">
            <v>5.9515447616577148</v>
          </cell>
          <cell r="D134">
            <v>0</v>
          </cell>
        </row>
        <row r="135">
          <cell r="A135">
            <v>36927.625</v>
          </cell>
          <cell r="B135">
            <v>36927.625</v>
          </cell>
          <cell r="C135">
            <v>5.9515447616577148</v>
          </cell>
          <cell r="D135">
            <v>0</v>
          </cell>
        </row>
        <row r="136">
          <cell r="A136">
            <v>36927.666666999998</v>
          </cell>
          <cell r="B136">
            <v>36927.666666666664</v>
          </cell>
          <cell r="C136">
            <v>5.9515447616577148</v>
          </cell>
          <cell r="D136">
            <v>0</v>
          </cell>
        </row>
        <row r="137">
          <cell r="A137">
            <v>36927.708333000002</v>
          </cell>
          <cell r="B137">
            <v>36927.708333333336</v>
          </cell>
          <cell r="C137">
            <v>5.951544761657714</v>
          </cell>
          <cell r="D137">
            <v>0</v>
          </cell>
        </row>
        <row r="138">
          <cell r="A138">
            <v>36927.75</v>
          </cell>
          <cell r="B138">
            <v>36927.75</v>
          </cell>
          <cell r="C138">
            <v>5.9515447616577148</v>
          </cell>
          <cell r="D138">
            <v>0</v>
          </cell>
        </row>
        <row r="139">
          <cell r="A139">
            <v>36927.791666999998</v>
          </cell>
          <cell r="B139">
            <v>36927.791666666664</v>
          </cell>
          <cell r="C139">
            <v>5.9515447616577148</v>
          </cell>
          <cell r="D139">
            <v>0</v>
          </cell>
        </row>
        <row r="140">
          <cell r="A140">
            <v>36927.833333000002</v>
          </cell>
          <cell r="B140">
            <v>36927.833333333336</v>
          </cell>
          <cell r="C140">
            <v>5.9515447616577148</v>
          </cell>
          <cell r="D140">
            <v>0</v>
          </cell>
        </row>
        <row r="141">
          <cell r="A141">
            <v>36927.875</v>
          </cell>
          <cell r="B141">
            <v>36927.875</v>
          </cell>
          <cell r="C141">
            <v>5.9515447616577148</v>
          </cell>
          <cell r="D141">
            <v>0</v>
          </cell>
        </row>
        <row r="142">
          <cell r="A142">
            <v>36927.916666999998</v>
          </cell>
          <cell r="B142">
            <v>36927.916666666664</v>
          </cell>
          <cell r="C142">
            <v>5.9515447616577148</v>
          </cell>
          <cell r="D142">
            <v>0</v>
          </cell>
        </row>
        <row r="143">
          <cell r="A143">
            <v>36927.958333000002</v>
          </cell>
          <cell r="B143">
            <v>36927.958333333336</v>
          </cell>
          <cell r="C143">
            <v>5.9515447616577157</v>
          </cell>
          <cell r="D143">
            <v>0</v>
          </cell>
        </row>
        <row r="144">
          <cell r="A144">
            <v>36928</v>
          </cell>
          <cell r="B144">
            <v>36928</v>
          </cell>
          <cell r="C144">
            <v>5.9515447616577148</v>
          </cell>
          <cell r="D144">
            <v>0</v>
          </cell>
        </row>
        <row r="145">
          <cell r="A145">
            <v>36928.041666999998</v>
          </cell>
          <cell r="B145">
            <v>36928.041666666664</v>
          </cell>
          <cell r="C145">
            <v>5.9515447616577148</v>
          </cell>
          <cell r="D145">
            <v>0</v>
          </cell>
        </row>
        <row r="146">
          <cell r="A146">
            <v>36928.083333000002</v>
          </cell>
          <cell r="B146">
            <v>36928.083333333336</v>
          </cell>
          <cell r="C146">
            <v>5.9515447616577148</v>
          </cell>
          <cell r="D146">
            <v>0</v>
          </cell>
        </row>
        <row r="147">
          <cell r="A147">
            <v>36928.125</v>
          </cell>
          <cell r="B147">
            <v>36928.125</v>
          </cell>
          <cell r="C147">
            <v>5.9515447616577148</v>
          </cell>
          <cell r="D147">
            <v>0</v>
          </cell>
        </row>
        <row r="148">
          <cell r="A148">
            <v>36928.166666999998</v>
          </cell>
          <cell r="B148">
            <v>36928.166666666664</v>
          </cell>
          <cell r="C148">
            <v>5.9515447616577148</v>
          </cell>
          <cell r="D148">
            <v>0</v>
          </cell>
        </row>
        <row r="149">
          <cell r="A149">
            <v>36928.208333000002</v>
          </cell>
          <cell r="B149">
            <v>36928.208333333336</v>
          </cell>
          <cell r="C149">
            <v>5.9515447616577148</v>
          </cell>
          <cell r="D149">
            <v>0</v>
          </cell>
        </row>
        <row r="150">
          <cell r="A150">
            <v>36928.25</v>
          </cell>
          <cell r="B150">
            <v>36928.25</v>
          </cell>
          <cell r="C150">
            <v>5.9515447616577148</v>
          </cell>
          <cell r="D150">
            <v>0</v>
          </cell>
        </row>
        <row r="151">
          <cell r="A151">
            <v>36928.291666999998</v>
          </cell>
          <cell r="B151">
            <v>36928.291666666664</v>
          </cell>
          <cell r="C151">
            <v>5.9515447616577148</v>
          </cell>
          <cell r="D151">
            <v>0</v>
          </cell>
        </row>
        <row r="152">
          <cell r="A152">
            <v>36928.333333000002</v>
          </cell>
          <cell r="B152">
            <v>36928.333333333336</v>
          </cell>
          <cell r="C152">
            <v>5.9515447616577148</v>
          </cell>
          <cell r="D152">
            <v>0</v>
          </cell>
        </row>
        <row r="153">
          <cell r="A153">
            <v>36928.375</v>
          </cell>
          <cell r="B153">
            <v>36928.375</v>
          </cell>
          <cell r="C153">
            <v>5.951544761657714</v>
          </cell>
          <cell r="D153">
            <v>0</v>
          </cell>
        </row>
        <row r="154">
          <cell r="A154">
            <v>36928.416666999998</v>
          </cell>
          <cell r="B154">
            <v>36928.416666666664</v>
          </cell>
          <cell r="C154">
            <v>5.9515447616577148</v>
          </cell>
          <cell r="D154">
            <v>0</v>
          </cell>
        </row>
        <row r="155">
          <cell r="A155">
            <v>36928.458333000002</v>
          </cell>
          <cell r="B155">
            <v>36928.458333333336</v>
          </cell>
          <cell r="C155">
            <v>5.9515447616577148</v>
          </cell>
          <cell r="D155">
            <v>0</v>
          </cell>
        </row>
        <row r="156">
          <cell r="A156">
            <v>36928.5</v>
          </cell>
          <cell r="B156">
            <v>36928.5</v>
          </cell>
          <cell r="C156">
            <v>5.9515447616577148</v>
          </cell>
          <cell r="D156">
            <v>0</v>
          </cell>
        </row>
        <row r="157">
          <cell r="A157">
            <v>36928.541666999998</v>
          </cell>
          <cell r="B157">
            <v>36928.541666666664</v>
          </cell>
          <cell r="C157">
            <v>5.9515447616577148</v>
          </cell>
          <cell r="D157">
            <v>0</v>
          </cell>
        </row>
        <row r="158">
          <cell r="A158">
            <v>36928.583333000002</v>
          </cell>
          <cell r="B158">
            <v>36928.583333333336</v>
          </cell>
          <cell r="C158">
            <v>5.9515447616577148</v>
          </cell>
          <cell r="D158">
            <v>0</v>
          </cell>
        </row>
        <row r="159">
          <cell r="A159">
            <v>36928.625</v>
          </cell>
          <cell r="B159">
            <v>36928.625</v>
          </cell>
          <cell r="C159">
            <v>5.9515447616577148</v>
          </cell>
          <cell r="D159">
            <v>0</v>
          </cell>
        </row>
        <row r="160">
          <cell r="A160">
            <v>36928.666666999998</v>
          </cell>
          <cell r="B160">
            <v>36928.666666666664</v>
          </cell>
          <cell r="C160">
            <v>5.9515447616577148</v>
          </cell>
          <cell r="D160">
            <v>0</v>
          </cell>
        </row>
        <row r="161">
          <cell r="A161">
            <v>36928.708333000002</v>
          </cell>
          <cell r="B161">
            <v>36928.708333333336</v>
          </cell>
          <cell r="C161">
            <v>5.9515447616577148</v>
          </cell>
          <cell r="D161">
            <v>0</v>
          </cell>
        </row>
        <row r="162">
          <cell r="A162">
            <v>36928.75</v>
          </cell>
          <cell r="B162">
            <v>36928.75</v>
          </cell>
          <cell r="C162">
            <v>5.9515447616577157</v>
          </cell>
          <cell r="D162">
            <v>0</v>
          </cell>
        </row>
        <row r="163">
          <cell r="A163">
            <v>36928.791666999998</v>
          </cell>
          <cell r="B163">
            <v>36928.791666666664</v>
          </cell>
          <cell r="C163">
            <v>5.9515447616577148</v>
          </cell>
          <cell r="D163">
            <v>0</v>
          </cell>
        </row>
        <row r="164">
          <cell r="A164">
            <v>36928.833333000002</v>
          </cell>
          <cell r="B164">
            <v>36928.833333333336</v>
          </cell>
          <cell r="C164">
            <v>5.9515447616577148</v>
          </cell>
          <cell r="D164">
            <v>0</v>
          </cell>
        </row>
        <row r="165">
          <cell r="A165">
            <v>36928.875</v>
          </cell>
          <cell r="B165">
            <v>36928.875</v>
          </cell>
          <cell r="C165">
            <v>5.9515447616577148</v>
          </cell>
          <cell r="D165">
            <v>0</v>
          </cell>
        </row>
        <row r="166">
          <cell r="A166">
            <v>36928.916666999998</v>
          </cell>
          <cell r="B166">
            <v>36928.916666666664</v>
          </cell>
          <cell r="C166">
            <v>5.9515447616577148</v>
          </cell>
          <cell r="D166">
            <v>0</v>
          </cell>
        </row>
        <row r="167">
          <cell r="A167">
            <v>36928.958333000002</v>
          </cell>
          <cell r="B167">
            <v>36928.958333333336</v>
          </cell>
          <cell r="C167">
            <v>5.9515447616577148</v>
          </cell>
          <cell r="D167">
            <v>0</v>
          </cell>
        </row>
        <row r="168">
          <cell r="A168">
            <v>36929</v>
          </cell>
          <cell r="B168">
            <v>36929</v>
          </cell>
          <cell r="C168">
            <v>5.951544761657714</v>
          </cell>
          <cell r="D168">
            <v>0</v>
          </cell>
        </row>
        <row r="169">
          <cell r="A169">
            <v>36929.041666999998</v>
          </cell>
          <cell r="B169">
            <v>36929.041666666664</v>
          </cell>
          <cell r="C169">
            <v>5.9515447616577148</v>
          </cell>
          <cell r="D169">
            <v>0</v>
          </cell>
        </row>
        <row r="170">
          <cell r="A170">
            <v>36929.083333000002</v>
          </cell>
          <cell r="B170">
            <v>36929.083333333336</v>
          </cell>
          <cell r="C170">
            <v>5.9515447616577148</v>
          </cell>
          <cell r="D170">
            <v>0</v>
          </cell>
        </row>
        <row r="171">
          <cell r="A171">
            <v>36929.125</v>
          </cell>
          <cell r="B171">
            <v>36929.125</v>
          </cell>
          <cell r="C171">
            <v>5.9515447616577148</v>
          </cell>
          <cell r="D171">
            <v>0</v>
          </cell>
        </row>
        <row r="172">
          <cell r="A172">
            <v>36929.166666999998</v>
          </cell>
          <cell r="B172">
            <v>36929.166666666664</v>
          </cell>
          <cell r="C172">
            <v>5.9515447616577148</v>
          </cell>
          <cell r="D172">
            <v>0</v>
          </cell>
        </row>
        <row r="173">
          <cell r="A173">
            <v>36929.208333000002</v>
          </cell>
          <cell r="B173">
            <v>36929.208333333336</v>
          </cell>
          <cell r="C173">
            <v>5.9515447616577148</v>
          </cell>
          <cell r="D173">
            <v>0</v>
          </cell>
        </row>
        <row r="174">
          <cell r="A174">
            <v>36929.25</v>
          </cell>
          <cell r="B174">
            <v>36929.25</v>
          </cell>
          <cell r="C174">
            <v>5.9515447616577148</v>
          </cell>
          <cell r="D174">
            <v>0</v>
          </cell>
        </row>
        <row r="175">
          <cell r="A175">
            <v>36929.291666999998</v>
          </cell>
          <cell r="B175">
            <v>36929.291666666664</v>
          </cell>
          <cell r="C175">
            <v>5.9515447616577148</v>
          </cell>
          <cell r="D175">
            <v>0</v>
          </cell>
        </row>
        <row r="176">
          <cell r="A176">
            <v>36929.333333000002</v>
          </cell>
          <cell r="B176">
            <v>36929.333333333336</v>
          </cell>
          <cell r="C176">
            <v>5.9515447616577148</v>
          </cell>
          <cell r="D176">
            <v>0</v>
          </cell>
        </row>
        <row r="177">
          <cell r="A177">
            <v>36929.375</v>
          </cell>
          <cell r="B177">
            <v>36929.375</v>
          </cell>
          <cell r="C177">
            <v>5.9515447616577148</v>
          </cell>
          <cell r="D177">
            <v>0</v>
          </cell>
        </row>
        <row r="178">
          <cell r="A178">
            <v>36929.416666999998</v>
          </cell>
          <cell r="B178">
            <v>36929.416666666664</v>
          </cell>
          <cell r="C178">
            <v>5.9515447616577148</v>
          </cell>
          <cell r="D178">
            <v>0</v>
          </cell>
        </row>
        <row r="179">
          <cell r="A179">
            <v>36929.458333000002</v>
          </cell>
          <cell r="B179">
            <v>36929.458333333336</v>
          </cell>
          <cell r="C179">
            <v>5.9515447616577148</v>
          </cell>
          <cell r="D179">
            <v>0</v>
          </cell>
        </row>
        <row r="180">
          <cell r="A180">
            <v>36929.5</v>
          </cell>
          <cell r="B180">
            <v>36929.5</v>
          </cell>
          <cell r="C180">
            <v>5.9515447616577148</v>
          </cell>
          <cell r="D180">
            <v>0</v>
          </cell>
        </row>
        <row r="181">
          <cell r="A181">
            <v>36929.541666999998</v>
          </cell>
          <cell r="B181">
            <v>36929.541666666664</v>
          </cell>
          <cell r="C181">
            <v>5.9515447616577148</v>
          </cell>
          <cell r="D181">
            <v>0</v>
          </cell>
        </row>
        <row r="182">
          <cell r="A182">
            <v>36929.583333000002</v>
          </cell>
          <cell r="B182">
            <v>36929.583333333336</v>
          </cell>
          <cell r="C182">
            <v>5.951544761657714</v>
          </cell>
          <cell r="D182">
            <v>0</v>
          </cell>
        </row>
        <row r="183">
          <cell r="A183">
            <v>36929.625</v>
          </cell>
          <cell r="B183">
            <v>36929.625</v>
          </cell>
          <cell r="C183">
            <v>5.9515447616577148</v>
          </cell>
          <cell r="D183">
            <v>0</v>
          </cell>
        </row>
        <row r="184">
          <cell r="A184">
            <v>36929.666666999998</v>
          </cell>
          <cell r="B184">
            <v>36929.666666666664</v>
          </cell>
          <cell r="C184">
            <v>16.765494082624716</v>
          </cell>
          <cell r="D184">
            <v>16.765494082624716</v>
          </cell>
        </row>
        <row r="185">
          <cell r="A185">
            <v>36929.708333000002</v>
          </cell>
          <cell r="B185">
            <v>36929.708333333336</v>
          </cell>
          <cell r="C185">
            <v>93.28079298086962</v>
          </cell>
          <cell r="D185">
            <v>93.28079298086962</v>
          </cell>
        </row>
        <row r="186">
          <cell r="A186">
            <v>36929.75</v>
          </cell>
          <cell r="B186">
            <v>36929.75</v>
          </cell>
          <cell r="C186">
            <v>3.1784644106229147</v>
          </cell>
          <cell r="D186">
            <v>0</v>
          </cell>
        </row>
        <row r="187">
          <cell r="A187">
            <v>36929.791666999998</v>
          </cell>
          <cell r="B187">
            <v>36929.791666666664</v>
          </cell>
          <cell r="C187">
            <v>5.6698969295521584</v>
          </cell>
          <cell r="D187">
            <v>0</v>
          </cell>
        </row>
        <row r="188">
          <cell r="A188">
            <v>36929.833333000002</v>
          </cell>
          <cell r="B188">
            <v>36929.833333333336</v>
          </cell>
          <cell r="C188">
            <v>8.6589680024140261</v>
          </cell>
          <cell r="D188">
            <v>0</v>
          </cell>
        </row>
        <row r="189">
          <cell r="A189">
            <v>36929.875</v>
          </cell>
          <cell r="B189">
            <v>36929.875</v>
          </cell>
          <cell r="C189">
            <v>4.3636871954778975</v>
          </cell>
          <cell r="D189">
            <v>0</v>
          </cell>
        </row>
        <row r="190">
          <cell r="A190">
            <v>36929.916666999998</v>
          </cell>
          <cell r="B190">
            <v>36929.916666666664</v>
          </cell>
          <cell r="C190">
            <v>3.7921347618103027</v>
          </cell>
          <cell r="D190">
            <v>0</v>
          </cell>
        </row>
        <row r="191">
          <cell r="A191">
            <v>36929.958333000002</v>
          </cell>
          <cell r="B191">
            <v>36929.958333333336</v>
          </cell>
          <cell r="C191">
            <v>461.88352749673788</v>
          </cell>
          <cell r="D191">
            <v>461.88352749673788</v>
          </cell>
        </row>
        <row r="192">
          <cell r="A192">
            <v>36930</v>
          </cell>
          <cell r="B192">
            <v>36930</v>
          </cell>
          <cell r="C192">
            <v>375.54586907415131</v>
          </cell>
          <cell r="D192">
            <v>375.54586907415131</v>
          </cell>
        </row>
        <row r="193">
          <cell r="A193">
            <v>36930.041666999998</v>
          </cell>
          <cell r="B193">
            <v>36930.041666666664</v>
          </cell>
          <cell r="C193">
            <v>391.94922874976385</v>
          </cell>
          <cell r="D193">
            <v>391.94922874976385</v>
          </cell>
        </row>
        <row r="194">
          <cell r="A194">
            <v>36930.083333000002</v>
          </cell>
          <cell r="B194">
            <v>36930.083333333336</v>
          </cell>
          <cell r="C194">
            <v>384.29488264544858</v>
          </cell>
          <cell r="D194">
            <v>384.29488264544858</v>
          </cell>
        </row>
        <row r="195">
          <cell r="A195">
            <v>36930.125</v>
          </cell>
          <cell r="B195">
            <v>36930.125</v>
          </cell>
          <cell r="C195">
            <v>379.77239947389819</v>
          </cell>
          <cell r="D195">
            <v>379.77239947389819</v>
          </cell>
        </row>
        <row r="196">
          <cell r="A196">
            <v>36930.166666999998</v>
          </cell>
          <cell r="B196">
            <v>36930.166666666664</v>
          </cell>
          <cell r="C196">
            <v>347.3908588059391</v>
          </cell>
          <cell r="D196">
            <v>347.3908588059391</v>
          </cell>
        </row>
        <row r="197">
          <cell r="A197">
            <v>36930.208333000002</v>
          </cell>
          <cell r="B197">
            <v>36930.208333333336</v>
          </cell>
          <cell r="C197">
            <v>346.54482883517665</v>
          </cell>
          <cell r="D197">
            <v>346.54482883517665</v>
          </cell>
        </row>
        <row r="198">
          <cell r="A198">
            <v>36930.25</v>
          </cell>
          <cell r="B198">
            <v>36930.25</v>
          </cell>
          <cell r="C198">
            <v>412.19902241985818</v>
          </cell>
          <cell r="D198">
            <v>412.19902241985818</v>
          </cell>
        </row>
        <row r="199">
          <cell r="A199">
            <v>36930.291666999998</v>
          </cell>
          <cell r="B199">
            <v>36930.291666666664</v>
          </cell>
          <cell r="C199">
            <v>339.14905138913122</v>
          </cell>
          <cell r="D199">
            <v>339.14905138913122</v>
          </cell>
        </row>
        <row r="200">
          <cell r="A200">
            <v>36930.333333000002</v>
          </cell>
          <cell r="B200">
            <v>36930.333333333336</v>
          </cell>
          <cell r="C200">
            <v>346.54451786189105</v>
          </cell>
          <cell r="D200">
            <v>346.54451786189105</v>
          </cell>
        </row>
        <row r="201">
          <cell r="A201">
            <v>36930.375</v>
          </cell>
          <cell r="B201">
            <v>36930.375</v>
          </cell>
          <cell r="C201">
            <v>370.48667670795015</v>
          </cell>
          <cell r="D201">
            <v>370.48667670795015</v>
          </cell>
        </row>
        <row r="202">
          <cell r="A202">
            <v>36930.416666999998</v>
          </cell>
          <cell r="B202">
            <v>36930.416666666664</v>
          </cell>
          <cell r="C202">
            <v>395.79485862266318</v>
          </cell>
          <cell r="D202">
            <v>395.79485862266318</v>
          </cell>
        </row>
        <row r="203">
          <cell r="A203">
            <v>36930.458333000002</v>
          </cell>
          <cell r="B203">
            <v>36930.458333333336</v>
          </cell>
          <cell r="C203">
            <v>328.12187389119339</v>
          </cell>
          <cell r="D203">
            <v>328.12187389119339</v>
          </cell>
        </row>
        <row r="204">
          <cell r="A204">
            <v>36930.5</v>
          </cell>
          <cell r="B204">
            <v>36930.5</v>
          </cell>
          <cell r="C204">
            <v>299.25040190094552</v>
          </cell>
          <cell r="D204">
            <v>299.25040190094552</v>
          </cell>
        </row>
        <row r="205">
          <cell r="A205">
            <v>36930.541666999998</v>
          </cell>
          <cell r="B205">
            <v>36930.541666666664</v>
          </cell>
          <cell r="C205">
            <v>346.00181892924707</v>
          </cell>
          <cell r="D205">
            <v>346.00181892924707</v>
          </cell>
        </row>
        <row r="206">
          <cell r="A206">
            <v>36930.583333000002</v>
          </cell>
          <cell r="B206">
            <v>36930.583333333336</v>
          </cell>
          <cell r="C206">
            <v>340.32327964016116</v>
          </cell>
          <cell r="D206">
            <v>340.32327964016116</v>
          </cell>
        </row>
        <row r="207">
          <cell r="A207">
            <v>36930.625</v>
          </cell>
          <cell r="B207">
            <v>36930.625</v>
          </cell>
          <cell r="C207">
            <v>311.80969637600384</v>
          </cell>
          <cell r="D207">
            <v>311.80969637600384</v>
          </cell>
        </row>
        <row r="208">
          <cell r="A208">
            <v>36930.666666999998</v>
          </cell>
          <cell r="B208">
            <v>36930.666666666664</v>
          </cell>
          <cell r="C208">
            <v>294.49222505649294</v>
          </cell>
          <cell r="D208">
            <v>294.49222505649294</v>
          </cell>
        </row>
        <row r="209">
          <cell r="A209">
            <v>36930.708333000002</v>
          </cell>
          <cell r="B209">
            <v>36930.708333333336</v>
          </cell>
          <cell r="C209">
            <v>49.371808837499096</v>
          </cell>
          <cell r="D209">
            <v>49.371808837499096</v>
          </cell>
        </row>
        <row r="210">
          <cell r="A210">
            <v>36930.75</v>
          </cell>
          <cell r="B210">
            <v>36930.75</v>
          </cell>
          <cell r="C210">
            <v>3.7394661903381348</v>
          </cell>
          <cell r="D210">
            <v>0</v>
          </cell>
        </row>
        <row r="211">
          <cell r="A211">
            <v>36930.791666999998</v>
          </cell>
          <cell r="B211">
            <v>36930.791666666664</v>
          </cell>
          <cell r="C211">
            <v>3.7394661903381348</v>
          </cell>
          <cell r="D211">
            <v>0</v>
          </cell>
        </row>
        <row r="212">
          <cell r="A212">
            <v>36930.833333000002</v>
          </cell>
          <cell r="B212">
            <v>36930.833333333336</v>
          </cell>
          <cell r="C212">
            <v>3.7394661903381348</v>
          </cell>
          <cell r="D212">
            <v>0</v>
          </cell>
        </row>
        <row r="213">
          <cell r="A213">
            <v>36930.875</v>
          </cell>
          <cell r="B213">
            <v>36930.875</v>
          </cell>
          <cell r="C213">
            <v>3.7394661903381348</v>
          </cell>
          <cell r="D213">
            <v>0</v>
          </cell>
        </row>
        <row r="214">
          <cell r="A214">
            <v>36930.916666999998</v>
          </cell>
          <cell r="B214">
            <v>36930.916666666664</v>
          </cell>
          <cell r="C214">
            <v>3.7394661903381348</v>
          </cell>
          <cell r="D214">
            <v>0</v>
          </cell>
        </row>
        <row r="215">
          <cell r="A215">
            <v>36930.958333000002</v>
          </cell>
          <cell r="B215">
            <v>36930.958333333336</v>
          </cell>
          <cell r="C215">
            <v>3.7394661903381343</v>
          </cell>
          <cell r="D215">
            <v>0</v>
          </cell>
        </row>
        <row r="216">
          <cell r="A216">
            <v>36931</v>
          </cell>
          <cell r="B216">
            <v>36931</v>
          </cell>
          <cell r="C216">
            <v>3.7394661903381348</v>
          </cell>
          <cell r="D216">
            <v>0</v>
          </cell>
        </row>
        <row r="217">
          <cell r="A217">
            <v>36931.041666999998</v>
          </cell>
          <cell r="B217">
            <v>36931.041666666664</v>
          </cell>
          <cell r="C217">
            <v>3.7394661903381348</v>
          </cell>
          <cell r="D217">
            <v>0</v>
          </cell>
        </row>
        <row r="218">
          <cell r="A218">
            <v>36931.083333000002</v>
          </cell>
          <cell r="B218">
            <v>36931.083333333336</v>
          </cell>
          <cell r="C218">
            <v>3.7394661903381348</v>
          </cell>
          <cell r="D218">
            <v>0</v>
          </cell>
        </row>
        <row r="219">
          <cell r="A219">
            <v>36931.125</v>
          </cell>
          <cell r="B219">
            <v>36931.125</v>
          </cell>
          <cell r="C219">
            <v>3.7394661903381348</v>
          </cell>
          <cell r="D219">
            <v>0</v>
          </cell>
        </row>
        <row r="220">
          <cell r="A220">
            <v>36931.166666999998</v>
          </cell>
          <cell r="B220">
            <v>36931.166666666664</v>
          </cell>
          <cell r="C220">
            <v>3.7394661903381348</v>
          </cell>
          <cell r="D220">
            <v>0</v>
          </cell>
        </row>
        <row r="221">
          <cell r="A221">
            <v>36931.208333000002</v>
          </cell>
          <cell r="B221">
            <v>36931.208333333336</v>
          </cell>
          <cell r="C221">
            <v>3.7394661903381348</v>
          </cell>
          <cell r="D221">
            <v>0</v>
          </cell>
        </row>
        <row r="222">
          <cell r="A222">
            <v>36931.25</v>
          </cell>
          <cell r="B222">
            <v>36931.25</v>
          </cell>
          <cell r="C222">
            <v>3.7394661903381348</v>
          </cell>
          <cell r="D222">
            <v>0</v>
          </cell>
        </row>
        <row r="223">
          <cell r="A223">
            <v>36931.291666999998</v>
          </cell>
          <cell r="B223">
            <v>36931.291666666664</v>
          </cell>
          <cell r="C223">
            <v>3.7394661903381348</v>
          </cell>
          <cell r="D223">
            <v>0</v>
          </cell>
        </row>
        <row r="224">
          <cell r="A224">
            <v>36931.333333000002</v>
          </cell>
          <cell r="B224">
            <v>36931.333333333336</v>
          </cell>
          <cell r="C224">
            <v>3.7394661903381348</v>
          </cell>
          <cell r="D224">
            <v>0</v>
          </cell>
        </row>
        <row r="225">
          <cell r="A225">
            <v>36931.375</v>
          </cell>
          <cell r="B225">
            <v>36931.375</v>
          </cell>
          <cell r="C225">
            <v>3.7394661903381352</v>
          </cell>
          <cell r="D225">
            <v>0</v>
          </cell>
        </row>
        <row r="226">
          <cell r="A226">
            <v>36931.416666999998</v>
          </cell>
          <cell r="B226">
            <v>36931.416666666664</v>
          </cell>
          <cell r="C226">
            <v>17.974386083548811</v>
          </cell>
          <cell r="D226">
            <v>17.974386083548811</v>
          </cell>
        </row>
        <row r="227">
          <cell r="A227">
            <v>36931.458333000002</v>
          </cell>
          <cell r="B227">
            <v>36931.458333333336</v>
          </cell>
          <cell r="C227">
            <v>269.18501485056106</v>
          </cell>
          <cell r="D227">
            <v>269.18501485056106</v>
          </cell>
        </row>
        <row r="228">
          <cell r="A228">
            <v>36931.5</v>
          </cell>
          <cell r="B228">
            <v>36931.5</v>
          </cell>
          <cell r="C228">
            <v>364.38682811908154</v>
          </cell>
          <cell r="D228">
            <v>364.38682811908154</v>
          </cell>
        </row>
        <row r="229">
          <cell r="A229">
            <v>36931.541666999998</v>
          </cell>
          <cell r="B229">
            <v>36931.541666666664</v>
          </cell>
          <cell r="C229">
            <v>405.65073406607036</v>
          </cell>
          <cell r="D229">
            <v>405.65073406607036</v>
          </cell>
        </row>
        <row r="230">
          <cell r="A230">
            <v>36931.583333000002</v>
          </cell>
          <cell r="B230">
            <v>36931.583333333336</v>
          </cell>
          <cell r="C230">
            <v>445.46893155442342</v>
          </cell>
          <cell r="D230">
            <v>445.46893155442342</v>
          </cell>
        </row>
        <row r="231">
          <cell r="A231">
            <v>36931.625</v>
          </cell>
          <cell r="B231">
            <v>36931.625</v>
          </cell>
          <cell r="C231">
            <v>457.41759665362821</v>
          </cell>
          <cell r="D231">
            <v>457.41759665362821</v>
          </cell>
        </row>
        <row r="232">
          <cell r="A232">
            <v>36931.666666999998</v>
          </cell>
          <cell r="B232">
            <v>36931.666666666664</v>
          </cell>
          <cell r="C232">
            <v>406.43660962055048</v>
          </cell>
          <cell r="D232">
            <v>406.43660962055048</v>
          </cell>
        </row>
        <row r="233">
          <cell r="A233">
            <v>36931.708333000002</v>
          </cell>
          <cell r="B233">
            <v>36931.708333333336</v>
          </cell>
          <cell r="C233">
            <v>432.80286577222233</v>
          </cell>
          <cell r="D233">
            <v>432.80286577222233</v>
          </cell>
        </row>
        <row r="234">
          <cell r="A234">
            <v>36931.75</v>
          </cell>
          <cell r="B234">
            <v>36931.75</v>
          </cell>
          <cell r="C234">
            <v>381.27228032380822</v>
          </cell>
          <cell r="D234">
            <v>381.27228032380822</v>
          </cell>
        </row>
        <row r="235">
          <cell r="A235">
            <v>36931.791666999998</v>
          </cell>
          <cell r="B235">
            <v>36931.791666666664</v>
          </cell>
          <cell r="C235">
            <v>332.33215490199461</v>
          </cell>
          <cell r="D235">
            <v>332.33215490199461</v>
          </cell>
        </row>
        <row r="236">
          <cell r="A236">
            <v>36931.833333000002</v>
          </cell>
          <cell r="B236">
            <v>36931.833333333336</v>
          </cell>
          <cell r="C236">
            <v>342.30367374906518</v>
          </cell>
          <cell r="D236">
            <v>342.30367374906518</v>
          </cell>
        </row>
        <row r="237">
          <cell r="A237">
            <v>36931.875</v>
          </cell>
          <cell r="B237">
            <v>36931.875</v>
          </cell>
          <cell r="C237">
            <v>411.27708857320749</v>
          </cell>
          <cell r="D237">
            <v>411.27708857320749</v>
          </cell>
        </row>
        <row r="238">
          <cell r="A238">
            <v>36931.916666999998</v>
          </cell>
          <cell r="B238">
            <v>36931.916666666664</v>
          </cell>
          <cell r="C238">
            <v>396.23247604923517</v>
          </cell>
          <cell r="D238">
            <v>396.23247604923517</v>
          </cell>
        </row>
        <row r="239">
          <cell r="A239">
            <v>36931.958333000002</v>
          </cell>
          <cell r="B239">
            <v>36931.958333333336</v>
          </cell>
          <cell r="C239">
            <v>419.9153214359377</v>
          </cell>
          <cell r="D239">
            <v>419.9153214359377</v>
          </cell>
        </row>
        <row r="240">
          <cell r="A240">
            <v>36932</v>
          </cell>
          <cell r="B240">
            <v>36932</v>
          </cell>
          <cell r="C240">
            <v>369.1597607392896</v>
          </cell>
          <cell r="D240">
            <v>369.1597607392896</v>
          </cell>
        </row>
        <row r="241">
          <cell r="A241">
            <v>36932.041666999998</v>
          </cell>
          <cell r="B241">
            <v>36932.041666666664</v>
          </cell>
          <cell r="C241">
            <v>356.79547970159314</v>
          </cell>
          <cell r="D241">
            <v>356.79547970159314</v>
          </cell>
        </row>
        <row r="242">
          <cell r="A242">
            <v>36932.083333000002</v>
          </cell>
          <cell r="B242">
            <v>36932.083333333336</v>
          </cell>
          <cell r="C242">
            <v>350.6893845169804</v>
          </cell>
          <cell r="D242">
            <v>350.6893845169804</v>
          </cell>
        </row>
        <row r="243">
          <cell r="A243">
            <v>36932.125</v>
          </cell>
          <cell r="B243">
            <v>36932.125</v>
          </cell>
          <cell r="C243">
            <v>337.86201021322864</v>
          </cell>
          <cell r="D243">
            <v>337.86201021322864</v>
          </cell>
        </row>
        <row r="244">
          <cell r="A244">
            <v>36932.166666999998</v>
          </cell>
          <cell r="B244">
            <v>36932.166666666664</v>
          </cell>
          <cell r="C244">
            <v>332.16328811097378</v>
          </cell>
          <cell r="D244">
            <v>332.16328811097378</v>
          </cell>
        </row>
        <row r="245">
          <cell r="A245">
            <v>36932.208333000002</v>
          </cell>
          <cell r="B245">
            <v>36932.208333333336</v>
          </cell>
          <cell r="C245">
            <v>318.0722385419993</v>
          </cell>
          <cell r="D245">
            <v>318.0722385419993</v>
          </cell>
        </row>
        <row r="246">
          <cell r="A246">
            <v>36932.25</v>
          </cell>
          <cell r="B246">
            <v>36932.25</v>
          </cell>
          <cell r="C246">
            <v>325.57375553734749</v>
          </cell>
          <cell r="D246">
            <v>325.57375553734749</v>
          </cell>
        </row>
        <row r="247">
          <cell r="A247">
            <v>36932.291666999998</v>
          </cell>
          <cell r="B247">
            <v>36932.291666666664</v>
          </cell>
          <cell r="C247">
            <v>360.15475984002831</v>
          </cell>
          <cell r="D247">
            <v>360.15475984002831</v>
          </cell>
        </row>
        <row r="248">
          <cell r="A248">
            <v>36932.333333000002</v>
          </cell>
          <cell r="B248">
            <v>36932.333333333336</v>
          </cell>
          <cell r="C248">
            <v>349.45999920755975</v>
          </cell>
          <cell r="D248">
            <v>349.45999920755975</v>
          </cell>
        </row>
        <row r="249">
          <cell r="A249">
            <v>36932.375</v>
          </cell>
          <cell r="B249">
            <v>36932.375</v>
          </cell>
          <cell r="C249">
            <v>353.09300409736187</v>
          </cell>
          <cell r="D249">
            <v>353.09300409736187</v>
          </cell>
        </row>
        <row r="250">
          <cell r="A250">
            <v>36932.416666999998</v>
          </cell>
          <cell r="B250">
            <v>36932.416666666664</v>
          </cell>
          <cell r="C250">
            <v>381.2318689200705</v>
          </cell>
          <cell r="D250">
            <v>381.2318689200705</v>
          </cell>
        </row>
        <row r="251">
          <cell r="A251">
            <v>36932.458333000002</v>
          </cell>
          <cell r="B251">
            <v>36932.458333333336</v>
          </cell>
          <cell r="C251">
            <v>399.70896655938589</v>
          </cell>
          <cell r="D251">
            <v>399.70896655938589</v>
          </cell>
        </row>
        <row r="252">
          <cell r="A252">
            <v>36932.5</v>
          </cell>
          <cell r="B252">
            <v>36932.5</v>
          </cell>
          <cell r="C252">
            <v>456.20210982049184</v>
          </cell>
          <cell r="D252">
            <v>456.20210982049184</v>
          </cell>
        </row>
        <row r="253">
          <cell r="A253">
            <v>36932.541666999998</v>
          </cell>
          <cell r="B253">
            <v>36932.541666666664</v>
          </cell>
          <cell r="C253">
            <v>355.09927275900873</v>
          </cell>
          <cell r="D253">
            <v>355.09927275900873</v>
          </cell>
        </row>
        <row r="254">
          <cell r="A254">
            <v>36932.583333000002</v>
          </cell>
          <cell r="B254">
            <v>36932.583333333336</v>
          </cell>
          <cell r="C254">
            <v>377.66904466635316</v>
          </cell>
          <cell r="D254">
            <v>377.66904466635316</v>
          </cell>
        </row>
        <row r="255">
          <cell r="A255">
            <v>36932.625</v>
          </cell>
          <cell r="B255">
            <v>36932.625</v>
          </cell>
          <cell r="C255">
            <v>372.62541373326974</v>
          </cell>
          <cell r="D255">
            <v>372.62541373326974</v>
          </cell>
        </row>
        <row r="256">
          <cell r="A256">
            <v>36932.666666999998</v>
          </cell>
          <cell r="B256">
            <v>36932.666666666664</v>
          </cell>
          <cell r="C256">
            <v>388.99791761014939</v>
          </cell>
          <cell r="D256">
            <v>388.99791761014939</v>
          </cell>
        </row>
        <row r="257">
          <cell r="A257">
            <v>36932.708333000002</v>
          </cell>
          <cell r="B257">
            <v>36932.708333333336</v>
          </cell>
          <cell r="C257">
            <v>392.85646461212298</v>
          </cell>
          <cell r="D257">
            <v>392.85646461212298</v>
          </cell>
        </row>
        <row r="258">
          <cell r="A258">
            <v>36932.75</v>
          </cell>
          <cell r="B258">
            <v>36932.75</v>
          </cell>
          <cell r="C258">
            <v>411.71407614853752</v>
          </cell>
          <cell r="D258">
            <v>411.71407614853752</v>
          </cell>
        </row>
        <row r="259">
          <cell r="A259">
            <v>36932.791666999998</v>
          </cell>
          <cell r="B259">
            <v>36932.791666666664</v>
          </cell>
          <cell r="C259">
            <v>397.21623293013681</v>
          </cell>
          <cell r="D259">
            <v>397.21623293013681</v>
          </cell>
        </row>
        <row r="260">
          <cell r="A260">
            <v>36932.833333000002</v>
          </cell>
          <cell r="B260">
            <v>36932.833333333336</v>
          </cell>
          <cell r="C260">
            <v>370.78939973268587</v>
          </cell>
          <cell r="D260">
            <v>370.78939973268587</v>
          </cell>
        </row>
        <row r="261">
          <cell r="A261">
            <v>36932.875</v>
          </cell>
          <cell r="B261">
            <v>36932.875</v>
          </cell>
          <cell r="C261">
            <v>378.5010315328488</v>
          </cell>
          <cell r="D261">
            <v>378.5010315328488</v>
          </cell>
        </row>
        <row r="262">
          <cell r="A262">
            <v>36932.916666999998</v>
          </cell>
          <cell r="B262">
            <v>36932.916666666664</v>
          </cell>
          <cell r="C262">
            <v>319.937397574584</v>
          </cell>
          <cell r="D262">
            <v>319.937397574584</v>
          </cell>
        </row>
        <row r="263">
          <cell r="A263">
            <v>36932.958333000002</v>
          </cell>
          <cell r="B263">
            <v>36932.958333333336</v>
          </cell>
          <cell r="C263">
            <v>288.90941435999787</v>
          </cell>
          <cell r="D263">
            <v>288.90941435999787</v>
          </cell>
        </row>
        <row r="264">
          <cell r="A264">
            <v>36933</v>
          </cell>
          <cell r="B264">
            <v>36933</v>
          </cell>
          <cell r="C264">
            <v>289.64678396507259</v>
          </cell>
          <cell r="D264">
            <v>289.64678396507259</v>
          </cell>
        </row>
        <row r="265">
          <cell r="A265">
            <v>36933.041666999998</v>
          </cell>
          <cell r="B265">
            <v>36933.041666666664</v>
          </cell>
          <cell r="C265">
            <v>287.43674461213681</v>
          </cell>
          <cell r="D265">
            <v>287.43674461213681</v>
          </cell>
        </row>
        <row r="266">
          <cell r="A266">
            <v>36933.083333000002</v>
          </cell>
          <cell r="B266">
            <v>36933.083333333336</v>
          </cell>
          <cell r="C266">
            <v>300.05007788069196</v>
          </cell>
          <cell r="D266">
            <v>300.05007788069196</v>
          </cell>
        </row>
        <row r="267">
          <cell r="A267">
            <v>36933.125</v>
          </cell>
          <cell r="B267">
            <v>36933.125</v>
          </cell>
          <cell r="C267">
            <v>313.40552206834997</v>
          </cell>
          <cell r="D267">
            <v>313.40552206834997</v>
          </cell>
        </row>
        <row r="268">
          <cell r="A268">
            <v>36933.166666999998</v>
          </cell>
          <cell r="B268">
            <v>36933.166666666664</v>
          </cell>
          <cell r="C268">
            <v>323.83534722388919</v>
          </cell>
          <cell r="D268">
            <v>323.83534722388919</v>
          </cell>
        </row>
        <row r="269">
          <cell r="A269">
            <v>36933.208333000002</v>
          </cell>
          <cell r="B269">
            <v>36933.208333333336</v>
          </cell>
          <cell r="C269">
            <v>339.56534297801835</v>
          </cell>
          <cell r="D269">
            <v>339.56534297801835</v>
          </cell>
        </row>
        <row r="270">
          <cell r="A270">
            <v>36933.25</v>
          </cell>
          <cell r="B270">
            <v>36933.25</v>
          </cell>
          <cell r="C270">
            <v>352.22340317969139</v>
          </cell>
          <cell r="D270">
            <v>352.22340317969139</v>
          </cell>
        </row>
        <row r="271">
          <cell r="A271">
            <v>36933.291666999998</v>
          </cell>
          <cell r="B271">
            <v>36933.291666666664</v>
          </cell>
          <cell r="C271">
            <v>334.02054210807506</v>
          </cell>
          <cell r="D271">
            <v>334.02054210807506</v>
          </cell>
        </row>
        <row r="272">
          <cell r="A272">
            <v>36933.333333000002</v>
          </cell>
          <cell r="B272">
            <v>36933.333333333336</v>
          </cell>
          <cell r="C272">
            <v>359.16755738926389</v>
          </cell>
          <cell r="D272">
            <v>359.16755738926389</v>
          </cell>
        </row>
        <row r="273">
          <cell r="A273">
            <v>36933.375</v>
          </cell>
          <cell r="B273">
            <v>36933.375</v>
          </cell>
          <cell r="C273">
            <v>355.52789794823144</v>
          </cell>
          <cell r="D273">
            <v>355.52789794823144</v>
          </cell>
        </row>
        <row r="274">
          <cell r="A274">
            <v>36933.416666999998</v>
          </cell>
          <cell r="B274">
            <v>36933.416666666664</v>
          </cell>
          <cell r="C274">
            <v>413.63881892234542</v>
          </cell>
          <cell r="D274">
            <v>413.63881892234542</v>
          </cell>
        </row>
        <row r="275">
          <cell r="A275">
            <v>36933.458333000002</v>
          </cell>
          <cell r="B275">
            <v>36933.458333333336</v>
          </cell>
          <cell r="C275">
            <v>411.02936853256818</v>
          </cell>
          <cell r="D275">
            <v>411.02936853256818</v>
          </cell>
        </row>
        <row r="276">
          <cell r="A276">
            <v>36933.5</v>
          </cell>
          <cell r="B276">
            <v>36933.5</v>
          </cell>
          <cell r="C276">
            <v>449.28935431075735</v>
          </cell>
          <cell r="D276">
            <v>449.28935431075735</v>
          </cell>
        </row>
        <row r="277">
          <cell r="A277">
            <v>36933.541666999998</v>
          </cell>
          <cell r="B277">
            <v>36933.541666666664</v>
          </cell>
          <cell r="C277">
            <v>431.70466507151889</v>
          </cell>
          <cell r="D277">
            <v>431.70466507151889</v>
          </cell>
        </row>
        <row r="278">
          <cell r="A278">
            <v>36933.583333000002</v>
          </cell>
          <cell r="B278">
            <v>36933.583333333336</v>
          </cell>
          <cell r="C278">
            <v>384.83542789166495</v>
          </cell>
          <cell r="D278">
            <v>384.83542789166495</v>
          </cell>
        </row>
        <row r="279">
          <cell r="A279">
            <v>36933.625</v>
          </cell>
          <cell r="B279">
            <v>36933.625</v>
          </cell>
          <cell r="C279">
            <v>410.45307697683114</v>
          </cell>
          <cell r="D279">
            <v>410.45307697683114</v>
          </cell>
        </row>
        <row r="280">
          <cell r="A280">
            <v>36933.666666999998</v>
          </cell>
          <cell r="B280">
            <v>36933.666666666664</v>
          </cell>
          <cell r="C280">
            <v>409.28101889545309</v>
          </cell>
          <cell r="D280">
            <v>409.28101889545309</v>
          </cell>
        </row>
        <row r="281">
          <cell r="A281">
            <v>36933.708333000002</v>
          </cell>
          <cell r="B281">
            <v>36933.708333333336</v>
          </cell>
          <cell r="C281">
            <v>393.75231475260813</v>
          </cell>
          <cell r="D281">
            <v>393.75231475260813</v>
          </cell>
        </row>
        <row r="282">
          <cell r="A282">
            <v>36933.75</v>
          </cell>
          <cell r="B282">
            <v>36933.75</v>
          </cell>
          <cell r="C282">
            <v>386.83753817595311</v>
          </cell>
          <cell r="D282">
            <v>386.83753817595311</v>
          </cell>
        </row>
        <row r="283">
          <cell r="A283">
            <v>36933.791666999998</v>
          </cell>
          <cell r="B283">
            <v>36933.791666666664</v>
          </cell>
          <cell r="C283">
            <v>387.18190131216613</v>
          </cell>
          <cell r="D283">
            <v>387.18190131216613</v>
          </cell>
        </row>
        <row r="284">
          <cell r="A284">
            <v>36933.833333000002</v>
          </cell>
          <cell r="B284">
            <v>36933.833333333336</v>
          </cell>
          <cell r="C284">
            <v>386.03855007237308</v>
          </cell>
          <cell r="D284">
            <v>386.03855007237308</v>
          </cell>
        </row>
        <row r="285">
          <cell r="A285">
            <v>36933.875</v>
          </cell>
          <cell r="B285">
            <v>36933.875</v>
          </cell>
          <cell r="C285">
            <v>393.4975220337974</v>
          </cell>
          <cell r="D285">
            <v>393.4975220337974</v>
          </cell>
        </row>
        <row r="286">
          <cell r="A286">
            <v>36933.916666999998</v>
          </cell>
          <cell r="B286">
            <v>36933.916666666664</v>
          </cell>
          <cell r="C286">
            <v>401.66418866155482</v>
          </cell>
          <cell r="D286">
            <v>401.66418866155482</v>
          </cell>
        </row>
        <row r="287">
          <cell r="A287">
            <v>36933.958333000002</v>
          </cell>
          <cell r="B287">
            <v>36933.958333333336</v>
          </cell>
          <cell r="C287">
            <v>405.49171768813801</v>
          </cell>
          <cell r="D287">
            <v>405.49171768813801</v>
          </cell>
        </row>
        <row r="288">
          <cell r="A288">
            <v>36934</v>
          </cell>
          <cell r="B288">
            <v>36934</v>
          </cell>
          <cell r="C288">
            <v>410.72500813030103</v>
          </cell>
          <cell r="D288">
            <v>410.72500813030103</v>
          </cell>
        </row>
        <row r="289">
          <cell r="A289">
            <v>36934.041666999998</v>
          </cell>
          <cell r="B289">
            <v>36934.041666666664</v>
          </cell>
          <cell r="C289">
            <v>407.52112802520747</v>
          </cell>
          <cell r="D289">
            <v>407.52112802520747</v>
          </cell>
        </row>
        <row r="290">
          <cell r="A290">
            <v>36934.083333000002</v>
          </cell>
          <cell r="B290">
            <v>36934.083333333336</v>
          </cell>
          <cell r="C290">
            <v>396.26349800750603</v>
          </cell>
          <cell r="D290">
            <v>396.26349800750603</v>
          </cell>
        </row>
        <row r="291">
          <cell r="A291">
            <v>36934.125</v>
          </cell>
          <cell r="B291">
            <v>36934.125</v>
          </cell>
          <cell r="C291">
            <v>378.85123272635985</v>
          </cell>
          <cell r="D291">
            <v>378.85123272635985</v>
          </cell>
        </row>
        <row r="292">
          <cell r="A292">
            <v>36934.166666999998</v>
          </cell>
          <cell r="B292">
            <v>36934.166666666664</v>
          </cell>
          <cell r="C292">
            <v>357.77657504658202</v>
          </cell>
          <cell r="D292">
            <v>357.77657504658202</v>
          </cell>
        </row>
        <row r="293">
          <cell r="A293">
            <v>36934.208333000002</v>
          </cell>
          <cell r="B293">
            <v>36934.208333333336</v>
          </cell>
          <cell r="C293">
            <v>325.69836168634743</v>
          </cell>
          <cell r="D293">
            <v>325.69836168634743</v>
          </cell>
        </row>
        <row r="294">
          <cell r="A294">
            <v>36934.25</v>
          </cell>
          <cell r="B294">
            <v>36934.25</v>
          </cell>
          <cell r="C294">
            <v>329.1798903772567</v>
          </cell>
          <cell r="D294">
            <v>329.1798903772567</v>
          </cell>
        </row>
        <row r="295">
          <cell r="A295">
            <v>36934.291666999998</v>
          </cell>
          <cell r="B295">
            <v>36934.291666666664</v>
          </cell>
          <cell r="C295">
            <v>203.38590776651861</v>
          </cell>
          <cell r="D295">
            <v>203.38590776651861</v>
          </cell>
        </row>
        <row r="296">
          <cell r="A296">
            <v>36934.333333000002</v>
          </cell>
          <cell r="B296">
            <v>36934.333333333336</v>
          </cell>
          <cell r="C296">
            <v>7.0080111876212881</v>
          </cell>
          <cell r="D296">
            <v>0</v>
          </cell>
        </row>
        <row r="297">
          <cell r="A297">
            <v>36934.375</v>
          </cell>
          <cell r="B297">
            <v>36934.375</v>
          </cell>
          <cell r="C297">
            <v>2.2828600591818491</v>
          </cell>
          <cell r="D297">
            <v>0</v>
          </cell>
        </row>
        <row r="298">
          <cell r="A298">
            <v>36934.416666999998</v>
          </cell>
          <cell r="B298">
            <v>36934.416666666664</v>
          </cell>
          <cell r="C298">
            <v>2.0014045238494873</v>
          </cell>
          <cell r="D298">
            <v>0</v>
          </cell>
        </row>
        <row r="299">
          <cell r="A299">
            <v>36934.458333000002</v>
          </cell>
          <cell r="B299">
            <v>36934.458333333336</v>
          </cell>
          <cell r="C299">
            <v>2.0014045238494873</v>
          </cell>
          <cell r="D299">
            <v>0</v>
          </cell>
        </row>
        <row r="300">
          <cell r="A300">
            <v>36934.5</v>
          </cell>
          <cell r="B300">
            <v>36934.5</v>
          </cell>
          <cell r="C300">
            <v>2.0014045238494877</v>
          </cell>
          <cell r="D300">
            <v>0</v>
          </cell>
        </row>
        <row r="301">
          <cell r="A301">
            <v>36934.541666999998</v>
          </cell>
          <cell r="B301">
            <v>36934.541666666664</v>
          </cell>
          <cell r="C301">
            <v>2.0014045238494873</v>
          </cell>
          <cell r="D301">
            <v>0</v>
          </cell>
        </row>
        <row r="302">
          <cell r="A302">
            <v>36934.583333000002</v>
          </cell>
          <cell r="B302">
            <v>36934.583333333336</v>
          </cell>
          <cell r="C302">
            <v>2.0014045238494873</v>
          </cell>
          <cell r="D302">
            <v>0</v>
          </cell>
        </row>
        <row r="303">
          <cell r="A303">
            <v>36934.625</v>
          </cell>
          <cell r="B303">
            <v>36934.625</v>
          </cell>
          <cell r="C303">
            <v>8.1596170099311394</v>
          </cell>
          <cell r="D303">
            <v>0</v>
          </cell>
        </row>
        <row r="304">
          <cell r="A304">
            <v>36934.666666999998</v>
          </cell>
          <cell r="B304">
            <v>36934.666666666664</v>
          </cell>
          <cell r="C304">
            <v>6.5830911115341717</v>
          </cell>
          <cell r="D304">
            <v>0</v>
          </cell>
        </row>
        <row r="305">
          <cell r="A305">
            <v>36934.708333000002</v>
          </cell>
          <cell r="B305">
            <v>36934.708333333336</v>
          </cell>
          <cell r="C305">
            <v>2.6334269046783447</v>
          </cell>
          <cell r="D305">
            <v>0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20">
        <row r="7">
          <cell r="A7">
            <v>36922.291666999998</v>
          </cell>
          <cell r="B7">
            <v>36922.291666666664</v>
          </cell>
          <cell r="C7">
            <v>7.0686036343063154</v>
          </cell>
          <cell r="D7">
            <v>7.0686036343063154</v>
          </cell>
        </row>
        <row r="8">
          <cell r="A8">
            <v>36922.333333000002</v>
          </cell>
          <cell r="B8">
            <v>36922.333333333336</v>
          </cell>
          <cell r="C8">
            <v>5.2932512037293771</v>
          </cell>
          <cell r="D8">
            <v>5.2932512037293771</v>
          </cell>
        </row>
        <row r="9">
          <cell r="A9">
            <v>36922.375</v>
          </cell>
          <cell r="B9">
            <v>36922.375</v>
          </cell>
          <cell r="C9">
            <v>5.9306299327826562</v>
          </cell>
          <cell r="D9">
            <v>5.9306299327826562</v>
          </cell>
        </row>
        <row r="10">
          <cell r="A10">
            <v>36922.416666999998</v>
          </cell>
          <cell r="B10">
            <v>36922.416666666664</v>
          </cell>
          <cell r="C10">
            <v>6.7434638419504322</v>
          </cell>
          <cell r="D10">
            <v>6.7434638419504322</v>
          </cell>
        </row>
        <row r="11">
          <cell r="A11">
            <v>36922.458333000002</v>
          </cell>
          <cell r="B11">
            <v>36922.458333333336</v>
          </cell>
          <cell r="C11">
            <v>7.7871491110322575</v>
          </cell>
          <cell r="D11">
            <v>7.7871491110322575</v>
          </cell>
        </row>
        <row r="12">
          <cell r="A12">
            <v>36922.5</v>
          </cell>
          <cell r="B12">
            <v>36922.5</v>
          </cell>
          <cell r="C12">
            <v>8.8522054120971188</v>
          </cell>
          <cell r="D12">
            <v>8.8522054120971188</v>
          </cell>
        </row>
        <row r="13">
          <cell r="A13">
            <v>36922.541666999998</v>
          </cell>
          <cell r="B13">
            <v>36922.541666666664</v>
          </cell>
          <cell r="C13">
            <v>11.261158068142988</v>
          </cell>
          <cell r="D13">
            <v>11.261158068142988</v>
          </cell>
        </row>
        <row r="14">
          <cell r="A14">
            <v>36922.583333000002</v>
          </cell>
          <cell r="B14">
            <v>36922.583333333336</v>
          </cell>
          <cell r="C14">
            <v>11.664983981692846</v>
          </cell>
          <cell r="D14">
            <v>11.664983981692846</v>
          </cell>
        </row>
        <row r="15">
          <cell r="A15">
            <v>36922.625</v>
          </cell>
          <cell r="B15">
            <v>36922.625</v>
          </cell>
          <cell r="C15">
            <v>12.027497731584507</v>
          </cell>
          <cell r="D15">
            <v>12.027497731584507</v>
          </cell>
        </row>
        <row r="16">
          <cell r="A16">
            <v>36922.666666999998</v>
          </cell>
          <cell r="B16">
            <v>36922.666666666664</v>
          </cell>
          <cell r="C16">
            <v>13.812680609219967</v>
          </cell>
          <cell r="D16">
            <v>13.812680609219967</v>
          </cell>
        </row>
        <row r="17">
          <cell r="A17">
            <v>36922.708333000002</v>
          </cell>
          <cell r="B17">
            <v>36922.708333333336</v>
          </cell>
          <cell r="C17">
            <v>13.007177605440807</v>
          </cell>
          <cell r="D17">
            <v>13.007177605440807</v>
          </cell>
        </row>
        <row r="18">
          <cell r="A18">
            <v>36922.75</v>
          </cell>
          <cell r="B18">
            <v>36922.75</v>
          </cell>
          <cell r="C18">
            <v>9.0434193085319237</v>
          </cell>
          <cell r="D18">
            <v>9.0434193085319237</v>
          </cell>
        </row>
        <row r="19">
          <cell r="A19">
            <v>36922.791666999998</v>
          </cell>
          <cell r="B19">
            <v>36922.791666666664</v>
          </cell>
          <cell r="C19">
            <v>8.1143246727057452</v>
          </cell>
          <cell r="D19">
            <v>8.1143246727057452</v>
          </cell>
        </row>
        <row r="20">
          <cell r="A20">
            <v>36922.833333000002</v>
          </cell>
          <cell r="B20">
            <v>36922.833333333336</v>
          </cell>
          <cell r="C20">
            <v>6.7778213783982233</v>
          </cell>
          <cell r="D20">
            <v>6.7778213783982233</v>
          </cell>
        </row>
        <row r="21">
          <cell r="A21">
            <v>36922.875</v>
          </cell>
          <cell r="B21">
            <v>36922.875</v>
          </cell>
          <cell r="C21">
            <v>7.1454408623194183</v>
          </cell>
          <cell r="D21">
            <v>7.1454408623194183</v>
          </cell>
        </row>
        <row r="22">
          <cell r="A22">
            <v>36922.916666999998</v>
          </cell>
          <cell r="B22">
            <v>36922.916666666664</v>
          </cell>
          <cell r="C22">
            <v>12.062885432168461</v>
          </cell>
          <cell r="D22">
            <v>12.062885432168461</v>
          </cell>
        </row>
        <row r="23">
          <cell r="A23">
            <v>36922.958333000002</v>
          </cell>
          <cell r="B23">
            <v>36922.958333333336</v>
          </cell>
          <cell r="C23">
            <v>10.642508624047364</v>
          </cell>
          <cell r="D23">
            <v>10.642508624047364</v>
          </cell>
        </row>
        <row r="24">
          <cell r="A24">
            <v>36923</v>
          </cell>
          <cell r="B24">
            <v>36923</v>
          </cell>
          <cell r="C24">
            <v>10.969889752679913</v>
          </cell>
          <cell r="D24">
            <v>10.969889752679913</v>
          </cell>
        </row>
        <row r="25">
          <cell r="A25">
            <v>36923.041666999998</v>
          </cell>
          <cell r="B25">
            <v>36923.041666666664</v>
          </cell>
          <cell r="C25">
            <v>10.599101730151707</v>
          </cell>
          <cell r="D25">
            <v>10.599101730151707</v>
          </cell>
        </row>
        <row r="26">
          <cell r="A26">
            <v>36923.083333000002</v>
          </cell>
          <cell r="B26">
            <v>36923.083333333336</v>
          </cell>
          <cell r="C26">
            <v>9.5461296521145176</v>
          </cell>
          <cell r="D26">
            <v>9.5461296521145176</v>
          </cell>
        </row>
        <row r="27">
          <cell r="A27">
            <v>36923.125</v>
          </cell>
          <cell r="B27">
            <v>36923.125</v>
          </cell>
          <cell r="C27">
            <v>8.8413929605315609</v>
          </cell>
          <cell r="D27">
            <v>8.8413929605315609</v>
          </cell>
        </row>
        <row r="28">
          <cell r="A28">
            <v>36923.166666999998</v>
          </cell>
          <cell r="B28">
            <v>36923.166666666664</v>
          </cell>
          <cell r="C28">
            <v>6.4201618448303011</v>
          </cell>
          <cell r="D28">
            <v>6.4201618448303011</v>
          </cell>
        </row>
        <row r="29">
          <cell r="A29">
            <v>36923.208333000002</v>
          </cell>
          <cell r="B29">
            <v>36923.208333333336</v>
          </cell>
          <cell r="C29">
            <v>6.8342903388577403</v>
          </cell>
          <cell r="D29">
            <v>6.8342903388577403</v>
          </cell>
        </row>
        <row r="30">
          <cell r="A30">
            <v>36923.25</v>
          </cell>
          <cell r="B30">
            <v>36923.25</v>
          </cell>
          <cell r="C30">
            <v>6.7803756201678906</v>
          </cell>
          <cell r="D30">
            <v>6.7803756201678906</v>
          </cell>
        </row>
        <row r="31">
          <cell r="A31">
            <v>36923.291666999998</v>
          </cell>
          <cell r="B31">
            <v>36923.291666666664</v>
          </cell>
          <cell r="C31">
            <v>6.7532305992497044</v>
          </cell>
          <cell r="D31">
            <v>6.7532305992497044</v>
          </cell>
        </row>
        <row r="32">
          <cell r="A32">
            <v>36923.333333000002</v>
          </cell>
          <cell r="B32">
            <v>36923.333333333336</v>
          </cell>
          <cell r="C32">
            <v>15.895546136543553</v>
          </cell>
          <cell r="D32">
            <v>15.895546136543553</v>
          </cell>
        </row>
        <row r="33">
          <cell r="A33">
            <v>36923.375</v>
          </cell>
          <cell r="B33">
            <v>36923.375</v>
          </cell>
          <cell r="C33">
            <v>14.021762816341553</v>
          </cell>
          <cell r="D33">
            <v>14.021762816341553</v>
          </cell>
        </row>
        <row r="34">
          <cell r="A34">
            <v>36923.416666999998</v>
          </cell>
          <cell r="B34">
            <v>36923.416666666664</v>
          </cell>
          <cell r="C34">
            <v>7.9430576143132994</v>
          </cell>
          <cell r="D34">
            <v>7.9430576143132994</v>
          </cell>
        </row>
        <row r="35">
          <cell r="A35">
            <v>36923.458333000002</v>
          </cell>
          <cell r="B35">
            <v>36923.458333333336</v>
          </cell>
          <cell r="C35">
            <v>8.1641324202375802</v>
          </cell>
          <cell r="D35">
            <v>8.1641324202375802</v>
          </cell>
        </row>
        <row r="36">
          <cell r="A36">
            <v>36923.5</v>
          </cell>
          <cell r="B36">
            <v>36923.5</v>
          </cell>
          <cell r="C36">
            <v>10.431420335768518</v>
          </cell>
          <cell r="D36">
            <v>10.431420335768518</v>
          </cell>
        </row>
        <row r="37">
          <cell r="A37">
            <v>36923.541666999998</v>
          </cell>
          <cell r="B37">
            <v>36923.541666666664</v>
          </cell>
          <cell r="C37">
            <v>11.971014821445419</v>
          </cell>
          <cell r="D37">
            <v>11.971014821445419</v>
          </cell>
        </row>
        <row r="38">
          <cell r="A38">
            <v>36923.583333000002</v>
          </cell>
          <cell r="B38">
            <v>36923.583333333336</v>
          </cell>
          <cell r="C38">
            <v>11.10228722617131</v>
          </cell>
          <cell r="D38">
            <v>11.10228722617131</v>
          </cell>
        </row>
        <row r="39">
          <cell r="A39">
            <v>36923.625</v>
          </cell>
          <cell r="B39">
            <v>36923.625</v>
          </cell>
          <cell r="C39">
            <v>9.9504481986966145</v>
          </cell>
          <cell r="D39">
            <v>9.9504481986966145</v>
          </cell>
        </row>
        <row r="40">
          <cell r="A40">
            <v>36923.666666999998</v>
          </cell>
          <cell r="B40">
            <v>36923.666666666664</v>
          </cell>
          <cell r="C40">
            <v>6.2854921351616557</v>
          </cell>
          <cell r="D40">
            <v>6.2854921351616557</v>
          </cell>
        </row>
        <row r="41">
          <cell r="A41">
            <v>36923.708333000002</v>
          </cell>
          <cell r="B41">
            <v>36923.708333333336</v>
          </cell>
          <cell r="C41">
            <v>4.5328158126017382</v>
          </cell>
          <cell r="D41">
            <v>4.5328158126017382</v>
          </cell>
        </row>
        <row r="42">
          <cell r="A42">
            <v>36923.75</v>
          </cell>
          <cell r="B42">
            <v>36923.75</v>
          </cell>
          <cell r="C42">
            <v>6.3020759032642042</v>
          </cell>
          <cell r="D42">
            <v>6.3020759032642042</v>
          </cell>
        </row>
        <row r="43">
          <cell r="A43">
            <v>36923.791666999998</v>
          </cell>
          <cell r="B43">
            <v>36923.791666666664</v>
          </cell>
          <cell r="C43">
            <v>6.5835198291408981</v>
          </cell>
          <cell r="D43">
            <v>6.5835198291408981</v>
          </cell>
        </row>
        <row r="44">
          <cell r="A44">
            <v>36923.833333000002</v>
          </cell>
          <cell r="B44">
            <v>36923.833333333336</v>
          </cell>
          <cell r="C44">
            <v>6.7307577695865382</v>
          </cell>
          <cell r="D44">
            <v>6.7307577695865382</v>
          </cell>
        </row>
        <row r="45">
          <cell r="A45">
            <v>36923.875</v>
          </cell>
          <cell r="B45">
            <v>36923.875</v>
          </cell>
          <cell r="C45">
            <v>6.2328702280151278</v>
          </cell>
          <cell r="D45">
            <v>6.2328702280151278</v>
          </cell>
        </row>
        <row r="46">
          <cell r="A46">
            <v>36923.916666999998</v>
          </cell>
          <cell r="B46">
            <v>36923.916666666664</v>
          </cell>
          <cell r="C46">
            <v>6.5413219288318851</v>
          </cell>
          <cell r="D46">
            <v>6.5413219288318851</v>
          </cell>
        </row>
        <row r="47">
          <cell r="A47">
            <v>36923.958333000002</v>
          </cell>
          <cell r="B47">
            <v>36923.958333333336</v>
          </cell>
          <cell r="C47">
            <v>5.1628037076310287</v>
          </cell>
          <cell r="D47">
            <v>5.1628037076310287</v>
          </cell>
        </row>
        <row r="48">
          <cell r="A48">
            <v>36924</v>
          </cell>
          <cell r="B48">
            <v>36924</v>
          </cell>
          <cell r="C48">
            <v>3.8686463594849476</v>
          </cell>
          <cell r="D48">
            <v>3.8686463594849476</v>
          </cell>
        </row>
        <row r="49">
          <cell r="A49">
            <v>36924.041666999998</v>
          </cell>
          <cell r="B49">
            <v>36924.041666666664</v>
          </cell>
          <cell r="C49">
            <v>3.6662626592875345</v>
          </cell>
          <cell r="D49">
            <v>3.6662626592875345</v>
          </cell>
        </row>
        <row r="50">
          <cell r="A50">
            <v>36924.083333000002</v>
          </cell>
          <cell r="B50">
            <v>36924.083333333336</v>
          </cell>
          <cell r="C50">
            <v>4.6311165377720869</v>
          </cell>
          <cell r="D50">
            <v>4.6311165377720869</v>
          </cell>
        </row>
        <row r="51">
          <cell r="A51">
            <v>36924.125</v>
          </cell>
          <cell r="B51">
            <v>36924.125</v>
          </cell>
          <cell r="C51">
            <v>5.1270363701633848</v>
          </cell>
          <cell r="D51">
            <v>5.1270363701633848</v>
          </cell>
        </row>
        <row r="52">
          <cell r="A52">
            <v>36924.166666999998</v>
          </cell>
          <cell r="B52">
            <v>36924.166666666664</v>
          </cell>
          <cell r="C52">
            <v>3.4137120378028887</v>
          </cell>
          <cell r="D52">
            <v>3.4137120378028887</v>
          </cell>
        </row>
        <row r="53">
          <cell r="A53">
            <v>36924.208333000002</v>
          </cell>
          <cell r="B53">
            <v>36924.208333333336</v>
          </cell>
          <cell r="C53">
            <v>3.2794239519237576</v>
          </cell>
          <cell r="D53">
            <v>3.2794239519237576</v>
          </cell>
        </row>
        <row r="54">
          <cell r="A54">
            <v>36924.25</v>
          </cell>
          <cell r="B54">
            <v>36924.25</v>
          </cell>
          <cell r="C54">
            <v>4.1985900334287454</v>
          </cell>
          <cell r="D54">
            <v>4.1985900334287454</v>
          </cell>
        </row>
        <row r="55">
          <cell r="A55">
            <v>36924.291666999998</v>
          </cell>
          <cell r="B55">
            <v>36924.291666666664</v>
          </cell>
          <cell r="C55">
            <v>2.8609426674685028</v>
          </cell>
          <cell r="D55">
            <v>2.8609426674685028</v>
          </cell>
        </row>
        <row r="56">
          <cell r="A56">
            <v>36924.333333000002</v>
          </cell>
          <cell r="B56">
            <v>36924.333333333336</v>
          </cell>
          <cell r="C56">
            <v>3.2135673343618723</v>
          </cell>
          <cell r="D56">
            <v>3.2135673343618723</v>
          </cell>
        </row>
        <row r="57">
          <cell r="A57">
            <v>36924.375</v>
          </cell>
          <cell r="B57">
            <v>36924.375</v>
          </cell>
          <cell r="C57">
            <v>2.7496519841034717</v>
          </cell>
          <cell r="D57">
            <v>2.7496519841034717</v>
          </cell>
        </row>
        <row r="58">
          <cell r="A58">
            <v>36924.416666999998</v>
          </cell>
          <cell r="B58">
            <v>36924.416666666664</v>
          </cell>
          <cell r="C58">
            <v>5.9588785276019411</v>
          </cell>
          <cell r="D58">
            <v>5.9588785276019411</v>
          </cell>
        </row>
        <row r="59">
          <cell r="A59">
            <v>36924.458333000002</v>
          </cell>
          <cell r="B59">
            <v>36924.458333333336</v>
          </cell>
          <cell r="C59">
            <v>5.9640088498318455</v>
          </cell>
          <cell r="D59">
            <v>5.9640088498318455</v>
          </cell>
        </row>
        <row r="60">
          <cell r="A60">
            <v>36924.5</v>
          </cell>
          <cell r="B60">
            <v>36924.5</v>
          </cell>
          <cell r="C60">
            <v>6.1193198611384823</v>
          </cell>
          <cell r="D60">
            <v>6.1193198611384823</v>
          </cell>
        </row>
        <row r="61">
          <cell r="A61">
            <v>36924.541666999998</v>
          </cell>
          <cell r="B61">
            <v>36924.541666666664</v>
          </cell>
          <cell r="C61">
            <v>5.7279149488965597</v>
          </cell>
          <cell r="D61">
            <v>5.7279149488965597</v>
          </cell>
        </row>
        <row r="62">
          <cell r="A62">
            <v>36924.583333000002</v>
          </cell>
          <cell r="B62">
            <v>36924.583333333336</v>
          </cell>
          <cell r="C62">
            <v>6.2938657814246755</v>
          </cell>
          <cell r="D62">
            <v>6.2938657814246755</v>
          </cell>
        </row>
        <row r="63">
          <cell r="A63">
            <v>36924.625</v>
          </cell>
          <cell r="B63">
            <v>36924.625</v>
          </cell>
          <cell r="C63">
            <v>10.205352465927859</v>
          </cell>
          <cell r="D63">
            <v>10.205352465927859</v>
          </cell>
        </row>
        <row r="64">
          <cell r="A64">
            <v>36924.666666999998</v>
          </cell>
          <cell r="B64">
            <v>36924.666666666664</v>
          </cell>
          <cell r="C64">
            <v>9.3756403308994454</v>
          </cell>
          <cell r="D64">
            <v>9.3756403308994454</v>
          </cell>
        </row>
        <row r="65">
          <cell r="A65">
            <v>36924.708333000002</v>
          </cell>
          <cell r="B65">
            <v>36924.708333333336</v>
          </cell>
          <cell r="C65">
            <v>8.9235290027734013</v>
          </cell>
          <cell r="D65">
            <v>8.9235290027734013</v>
          </cell>
        </row>
        <row r="66">
          <cell r="A66">
            <v>36924.75</v>
          </cell>
          <cell r="B66">
            <v>36924.75</v>
          </cell>
          <cell r="C66">
            <v>7.5997503417894778</v>
          </cell>
          <cell r="D66">
            <v>7.5997503417894778</v>
          </cell>
        </row>
        <row r="67">
          <cell r="A67">
            <v>36924.791666999998</v>
          </cell>
          <cell r="B67">
            <v>36924.791666666664</v>
          </cell>
          <cell r="C67">
            <v>7.7909790653618867</v>
          </cell>
          <cell r="D67">
            <v>7.7909790653618867</v>
          </cell>
        </row>
        <row r="68">
          <cell r="A68">
            <v>36924.833333000002</v>
          </cell>
          <cell r="B68">
            <v>36924.833333333336</v>
          </cell>
          <cell r="C68">
            <v>6.25057981995558</v>
          </cell>
          <cell r="D68">
            <v>6.25057981995558</v>
          </cell>
        </row>
        <row r="69">
          <cell r="A69">
            <v>36924.875</v>
          </cell>
          <cell r="B69">
            <v>36924.875</v>
          </cell>
          <cell r="C69">
            <v>6.0515859351402996</v>
          </cell>
          <cell r="D69">
            <v>6.0515859351402996</v>
          </cell>
        </row>
        <row r="70">
          <cell r="A70">
            <v>36924.916666999998</v>
          </cell>
          <cell r="B70">
            <v>36924.916666666664</v>
          </cell>
          <cell r="C70">
            <v>5.0169553842660992</v>
          </cell>
          <cell r="D70">
            <v>5.0169553842660992</v>
          </cell>
        </row>
        <row r="71">
          <cell r="A71">
            <v>36924.958333000002</v>
          </cell>
          <cell r="B71">
            <v>36924.958333333336</v>
          </cell>
          <cell r="C71">
            <v>4.2368204208682068</v>
          </cell>
          <cell r="D71">
            <v>4.2368204208682068</v>
          </cell>
        </row>
        <row r="72">
          <cell r="A72">
            <v>36925</v>
          </cell>
          <cell r="B72">
            <v>36925</v>
          </cell>
          <cell r="C72">
            <v>6.4082477043902939</v>
          </cell>
          <cell r="D72">
            <v>6.4082477043902939</v>
          </cell>
        </row>
        <row r="73">
          <cell r="A73">
            <v>36925.041666999998</v>
          </cell>
          <cell r="B73">
            <v>36925.041666666664</v>
          </cell>
          <cell r="C73">
            <v>6.8074298145918863</v>
          </cell>
          <cell r="D73">
            <v>6.8074298145918863</v>
          </cell>
        </row>
        <row r="74">
          <cell r="A74">
            <v>36925.083333000002</v>
          </cell>
          <cell r="B74">
            <v>36925.083333333336</v>
          </cell>
          <cell r="C74">
            <v>5.7466739226117767</v>
          </cell>
          <cell r="D74">
            <v>5.7466739226117767</v>
          </cell>
        </row>
        <row r="75">
          <cell r="A75">
            <v>36925.125</v>
          </cell>
          <cell r="B75">
            <v>36925.125</v>
          </cell>
          <cell r="C75">
            <v>5.6671518757337953</v>
          </cell>
          <cell r="D75">
            <v>5.6671518757337953</v>
          </cell>
        </row>
        <row r="76">
          <cell r="A76">
            <v>36925.166666999998</v>
          </cell>
          <cell r="B76">
            <v>36925.166666666664</v>
          </cell>
          <cell r="C76">
            <v>6.2733289257941252</v>
          </cell>
          <cell r="D76">
            <v>6.2733289257941252</v>
          </cell>
        </row>
        <row r="77">
          <cell r="A77">
            <v>36925.208333000002</v>
          </cell>
          <cell r="B77">
            <v>36925.208333333336</v>
          </cell>
          <cell r="C77">
            <v>4.6858108350271594</v>
          </cell>
          <cell r="D77">
            <v>4.6858108350271594</v>
          </cell>
        </row>
        <row r="78">
          <cell r="A78">
            <v>36925.25</v>
          </cell>
          <cell r="B78">
            <v>36925.25</v>
          </cell>
          <cell r="C78">
            <v>2.5458962118370803</v>
          </cell>
          <cell r="D78">
            <v>2.5458962118370803</v>
          </cell>
        </row>
        <row r="79">
          <cell r="A79">
            <v>36925.291666999998</v>
          </cell>
          <cell r="B79">
            <v>36925.291666666664</v>
          </cell>
          <cell r="C79">
            <v>2.9151802546239831</v>
          </cell>
          <cell r="D79">
            <v>2.9151802546239831</v>
          </cell>
        </row>
        <row r="80">
          <cell r="A80">
            <v>36925.333333000002</v>
          </cell>
          <cell r="B80">
            <v>36925.333333333336</v>
          </cell>
          <cell r="C80">
            <v>2.9011029811196436</v>
          </cell>
          <cell r="D80">
            <v>2.9011029811196436</v>
          </cell>
        </row>
        <row r="81">
          <cell r="A81">
            <v>36925.375</v>
          </cell>
          <cell r="B81">
            <v>36925.375</v>
          </cell>
          <cell r="C81">
            <v>6.9429292004066783</v>
          </cell>
          <cell r="D81">
            <v>6.9429292004066783</v>
          </cell>
        </row>
        <row r="82">
          <cell r="A82">
            <v>36925.416666999998</v>
          </cell>
          <cell r="B82">
            <v>36925.416666666664</v>
          </cell>
          <cell r="C82">
            <v>4.938481224908208</v>
          </cell>
          <cell r="D82">
            <v>4.938481224908208</v>
          </cell>
        </row>
        <row r="83">
          <cell r="A83">
            <v>36925.458333000002</v>
          </cell>
          <cell r="B83">
            <v>36925.458333333336</v>
          </cell>
          <cell r="C83">
            <v>5.2022058600895846</v>
          </cell>
          <cell r="D83">
            <v>5.2022058600895846</v>
          </cell>
        </row>
        <row r="84">
          <cell r="A84">
            <v>36925.5</v>
          </cell>
          <cell r="B84">
            <v>36925.5</v>
          </cell>
          <cell r="C84">
            <v>4.91624571449562</v>
          </cell>
          <cell r="D84">
            <v>4.91624571449562</v>
          </cell>
        </row>
        <row r="85">
          <cell r="A85">
            <v>36925.541666999998</v>
          </cell>
          <cell r="B85">
            <v>36925.541666666664</v>
          </cell>
          <cell r="C85">
            <v>4.5810736341236549</v>
          </cell>
          <cell r="D85">
            <v>4.5810736341236549</v>
          </cell>
        </row>
        <row r="86">
          <cell r="A86">
            <v>36925.583333000002</v>
          </cell>
          <cell r="B86">
            <v>36925.583333333336</v>
          </cell>
          <cell r="C86">
            <v>4.4569780253571407</v>
          </cell>
          <cell r="D86">
            <v>4.4569780253571407</v>
          </cell>
        </row>
        <row r="87">
          <cell r="A87">
            <v>36925.625</v>
          </cell>
          <cell r="B87">
            <v>36925.625</v>
          </cell>
          <cell r="C87">
            <v>6.3458840689187639</v>
          </cell>
          <cell r="D87">
            <v>6.3458840689187639</v>
          </cell>
        </row>
        <row r="88">
          <cell r="A88">
            <v>36925.666666999998</v>
          </cell>
          <cell r="B88">
            <v>36925.666666666664</v>
          </cell>
          <cell r="C88">
            <v>5.8790949259233267</v>
          </cell>
          <cell r="D88">
            <v>5.8790949259233267</v>
          </cell>
        </row>
        <row r="89">
          <cell r="A89">
            <v>36925.708333000002</v>
          </cell>
          <cell r="B89">
            <v>36925.708333333336</v>
          </cell>
          <cell r="C89">
            <v>16.072224392991114</v>
          </cell>
          <cell r="D89">
            <v>16.072224392991114</v>
          </cell>
        </row>
        <row r="90">
          <cell r="A90">
            <v>36925.75</v>
          </cell>
          <cell r="B90">
            <v>36925.75</v>
          </cell>
          <cell r="C90">
            <v>15.813038087980335</v>
          </cell>
          <cell r="D90">
            <v>15.813038087980335</v>
          </cell>
        </row>
        <row r="91">
          <cell r="A91">
            <v>36925.791666999998</v>
          </cell>
          <cell r="B91">
            <v>36925.791666666664</v>
          </cell>
          <cell r="C91">
            <v>6.5474424573827807</v>
          </cell>
          <cell r="D91">
            <v>6.5474424573827807</v>
          </cell>
        </row>
        <row r="92">
          <cell r="A92">
            <v>36925.833333000002</v>
          </cell>
          <cell r="B92">
            <v>36925.833333333336</v>
          </cell>
          <cell r="C92">
            <v>7.5827044759451763</v>
          </cell>
          <cell r="D92">
            <v>7.5827044759451763</v>
          </cell>
        </row>
        <row r="93">
          <cell r="A93">
            <v>36925.875</v>
          </cell>
          <cell r="B93">
            <v>36925.875</v>
          </cell>
          <cell r="C93">
            <v>8.7137705182903105</v>
          </cell>
          <cell r="D93">
            <v>8.7137705182903105</v>
          </cell>
        </row>
        <row r="94">
          <cell r="A94">
            <v>36925.916666999998</v>
          </cell>
          <cell r="B94">
            <v>36925.916666666664</v>
          </cell>
          <cell r="C94">
            <v>7.113510739638814</v>
          </cell>
          <cell r="D94">
            <v>7.113510739638814</v>
          </cell>
        </row>
        <row r="95">
          <cell r="A95">
            <v>36925.958333000002</v>
          </cell>
          <cell r="B95">
            <v>36925.958333333336</v>
          </cell>
          <cell r="C95">
            <v>6.4069501605864527</v>
          </cell>
          <cell r="D95">
            <v>6.4069501605864527</v>
          </cell>
        </row>
        <row r="96">
          <cell r="A96">
            <v>36926</v>
          </cell>
          <cell r="B96">
            <v>36926</v>
          </cell>
          <cell r="C96">
            <v>5.7777172701917641</v>
          </cell>
          <cell r="D96">
            <v>5.7777172701917641</v>
          </cell>
        </row>
        <row r="97">
          <cell r="A97">
            <v>36926.041666999998</v>
          </cell>
          <cell r="B97">
            <v>36926.041666666664</v>
          </cell>
          <cell r="C97">
            <v>5.5511465617062115</v>
          </cell>
          <cell r="D97">
            <v>5.5511465617062115</v>
          </cell>
        </row>
        <row r="98">
          <cell r="A98">
            <v>36926.083333000002</v>
          </cell>
          <cell r="B98">
            <v>36926.083333333336</v>
          </cell>
          <cell r="C98">
            <v>5.9696466426967953</v>
          </cell>
          <cell r="D98">
            <v>5.9696466426967953</v>
          </cell>
        </row>
        <row r="99">
          <cell r="A99">
            <v>36926.125</v>
          </cell>
          <cell r="B99">
            <v>36926.125</v>
          </cell>
          <cell r="C99">
            <v>5.9285271590761228</v>
          </cell>
          <cell r="D99">
            <v>5.9285271590761228</v>
          </cell>
        </row>
        <row r="100">
          <cell r="A100">
            <v>36926.166666999998</v>
          </cell>
          <cell r="B100">
            <v>36926.166666666664</v>
          </cell>
          <cell r="C100">
            <v>7.0595998989269333</v>
          </cell>
          <cell r="D100">
            <v>7.0595998989269333</v>
          </cell>
        </row>
        <row r="101">
          <cell r="A101">
            <v>36926.208333000002</v>
          </cell>
          <cell r="B101">
            <v>36926.208333333336</v>
          </cell>
          <cell r="C101">
            <v>7.8338957375983949</v>
          </cell>
          <cell r="D101">
            <v>7.8338957375983949</v>
          </cell>
        </row>
        <row r="102">
          <cell r="A102">
            <v>36926.25</v>
          </cell>
          <cell r="B102">
            <v>36926.25</v>
          </cell>
          <cell r="C102">
            <v>7.7148567062944595</v>
          </cell>
          <cell r="D102">
            <v>7.7148567062944595</v>
          </cell>
        </row>
        <row r="103">
          <cell r="A103">
            <v>36926.291666999998</v>
          </cell>
          <cell r="B103">
            <v>36926.291666666664</v>
          </cell>
          <cell r="C103">
            <v>6.4085970254726581</v>
          </cell>
          <cell r="D103">
            <v>6.4085970254726581</v>
          </cell>
        </row>
        <row r="104">
          <cell r="A104">
            <v>36926.333333000002</v>
          </cell>
          <cell r="B104">
            <v>36926.333333333336</v>
          </cell>
          <cell r="C104">
            <v>8.3920050802440453</v>
          </cell>
          <cell r="D104">
            <v>8.3920050802440453</v>
          </cell>
        </row>
        <row r="105">
          <cell r="A105">
            <v>36926.375</v>
          </cell>
          <cell r="B105">
            <v>36926.375</v>
          </cell>
          <cell r="C105">
            <v>5.7739697254796356</v>
          </cell>
          <cell r="D105">
            <v>5.7739697254796356</v>
          </cell>
        </row>
        <row r="106">
          <cell r="A106">
            <v>36926.416666999998</v>
          </cell>
          <cell r="B106">
            <v>36926.416666666664</v>
          </cell>
          <cell r="C106">
            <v>5.7304818749960083</v>
          </cell>
          <cell r="D106">
            <v>5.7304818749960083</v>
          </cell>
        </row>
        <row r="107">
          <cell r="A107">
            <v>36926.458333000002</v>
          </cell>
          <cell r="B107">
            <v>36926.458333333336</v>
          </cell>
          <cell r="C107">
            <v>4.9745572576207167</v>
          </cell>
          <cell r="D107">
            <v>4.9745572576207167</v>
          </cell>
        </row>
        <row r="108">
          <cell r="A108">
            <v>36926.5</v>
          </cell>
          <cell r="B108">
            <v>36926.5</v>
          </cell>
          <cell r="C108">
            <v>5.2579107568759689</v>
          </cell>
          <cell r="D108">
            <v>5.2579107568759689</v>
          </cell>
        </row>
        <row r="109">
          <cell r="A109">
            <v>36926.541666999998</v>
          </cell>
          <cell r="B109">
            <v>36926.541666666664</v>
          </cell>
          <cell r="C109">
            <v>5.7262759685259796</v>
          </cell>
          <cell r="D109">
            <v>5.7262759685259796</v>
          </cell>
        </row>
        <row r="110">
          <cell r="A110">
            <v>36926.583333000002</v>
          </cell>
          <cell r="B110">
            <v>36926.583333333336</v>
          </cell>
          <cell r="C110">
            <v>6.4105208818414221</v>
          </cell>
          <cell r="D110">
            <v>6.4105208818414221</v>
          </cell>
        </row>
        <row r="111">
          <cell r="A111">
            <v>36926.625</v>
          </cell>
          <cell r="B111">
            <v>36926.625</v>
          </cell>
          <cell r="C111">
            <v>5.1193832590406281</v>
          </cell>
          <cell r="D111">
            <v>5.1193832590406281</v>
          </cell>
        </row>
        <row r="112">
          <cell r="A112">
            <v>36926.666666999998</v>
          </cell>
          <cell r="B112">
            <v>36926.666666666664</v>
          </cell>
          <cell r="C112">
            <v>5.4753915390907277</v>
          </cell>
          <cell r="D112">
            <v>5.4753915390907277</v>
          </cell>
        </row>
        <row r="113">
          <cell r="A113">
            <v>36926.708333000002</v>
          </cell>
          <cell r="B113">
            <v>36926.708333333336</v>
          </cell>
          <cell r="C113">
            <v>4.8008663488261858</v>
          </cell>
          <cell r="D113">
            <v>4.8008663488261858</v>
          </cell>
        </row>
        <row r="114">
          <cell r="A114">
            <v>36926.75</v>
          </cell>
          <cell r="B114">
            <v>36926.75</v>
          </cell>
          <cell r="C114">
            <v>5.1942393197121355</v>
          </cell>
          <cell r="D114">
            <v>5.1942393197121355</v>
          </cell>
        </row>
        <row r="115">
          <cell r="A115">
            <v>36926.791666999998</v>
          </cell>
          <cell r="B115">
            <v>36926.791666666664</v>
          </cell>
          <cell r="C115">
            <v>4.6142262117053185</v>
          </cell>
          <cell r="D115">
            <v>4.6142262117053185</v>
          </cell>
        </row>
        <row r="116">
          <cell r="A116">
            <v>36926.833333000002</v>
          </cell>
          <cell r="B116">
            <v>36926.833333333336</v>
          </cell>
          <cell r="C116">
            <v>5.6380172764056766</v>
          </cell>
          <cell r="D116">
            <v>5.6380172764056766</v>
          </cell>
        </row>
        <row r="117">
          <cell r="A117">
            <v>36926.875</v>
          </cell>
          <cell r="B117">
            <v>36926.875</v>
          </cell>
          <cell r="C117">
            <v>7.3610095840891683</v>
          </cell>
          <cell r="D117">
            <v>7.3610095840891683</v>
          </cell>
        </row>
        <row r="118">
          <cell r="A118">
            <v>36926.916666999998</v>
          </cell>
          <cell r="B118">
            <v>36926.916666666664</v>
          </cell>
          <cell r="C118">
            <v>6.3438887793554324</v>
          </cell>
          <cell r="D118">
            <v>6.3438887793554324</v>
          </cell>
        </row>
        <row r="119">
          <cell r="A119">
            <v>36926.958333000002</v>
          </cell>
          <cell r="B119">
            <v>36926.958333333336</v>
          </cell>
          <cell r="C119">
            <v>6.3037949827759059</v>
          </cell>
          <cell r="D119">
            <v>6.3037949827759059</v>
          </cell>
        </row>
        <row r="120">
          <cell r="A120">
            <v>36927</v>
          </cell>
          <cell r="B120">
            <v>36927</v>
          </cell>
          <cell r="C120">
            <v>6.2991361885053694</v>
          </cell>
          <cell r="D120">
            <v>6.2991361885053694</v>
          </cell>
        </row>
        <row r="121">
          <cell r="A121">
            <v>36927.041666999998</v>
          </cell>
          <cell r="B121">
            <v>36927.041666666664</v>
          </cell>
          <cell r="C121">
            <v>6.7837602894653584</v>
          </cell>
          <cell r="D121">
            <v>6.7837602894653584</v>
          </cell>
        </row>
        <row r="122">
          <cell r="A122">
            <v>36927.083333000002</v>
          </cell>
          <cell r="B122">
            <v>36927.083333333336</v>
          </cell>
          <cell r="C122">
            <v>6.6572602432056458</v>
          </cell>
          <cell r="D122">
            <v>6.6572602432056458</v>
          </cell>
        </row>
        <row r="123">
          <cell r="A123">
            <v>36927.125</v>
          </cell>
          <cell r="B123">
            <v>36927.125</v>
          </cell>
          <cell r="C123">
            <v>7.3264949811634255</v>
          </cell>
          <cell r="D123">
            <v>7.3264949811634255</v>
          </cell>
        </row>
        <row r="124">
          <cell r="A124">
            <v>36927.166666999998</v>
          </cell>
          <cell r="B124">
            <v>36927.166666666664</v>
          </cell>
          <cell r="C124">
            <v>6.8866906582298748</v>
          </cell>
          <cell r="D124">
            <v>6.8866906582298748</v>
          </cell>
        </row>
        <row r="125">
          <cell r="A125">
            <v>36927.208333000002</v>
          </cell>
          <cell r="B125">
            <v>36927.208333333336</v>
          </cell>
          <cell r="C125">
            <v>6.1400501807843293</v>
          </cell>
          <cell r="D125">
            <v>6.1400501807843293</v>
          </cell>
        </row>
        <row r="126">
          <cell r="A126">
            <v>36927.25</v>
          </cell>
          <cell r="B126">
            <v>36927.25</v>
          </cell>
          <cell r="C126">
            <v>6.8222145221935202</v>
          </cell>
          <cell r="D126">
            <v>6.8222145221935202</v>
          </cell>
        </row>
        <row r="127">
          <cell r="A127">
            <v>36927.291666999998</v>
          </cell>
          <cell r="B127">
            <v>36927.291666666664</v>
          </cell>
          <cell r="C127">
            <v>6.5372443148814625</v>
          </cell>
          <cell r="D127">
            <v>6.5372443148814625</v>
          </cell>
        </row>
        <row r="128">
          <cell r="A128">
            <v>36927.333333000002</v>
          </cell>
          <cell r="B128">
            <v>36927.333333333336</v>
          </cell>
          <cell r="C128">
            <v>7.3375180252821197</v>
          </cell>
          <cell r="D128">
            <v>7.3375180252821197</v>
          </cell>
        </row>
        <row r="129">
          <cell r="A129">
            <v>36927.375</v>
          </cell>
          <cell r="B129">
            <v>36927.375</v>
          </cell>
          <cell r="C129">
            <v>6.5636035164070332</v>
          </cell>
          <cell r="D129">
            <v>6.5636035164070332</v>
          </cell>
        </row>
        <row r="130">
          <cell r="A130">
            <v>36927.416666999998</v>
          </cell>
          <cell r="B130">
            <v>36927.416666666664</v>
          </cell>
          <cell r="C130">
            <v>6.2663104465611985</v>
          </cell>
          <cell r="D130">
            <v>6.2663104465611985</v>
          </cell>
        </row>
        <row r="131">
          <cell r="A131">
            <v>36927.458333000002</v>
          </cell>
          <cell r="B131">
            <v>36927.458333333336</v>
          </cell>
          <cell r="C131">
            <v>6.072319520464589</v>
          </cell>
          <cell r="D131">
            <v>6.072319520464589</v>
          </cell>
        </row>
        <row r="132">
          <cell r="A132">
            <v>36927.5</v>
          </cell>
          <cell r="B132">
            <v>36927.5</v>
          </cell>
          <cell r="C132">
            <v>6.6049520118102887</v>
          </cell>
          <cell r="D132">
            <v>6.6049520118102887</v>
          </cell>
        </row>
        <row r="133">
          <cell r="A133">
            <v>36927.541666999998</v>
          </cell>
          <cell r="B133">
            <v>36927.541666666664</v>
          </cell>
          <cell r="C133">
            <v>5.4211369767045783</v>
          </cell>
          <cell r="D133">
            <v>5.4211369767045783</v>
          </cell>
        </row>
        <row r="134">
          <cell r="A134">
            <v>36927.583333000002</v>
          </cell>
          <cell r="B134">
            <v>36927.583333333336</v>
          </cell>
          <cell r="C134">
            <v>5.488984449256864</v>
          </cell>
          <cell r="D134">
            <v>5.488984449256864</v>
          </cell>
        </row>
        <row r="135">
          <cell r="A135">
            <v>36927.625</v>
          </cell>
          <cell r="B135">
            <v>36927.625</v>
          </cell>
          <cell r="C135">
            <v>5.6032114549566403</v>
          </cell>
          <cell r="D135">
            <v>5.6032114549566403</v>
          </cell>
        </row>
        <row r="136">
          <cell r="A136">
            <v>36927.666666999998</v>
          </cell>
          <cell r="B136">
            <v>36927.666666666664</v>
          </cell>
          <cell r="C136">
            <v>5.5475257755977516</v>
          </cell>
          <cell r="D136">
            <v>5.5475257755977516</v>
          </cell>
        </row>
        <row r="137">
          <cell r="A137">
            <v>36927.708333000002</v>
          </cell>
          <cell r="B137">
            <v>36927.708333333336</v>
          </cell>
          <cell r="C137">
            <v>7.7305716809379552</v>
          </cell>
          <cell r="D137">
            <v>7.7305716809379552</v>
          </cell>
        </row>
        <row r="138">
          <cell r="A138">
            <v>36927.75</v>
          </cell>
          <cell r="B138">
            <v>36927.75</v>
          </cell>
          <cell r="C138">
            <v>6.8034392454505781</v>
          </cell>
          <cell r="D138">
            <v>6.8034392454505781</v>
          </cell>
        </row>
        <row r="139">
          <cell r="A139">
            <v>36927.791666999998</v>
          </cell>
          <cell r="B139">
            <v>36927.791666666664</v>
          </cell>
          <cell r="C139">
            <v>6.9674233723363717</v>
          </cell>
          <cell r="D139">
            <v>6.9674233723363717</v>
          </cell>
        </row>
        <row r="140">
          <cell r="A140">
            <v>36927.833333000002</v>
          </cell>
          <cell r="B140">
            <v>36927.833333333336</v>
          </cell>
          <cell r="C140">
            <v>6.9272538312136671</v>
          </cell>
          <cell r="D140">
            <v>6.9272538312136671</v>
          </cell>
        </row>
        <row r="141">
          <cell r="A141">
            <v>36927.875</v>
          </cell>
          <cell r="B141">
            <v>36927.875</v>
          </cell>
          <cell r="C141">
            <v>6.9975286765186357</v>
          </cell>
          <cell r="D141">
            <v>6.9975286765186357</v>
          </cell>
        </row>
        <row r="142">
          <cell r="A142">
            <v>36927.916666999998</v>
          </cell>
          <cell r="B142">
            <v>36927.916666666664</v>
          </cell>
          <cell r="C142">
            <v>7.2597008604274338</v>
          </cell>
          <cell r="D142">
            <v>7.2597008604274338</v>
          </cell>
        </row>
        <row r="143">
          <cell r="A143">
            <v>36927.958333000002</v>
          </cell>
          <cell r="B143">
            <v>36927.958333333336</v>
          </cell>
          <cell r="C143">
            <v>6.7987593695834354</v>
          </cell>
          <cell r="D143">
            <v>6.7987593695834354</v>
          </cell>
        </row>
        <row r="144">
          <cell r="A144">
            <v>36928</v>
          </cell>
          <cell r="B144">
            <v>36928</v>
          </cell>
          <cell r="C144">
            <v>7.480294003104988</v>
          </cell>
          <cell r="D144">
            <v>7.480294003104988</v>
          </cell>
        </row>
        <row r="145">
          <cell r="A145">
            <v>36928.041666999998</v>
          </cell>
          <cell r="B145">
            <v>36928.041666666664</v>
          </cell>
          <cell r="C145">
            <v>7.7825750006814918</v>
          </cell>
          <cell r="D145">
            <v>7.7825750006814918</v>
          </cell>
        </row>
        <row r="146">
          <cell r="A146">
            <v>36928.083333000002</v>
          </cell>
          <cell r="B146">
            <v>36928.083333333336</v>
          </cell>
          <cell r="C146">
            <v>13.5974211380026</v>
          </cell>
          <cell r="D146">
            <v>13.5974211380026</v>
          </cell>
        </row>
        <row r="147">
          <cell r="A147">
            <v>36928.125</v>
          </cell>
          <cell r="B147">
            <v>36928.125</v>
          </cell>
          <cell r="C147">
            <v>4.2922613277524588</v>
          </cell>
          <cell r="D147">
            <v>4.2922613277524588</v>
          </cell>
        </row>
        <row r="148">
          <cell r="A148">
            <v>36928.166666999998</v>
          </cell>
          <cell r="B148">
            <v>36928.166666666664</v>
          </cell>
          <cell r="C148">
            <v>4.9989979095080121</v>
          </cell>
          <cell r="D148">
            <v>4.9989979095080121</v>
          </cell>
        </row>
        <row r="149">
          <cell r="A149">
            <v>36928.208333000002</v>
          </cell>
          <cell r="B149">
            <v>36928.208333333336</v>
          </cell>
          <cell r="C149">
            <v>5.2759209242116123</v>
          </cell>
          <cell r="D149">
            <v>5.2759209242116123</v>
          </cell>
        </row>
        <row r="150">
          <cell r="A150">
            <v>36928.25</v>
          </cell>
          <cell r="B150">
            <v>36928.25</v>
          </cell>
          <cell r="C150">
            <v>5.9736895773823226</v>
          </cell>
          <cell r="D150">
            <v>5.9736895773823226</v>
          </cell>
        </row>
        <row r="151">
          <cell r="A151">
            <v>36928.291666999998</v>
          </cell>
          <cell r="B151">
            <v>36928.291666666664</v>
          </cell>
          <cell r="C151">
            <v>5.5572119836165381</v>
          </cell>
          <cell r="D151">
            <v>5.5572119836165381</v>
          </cell>
        </row>
        <row r="152">
          <cell r="A152">
            <v>36928.333333000002</v>
          </cell>
          <cell r="B152">
            <v>36928.333333333336</v>
          </cell>
          <cell r="C152">
            <v>4.9570013502217574</v>
          </cell>
          <cell r="D152">
            <v>4.9570013502217574</v>
          </cell>
        </row>
        <row r="153">
          <cell r="A153">
            <v>36928.375</v>
          </cell>
          <cell r="B153">
            <v>36928.375</v>
          </cell>
          <cell r="C153">
            <v>5.6968880256053973</v>
          </cell>
          <cell r="D153">
            <v>5.6968880256053973</v>
          </cell>
        </row>
        <row r="154">
          <cell r="A154">
            <v>36928.416666999998</v>
          </cell>
          <cell r="B154">
            <v>36928.416666666664</v>
          </cell>
          <cell r="C154">
            <v>5.4806445502452146</v>
          </cell>
          <cell r="D154">
            <v>5.4806445502452146</v>
          </cell>
        </row>
        <row r="155">
          <cell r="A155">
            <v>36928.458333000002</v>
          </cell>
          <cell r="B155">
            <v>36928.458333333336</v>
          </cell>
          <cell r="C155">
            <v>5.9558245573936315</v>
          </cell>
          <cell r="D155">
            <v>5.9558245573936315</v>
          </cell>
        </row>
        <row r="156">
          <cell r="A156">
            <v>36928.5</v>
          </cell>
          <cell r="B156">
            <v>36928.5</v>
          </cell>
          <cell r="C156">
            <v>5.1630704973362747</v>
          </cell>
          <cell r="D156">
            <v>5.1630704973362747</v>
          </cell>
        </row>
        <row r="157">
          <cell r="A157">
            <v>36928.541666999998</v>
          </cell>
          <cell r="B157">
            <v>36928.541666666664</v>
          </cell>
          <cell r="C157">
            <v>5.3357292601093462</v>
          </cell>
          <cell r="D157">
            <v>5.3357292601093462</v>
          </cell>
        </row>
        <row r="158">
          <cell r="A158">
            <v>36928.583333000002</v>
          </cell>
          <cell r="B158">
            <v>36928.583333333336</v>
          </cell>
          <cell r="C158">
            <v>4.5676458046613231</v>
          </cell>
          <cell r="D158">
            <v>4.5676458046613231</v>
          </cell>
        </row>
        <row r="159">
          <cell r="A159">
            <v>36928.625</v>
          </cell>
          <cell r="B159">
            <v>36928.625</v>
          </cell>
          <cell r="C159">
            <v>3.8228840903076513</v>
          </cell>
          <cell r="D159">
            <v>3.8228840903076513</v>
          </cell>
        </row>
        <row r="160">
          <cell r="A160">
            <v>36928.666666999998</v>
          </cell>
          <cell r="B160">
            <v>36928.666666666664</v>
          </cell>
          <cell r="C160">
            <v>3.03811410621232</v>
          </cell>
          <cell r="D160">
            <v>3.03811410621232</v>
          </cell>
        </row>
        <row r="161">
          <cell r="A161">
            <v>36928.708333000002</v>
          </cell>
          <cell r="B161">
            <v>36928.708333333336</v>
          </cell>
          <cell r="C161">
            <v>4.9929040393846353</v>
          </cell>
          <cell r="D161">
            <v>4.9929040393846353</v>
          </cell>
        </row>
        <row r="162">
          <cell r="A162">
            <v>36928.75</v>
          </cell>
          <cell r="B162">
            <v>36928.75</v>
          </cell>
          <cell r="C162">
            <v>4.9687506155859502</v>
          </cell>
          <cell r="D162">
            <v>4.9687506155859502</v>
          </cell>
        </row>
        <row r="163">
          <cell r="A163">
            <v>36928.791666999998</v>
          </cell>
          <cell r="B163">
            <v>36928.791666666664</v>
          </cell>
          <cell r="C163">
            <v>5.8388965051691288</v>
          </cell>
          <cell r="D163">
            <v>5.8388965051691288</v>
          </cell>
        </row>
        <row r="164">
          <cell r="A164">
            <v>36928.833333000002</v>
          </cell>
          <cell r="B164">
            <v>36928.833333333336</v>
          </cell>
          <cell r="C164">
            <v>5.6953691044071855</v>
          </cell>
          <cell r="D164">
            <v>5.6953691044071855</v>
          </cell>
        </row>
        <row r="165">
          <cell r="A165">
            <v>36928.875</v>
          </cell>
          <cell r="B165">
            <v>36928.875</v>
          </cell>
          <cell r="C165">
            <v>5.3805503434774522</v>
          </cell>
          <cell r="D165">
            <v>5.3805503434774522</v>
          </cell>
        </row>
        <row r="166">
          <cell r="A166">
            <v>36928.916666999998</v>
          </cell>
          <cell r="B166">
            <v>36928.916666666664</v>
          </cell>
          <cell r="C166">
            <v>5.2944080680221166</v>
          </cell>
          <cell r="D166">
            <v>5.2944080680221166</v>
          </cell>
        </row>
        <row r="167">
          <cell r="A167">
            <v>36928.958333000002</v>
          </cell>
          <cell r="B167">
            <v>36928.958333333336</v>
          </cell>
          <cell r="C167">
            <v>5.1133908984418888</v>
          </cell>
          <cell r="D167">
            <v>5.1133908984418888</v>
          </cell>
        </row>
        <row r="168">
          <cell r="A168">
            <v>36929</v>
          </cell>
          <cell r="B168">
            <v>36929</v>
          </cell>
          <cell r="C168">
            <v>4.9978749188659002</v>
          </cell>
          <cell r="D168">
            <v>4.9978749188659002</v>
          </cell>
        </row>
        <row r="169">
          <cell r="A169">
            <v>36929.041666999998</v>
          </cell>
          <cell r="B169">
            <v>36929.041666666664</v>
          </cell>
          <cell r="C169">
            <v>5.0087516772205953</v>
          </cell>
          <cell r="D169">
            <v>5.0087516772205953</v>
          </cell>
        </row>
        <row r="170">
          <cell r="A170">
            <v>36929.083333000002</v>
          </cell>
          <cell r="B170">
            <v>36929.083333333336</v>
          </cell>
          <cell r="C170">
            <v>5.2416065049855431</v>
          </cell>
          <cell r="D170">
            <v>5.2416065049855431</v>
          </cell>
        </row>
        <row r="171">
          <cell r="A171">
            <v>36929.125</v>
          </cell>
          <cell r="B171">
            <v>36929.125</v>
          </cell>
          <cell r="C171">
            <v>5.5464598345429001</v>
          </cell>
          <cell r="D171">
            <v>5.5464598345429001</v>
          </cell>
        </row>
        <row r="172">
          <cell r="A172">
            <v>36929.166666999998</v>
          </cell>
          <cell r="B172">
            <v>36929.166666666664</v>
          </cell>
          <cell r="C172">
            <v>5.7110426819740354</v>
          </cell>
          <cell r="D172">
            <v>5.7110426819740354</v>
          </cell>
        </row>
        <row r="173">
          <cell r="A173">
            <v>36929.208333000002</v>
          </cell>
          <cell r="B173">
            <v>36929.208333333336</v>
          </cell>
          <cell r="C173">
            <v>4.7794557638037771</v>
          </cell>
          <cell r="D173">
            <v>4.7794557638037771</v>
          </cell>
        </row>
        <row r="174">
          <cell r="A174">
            <v>36929.25</v>
          </cell>
          <cell r="B174">
            <v>36929.25</v>
          </cell>
          <cell r="C174">
            <v>5.2589762220164875</v>
          </cell>
          <cell r="D174">
            <v>5.2589762220164875</v>
          </cell>
        </row>
        <row r="175">
          <cell r="A175">
            <v>36929.291666999998</v>
          </cell>
          <cell r="B175">
            <v>36929.291666666664</v>
          </cell>
          <cell r="C175">
            <v>7.0308605960106538</v>
          </cell>
          <cell r="D175">
            <v>7.0308605960106538</v>
          </cell>
        </row>
        <row r="176">
          <cell r="A176">
            <v>36929.333333000002</v>
          </cell>
          <cell r="B176">
            <v>36929.333333333336</v>
          </cell>
          <cell r="C176">
            <v>8.5720930567555342</v>
          </cell>
          <cell r="D176">
            <v>8.5720930567555342</v>
          </cell>
        </row>
        <row r="177">
          <cell r="A177">
            <v>36929.375</v>
          </cell>
          <cell r="B177">
            <v>36929.375</v>
          </cell>
          <cell r="C177">
            <v>5.0782159399951121</v>
          </cell>
          <cell r="D177">
            <v>5.0782159399951121</v>
          </cell>
        </row>
        <row r="178">
          <cell r="A178">
            <v>36929.416666999998</v>
          </cell>
          <cell r="B178">
            <v>36929.416666666664</v>
          </cell>
          <cell r="C178">
            <v>5.4929938808583287</v>
          </cell>
          <cell r="D178">
            <v>5.4929938808583287</v>
          </cell>
        </row>
        <row r="179">
          <cell r="A179">
            <v>36929.458333000002</v>
          </cell>
          <cell r="B179">
            <v>36929.458333333336</v>
          </cell>
          <cell r="C179">
            <v>5.0692752870495648</v>
          </cell>
          <cell r="D179">
            <v>5.0692752870495648</v>
          </cell>
        </row>
        <row r="180">
          <cell r="A180">
            <v>36929.5</v>
          </cell>
          <cell r="B180">
            <v>36929.5</v>
          </cell>
          <cell r="C180">
            <v>6.1555504693916552</v>
          </cell>
          <cell r="D180">
            <v>6.1555504693916552</v>
          </cell>
        </row>
        <row r="181">
          <cell r="A181">
            <v>36929.541666999998</v>
          </cell>
          <cell r="B181">
            <v>36929.541666666664</v>
          </cell>
          <cell r="C181">
            <v>4.3644372346618479</v>
          </cell>
          <cell r="D181">
            <v>4.3644372346618479</v>
          </cell>
        </row>
        <row r="182">
          <cell r="A182">
            <v>36929.583333000002</v>
          </cell>
          <cell r="B182">
            <v>36929.583333333336</v>
          </cell>
          <cell r="C182">
            <v>3.9401774686623838</v>
          </cell>
          <cell r="D182">
            <v>3.9401774686623838</v>
          </cell>
        </row>
        <row r="183">
          <cell r="A183">
            <v>36929.625</v>
          </cell>
          <cell r="B183">
            <v>36929.625</v>
          </cell>
          <cell r="C183">
            <v>4.3320042267731962</v>
          </cell>
          <cell r="D183">
            <v>4.3320042267731962</v>
          </cell>
        </row>
        <row r="184">
          <cell r="A184">
            <v>36929.666666999998</v>
          </cell>
          <cell r="B184">
            <v>36929.666666666664</v>
          </cell>
          <cell r="C184">
            <v>5.5239635596986805</v>
          </cell>
          <cell r="D184">
            <v>5.5239635596986805</v>
          </cell>
        </row>
        <row r="185">
          <cell r="A185">
            <v>36929.708333000002</v>
          </cell>
          <cell r="B185">
            <v>36929.708333333336</v>
          </cell>
          <cell r="C185">
            <v>5.0235500643994513</v>
          </cell>
          <cell r="D185">
            <v>5.0235500643994513</v>
          </cell>
        </row>
        <row r="186">
          <cell r="A186">
            <v>36929.75</v>
          </cell>
          <cell r="B186">
            <v>36929.75</v>
          </cell>
          <cell r="C186">
            <v>4.9513918135567394</v>
          </cell>
          <cell r="D186">
            <v>4.9513918135567394</v>
          </cell>
        </row>
        <row r="187">
          <cell r="A187">
            <v>36929.791666999998</v>
          </cell>
          <cell r="B187">
            <v>36929.791666666664</v>
          </cell>
          <cell r="C187">
            <v>5.0283995997102977</v>
          </cell>
          <cell r="D187">
            <v>5.0283995997102977</v>
          </cell>
        </row>
        <row r="188">
          <cell r="A188">
            <v>36929.833333000002</v>
          </cell>
          <cell r="B188">
            <v>36929.833333333336</v>
          </cell>
          <cell r="C188">
            <v>5.7830268238347227</v>
          </cell>
          <cell r="D188">
            <v>5.7830268238347227</v>
          </cell>
        </row>
        <row r="189">
          <cell r="A189">
            <v>36929.875</v>
          </cell>
          <cell r="B189">
            <v>36929.875</v>
          </cell>
          <cell r="C189">
            <v>5.0255127694612947</v>
          </cell>
          <cell r="D189">
            <v>5.0255127694612947</v>
          </cell>
        </row>
        <row r="190">
          <cell r="A190">
            <v>36929.916666999998</v>
          </cell>
          <cell r="B190">
            <v>36929.916666666664</v>
          </cell>
          <cell r="C190">
            <v>5.6318614044805626</v>
          </cell>
          <cell r="D190">
            <v>5.6318614044805626</v>
          </cell>
        </row>
        <row r="191">
          <cell r="A191">
            <v>36929.958333000002</v>
          </cell>
          <cell r="B191">
            <v>36929.958333333336</v>
          </cell>
          <cell r="C191">
            <v>6.2623863283388133</v>
          </cell>
          <cell r="D191">
            <v>6.2623863283388133</v>
          </cell>
        </row>
        <row r="192">
          <cell r="A192">
            <v>36930</v>
          </cell>
          <cell r="B192">
            <v>36930</v>
          </cell>
          <cell r="C192">
            <v>5.5689084519497918</v>
          </cell>
          <cell r="D192">
            <v>5.5689084519497918</v>
          </cell>
        </row>
        <row r="193">
          <cell r="A193">
            <v>36930.041666999998</v>
          </cell>
          <cell r="B193">
            <v>36930.041666666664</v>
          </cell>
          <cell r="C193">
            <v>5.2737309623629978</v>
          </cell>
          <cell r="D193">
            <v>5.2737309623629978</v>
          </cell>
        </row>
        <row r="194">
          <cell r="A194">
            <v>36930.083333000002</v>
          </cell>
          <cell r="B194">
            <v>36930.083333333336</v>
          </cell>
          <cell r="C194">
            <v>4.9631327199628794</v>
          </cell>
          <cell r="D194">
            <v>4.9631327199628794</v>
          </cell>
        </row>
        <row r="195">
          <cell r="A195">
            <v>36930.125</v>
          </cell>
          <cell r="B195">
            <v>36930.125</v>
          </cell>
          <cell r="C195">
            <v>5.1416860699534599</v>
          </cell>
          <cell r="D195">
            <v>5.1416860699534599</v>
          </cell>
        </row>
        <row r="196">
          <cell r="A196">
            <v>36930.166666999998</v>
          </cell>
          <cell r="B196">
            <v>36930.166666666664</v>
          </cell>
          <cell r="C196">
            <v>5.3803625594394351</v>
          </cell>
          <cell r="D196">
            <v>5.3803625594394351</v>
          </cell>
        </row>
        <row r="197">
          <cell r="A197">
            <v>36930.208333000002</v>
          </cell>
          <cell r="B197">
            <v>36930.208333333336</v>
          </cell>
          <cell r="C197">
            <v>5.1105875197148398</v>
          </cell>
          <cell r="D197">
            <v>5.1105875197148398</v>
          </cell>
        </row>
        <row r="198">
          <cell r="A198">
            <v>36930.25</v>
          </cell>
          <cell r="B198">
            <v>36930.25</v>
          </cell>
          <cell r="C198">
            <v>5.912040243053629</v>
          </cell>
          <cell r="D198">
            <v>5.912040243053629</v>
          </cell>
        </row>
        <row r="199">
          <cell r="A199">
            <v>36930.291666999998</v>
          </cell>
          <cell r="B199">
            <v>36930.291666666664</v>
          </cell>
          <cell r="C199">
            <v>5.0753791886639918</v>
          </cell>
          <cell r="D199">
            <v>5.0753791886639918</v>
          </cell>
        </row>
        <row r="200">
          <cell r="A200">
            <v>36930.333333000002</v>
          </cell>
          <cell r="B200">
            <v>36930.333333333336</v>
          </cell>
          <cell r="C200">
            <v>5.5327823123302462</v>
          </cell>
          <cell r="D200">
            <v>5.5327823123302462</v>
          </cell>
        </row>
        <row r="201">
          <cell r="A201">
            <v>36930.375</v>
          </cell>
          <cell r="B201">
            <v>36930.375</v>
          </cell>
          <cell r="C201">
            <v>4.834571836359844</v>
          </cell>
          <cell r="D201">
            <v>4.834571836359844</v>
          </cell>
        </row>
        <row r="202">
          <cell r="A202">
            <v>36930.416666999998</v>
          </cell>
          <cell r="B202">
            <v>36930.416666666664</v>
          </cell>
          <cell r="C202">
            <v>4.1727570043124791</v>
          </cell>
          <cell r="D202">
            <v>4.1727570043124791</v>
          </cell>
        </row>
        <row r="203">
          <cell r="A203">
            <v>36930.458333000002</v>
          </cell>
          <cell r="B203">
            <v>36930.458333333336</v>
          </cell>
          <cell r="C203">
            <v>5.3142860584938605</v>
          </cell>
          <cell r="D203">
            <v>5.3142860584938605</v>
          </cell>
        </row>
        <row r="204">
          <cell r="A204">
            <v>36930.5</v>
          </cell>
          <cell r="B204">
            <v>36930.5</v>
          </cell>
          <cell r="C204">
            <v>4.4116068726787825</v>
          </cell>
          <cell r="D204">
            <v>4.4116068726787825</v>
          </cell>
        </row>
        <row r="205">
          <cell r="A205">
            <v>36930.541666999998</v>
          </cell>
          <cell r="B205">
            <v>36930.541666666664</v>
          </cell>
          <cell r="C205">
            <v>4.663426049698792</v>
          </cell>
          <cell r="D205">
            <v>4.663426049698792</v>
          </cell>
        </row>
        <row r="206">
          <cell r="A206">
            <v>36930.583333000002</v>
          </cell>
          <cell r="B206">
            <v>36930.583333333336</v>
          </cell>
          <cell r="C206">
            <v>5.3874054082122926</v>
          </cell>
          <cell r="D206">
            <v>5.3874054082122926</v>
          </cell>
        </row>
        <row r="207">
          <cell r="A207">
            <v>36930.625</v>
          </cell>
          <cell r="B207">
            <v>36930.625</v>
          </cell>
          <cell r="C207">
            <v>5.8336230609517266</v>
          </cell>
          <cell r="D207">
            <v>5.8336230609517266</v>
          </cell>
        </row>
        <row r="208">
          <cell r="A208">
            <v>36930.666666999998</v>
          </cell>
          <cell r="B208">
            <v>36930.666666666664</v>
          </cell>
          <cell r="C208">
            <v>7.0752839984380103</v>
          </cell>
          <cell r="D208">
            <v>7.0752839984380103</v>
          </cell>
        </row>
        <row r="209">
          <cell r="A209">
            <v>36930.708333000002</v>
          </cell>
          <cell r="B209">
            <v>36930.708333333336</v>
          </cell>
          <cell r="C209">
            <v>5.1931516089410739</v>
          </cell>
          <cell r="D209">
            <v>5.1931516089410739</v>
          </cell>
        </row>
        <row r="210">
          <cell r="A210">
            <v>36930.75</v>
          </cell>
          <cell r="B210">
            <v>36930.75</v>
          </cell>
          <cell r="C210">
            <v>4.7398394894304916</v>
          </cell>
          <cell r="D210">
            <v>4.7398394894304916</v>
          </cell>
        </row>
        <row r="211">
          <cell r="A211">
            <v>36930.791666999998</v>
          </cell>
          <cell r="B211">
            <v>36930.791666666664</v>
          </cell>
          <cell r="C211">
            <v>5.8016467050137797</v>
          </cell>
          <cell r="D211">
            <v>5.8016467050137797</v>
          </cell>
        </row>
        <row r="212">
          <cell r="A212">
            <v>36930.833333000002</v>
          </cell>
          <cell r="B212">
            <v>36930.833333333336</v>
          </cell>
          <cell r="C212">
            <v>4.9457090122936194</v>
          </cell>
          <cell r="D212">
            <v>4.9457090122936194</v>
          </cell>
        </row>
        <row r="213">
          <cell r="A213">
            <v>36930.875</v>
          </cell>
          <cell r="B213">
            <v>36930.875</v>
          </cell>
          <cell r="C213">
            <v>6.5827346515377654</v>
          </cell>
          <cell r="D213">
            <v>6.5827346515377654</v>
          </cell>
        </row>
        <row r="214">
          <cell r="A214">
            <v>36930.916666999998</v>
          </cell>
          <cell r="B214">
            <v>36930.916666666664</v>
          </cell>
          <cell r="C214">
            <v>8.4121345161061267</v>
          </cell>
          <cell r="D214">
            <v>8.4121345161061267</v>
          </cell>
        </row>
        <row r="215">
          <cell r="A215">
            <v>36930.958333000002</v>
          </cell>
          <cell r="B215">
            <v>36930.958333333336</v>
          </cell>
          <cell r="C215">
            <v>13.451016526923526</v>
          </cell>
          <cell r="D215">
            <v>13.451016526923526</v>
          </cell>
        </row>
        <row r="216">
          <cell r="A216">
            <v>36931</v>
          </cell>
          <cell r="B216">
            <v>36931</v>
          </cell>
          <cell r="C216">
            <v>7.261387570788548</v>
          </cell>
          <cell r="D216">
            <v>7.261387570788548</v>
          </cell>
        </row>
        <row r="217">
          <cell r="A217">
            <v>36931.041666999998</v>
          </cell>
          <cell r="B217">
            <v>36931.041666666664</v>
          </cell>
          <cell r="C217">
            <v>7.2413602646830366</v>
          </cell>
          <cell r="D217">
            <v>7.2413602646830366</v>
          </cell>
        </row>
        <row r="218">
          <cell r="A218">
            <v>36931.083333000002</v>
          </cell>
          <cell r="B218">
            <v>36931.083333333336</v>
          </cell>
          <cell r="C218">
            <v>5.7923233748450587</v>
          </cell>
          <cell r="D218">
            <v>5.7923233748450587</v>
          </cell>
        </row>
        <row r="219">
          <cell r="A219">
            <v>36931.125</v>
          </cell>
          <cell r="B219">
            <v>36931.125</v>
          </cell>
          <cell r="C219">
            <v>4.3896214843256649</v>
          </cell>
          <cell r="D219">
            <v>4.3896214843256649</v>
          </cell>
        </row>
        <row r="220">
          <cell r="A220">
            <v>36931.166666999998</v>
          </cell>
          <cell r="B220">
            <v>36931.166666666664</v>
          </cell>
          <cell r="C220">
            <v>5.2645727132076034</v>
          </cell>
          <cell r="D220">
            <v>5.2645727132076034</v>
          </cell>
        </row>
        <row r="221">
          <cell r="A221">
            <v>36931.208333000002</v>
          </cell>
          <cell r="B221">
            <v>36931.208333333336</v>
          </cell>
          <cell r="C221">
            <v>5.3073897158657299</v>
          </cell>
          <cell r="D221">
            <v>5.3073897158657299</v>
          </cell>
        </row>
        <row r="222">
          <cell r="A222">
            <v>36931.25</v>
          </cell>
          <cell r="B222">
            <v>36931.25</v>
          </cell>
          <cell r="C222">
            <v>4.9961737478855612</v>
          </cell>
          <cell r="D222">
            <v>4.9961737478855612</v>
          </cell>
        </row>
        <row r="223">
          <cell r="A223">
            <v>36931.291666999998</v>
          </cell>
          <cell r="B223">
            <v>36931.291666666664</v>
          </cell>
          <cell r="C223">
            <v>5.9933434353677848</v>
          </cell>
          <cell r="D223">
            <v>5.9933434353677848</v>
          </cell>
        </row>
        <row r="224">
          <cell r="A224">
            <v>36931.333333000002</v>
          </cell>
          <cell r="B224">
            <v>36931.333333333336</v>
          </cell>
          <cell r="C224">
            <v>5.125415007405751</v>
          </cell>
          <cell r="D224">
            <v>5.125415007405751</v>
          </cell>
        </row>
        <row r="225">
          <cell r="A225">
            <v>36931.375</v>
          </cell>
          <cell r="B225">
            <v>36931.375</v>
          </cell>
          <cell r="C225">
            <v>4.3060488754213671</v>
          </cell>
          <cell r="D225">
            <v>4.3060488754213671</v>
          </cell>
        </row>
        <row r="226">
          <cell r="A226">
            <v>36931.416666999998</v>
          </cell>
          <cell r="B226">
            <v>36931.416666666664</v>
          </cell>
          <cell r="C226">
            <v>5.7505676421341629</v>
          </cell>
          <cell r="D226">
            <v>5.7505676421341629</v>
          </cell>
        </row>
        <row r="227">
          <cell r="A227">
            <v>36931.458333000002</v>
          </cell>
          <cell r="B227">
            <v>36931.458333333336</v>
          </cell>
          <cell r="C227">
            <v>5.3497184180479547</v>
          </cell>
          <cell r="D227">
            <v>5.3497184180479547</v>
          </cell>
        </row>
        <row r="228">
          <cell r="A228">
            <v>36931.5</v>
          </cell>
          <cell r="B228">
            <v>36931.5</v>
          </cell>
          <cell r="C228">
            <v>5.3598279393212911</v>
          </cell>
          <cell r="D228">
            <v>5.3598279393212911</v>
          </cell>
        </row>
        <row r="229">
          <cell r="A229">
            <v>36931.541666999998</v>
          </cell>
          <cell r="B229">
            <v>36931.541666666664</v>
          </cell>
          <cell r="C229">
            <v>8.2448747034282679</v>
          </cell>
          <cell r="D229">
            <v>8.2448747034282679</v>
          </cell>
        </row>
        <row r="230">
          <cell r="A230">
            <v>36931.583333000002</v>
          </cell>
          <cell r="B230">
            <v>36931.583333333336</v>
          </cell>
          <cell r="C230">
            <v>6.4134728377846901</v>
          </cell>
          <cell r="D230">
            <v>6.4134728377846901</v>
          </cell>
        </row>
        <row r="231">
          <cell r="A231">
            <v>36931.625</v>
          </cell>
          <cell r="B231">
            <v>36931.625</v>
          </cell>
          <cell r="C231">
            <v>5.8154489610231543</v>
          </cell>
          <cell r="D231">
            <v>5.8154489610231543</v>
          </cell>
        </row>
        <row r="232">
          <cell r="A232">
            <v>36931.666666999998</v>
          </cell>
          <cell r="B232">
            <v>36931.666666666664</v>
          </cell>
          <cell r="C232">
            <v>6.4630688626572503</v>
          </cell>
          <cell r="D232">
            <v>6.4630688626572503</v>
          </cell>
        </row>
        <row r="233">
          <cell r="A233">
            <v>36931.708333000002</v>
          </cell>
          <cell r="B233">
            <v>36931.708333333336</v>
          </cell>
          <cell r="C233">
            <v>3.9882083272545015</v>
          </cell>
          <cell r="D233">
            <v>3.9882083272545015</v>
          </cell>
        </row>
        <row r="234">
          <cell r="A234">
            <v>36931.75</v>
          </cell>
          <cell r="B234">
            <v>36931.75</v>
          </cell>
          <cell r="C234">
            <v>4.7546851350102104</v>
          </cell>
          <cell r="D234">
            <v>4.7546851350102104</v>
          </cell>
        </row>
        <row r="235">
          <cell r="A235">
            <v>36931.791666999998</v>
          </cell>
          <cell r="B235">
            <v>36931.791666666664</v>
          </cell>
          <cell r="C235">
            <v>4.1301173056966505</v>
          </cell>
          <cell r="D235">
            <v>4.1301173056966505</v>
          </cell>
        </row>
        <row r="236">
          <cell r="A236">
            <v>36931.833333000002</v>
          </cell>
          <cell r="B236">
            <v>36931.833333333336</v>
          </cell>
          <cell r="C236">
            <v>4.0517879301643447</v>
          </cell>
          <cell r="D236">
            <v>4.0517879301643447</v>
          </cell>
        </row>
        <row r="237">
          <cell r="A237">
            <v>36931.875</v>
          </cell>
          <cell r="B237">
            <v>36931.875</v>
          </cell>
          <cell r="C237">
            <v>4.2626422939896704</v>
          </cell>
          <cell r="D237">
            <v>4.2626422939896704</v>
          </cell>
        </row>
        <row r="238">
          <cell r="A238">
            <v>36931.916666999998</v>
          </cell>
          <cell r="B238">
            <v>36931.916666666664</v>
          </cell>
          <cell r="C238">
            <v>3.9423103358459834</v>
          </cell>
          <cell r="D238">
            <v>3.9423103358459834</v>
          </cell>
        </row>
        <row r="239">
          <cell r="A239">
            <v>36931.958333000002</v>
          </cell>
          <cell r="B239">
            <v>36931.958333333336</v>
          </cell>
          <cell r="C239">
            <v>3.7043855580819849</v>
          </cell>
          <cell r="D239">
            <v>3.7043855580819849</v>
          </cell>
        </row>
        <row r="240">
          <cell r="A240">
            <v>36932</v>
          </cell>
          <cell r="B240">
            <v>36932</v>
          </cell>
          <cell r="C240">
            <v>7.0456455622751442</v>
          </cell>
          <cell r="D240">
            <v>7.0456455622751442</v>
          </cell>
        </row>
        <row r="241">
          <cell r="A241">
            <v>36932.041666999998</v>
          </cell>
          <cell r="B241">
            <v>36932.041666666664</v>
          </cell>
          <cell r="C241">
            <v>5.8494967977047772</v>
          </cell>
          <cell r="D241">
            <v>5.8494967977047772</v>
          </cell>
        </row>
        <row r="242">
          <cell r="A242">
            <v>36932.083333000002</v>
          </cell>
          <cell r="B242">
            <v>36932.083333333336</v>
          </cell>
          <cell r="C242">
            <v>4.9684784861462203</v>
          </cell>
          <cell r="D242">
            <v>4.9684784861462203</v>
          </cell>
        </row>
        <row r="243">
          <cell r="A243">
            <v>36932.125</v>
          </cell>
          <cell r="B243">
            <v>36932.125</v>
          </cell>
          <cell r="C243">
            <v>5.0451026180313541</v>
          </cell>
          <cell r="D243">
            <v>5.0451026180313541</v>
          </cell>
        </row>
        <row r="244">
          <cell r="A244">
            <v>36932.166666999998</v>
          </cell>
          <cell r="B244">
            <v>36932.166666666664</v>
          </cell>
          <cell r="C244">
            <v>4.631632943565168</v>
          </cell>
          <cell r="D244">
            <v>4.631632943565168</v>
          </cell>
        </row>
        <row r="245">
          <cell r="A245">
            <v>36932.208333000002</v>
          </cell>
          <cell r="B245">
            <v>36932.208333333336</v>
          </cell>
          <cell r="C245">
            <v>4.7243369979618608</v>
          </cell>
          <cell r="D245">
            <v>4.7243369979618608</v>
          </cell>
        </row>
        <row r="246">
          <cell r="A246">
            <v>36932.25</v>
          </cell>
          <cell r="B246">
            <v>36932.25</v>
          </cell>
          <cell r="C246">
            <v>11.258044833998889</v>
          </cell>
          <cell r="D246">
            <v>11.258044833998889</v>
          </cell>
        </row>
        <row r="247">
          <cell r="A247">
            <v>36932.291666999998</v>
          </cell>
          <cell r="B247">
            <v>36932.291666666664</v>
          </cell>
          <cell r="C247">
            <v>4.973764188949211</v>
          </cell>
          <cell r="D247">
            <v>4.973764188949211</v>
          </cell>
        </row>
        <row r="248">
          <cell r="A248">
            <v>36932.333333000002</v>
          </cell>
          <cell r="B248">
            <v>36932.333333333336</v>
          </cell>
          <cell r="C248">
            <v>4.424390196092526</v>
          </cell>
          <cell r="D248">
            <v>4.424390196092526</v>
          </cell>
        </row>
        <row r="249">
          <cell r="A249">
            <v>36932.375</v>
          </cell>
          <cell r="B249">
            <v>36932.375</v>
          </cell>
          <cell r="C249">
            <v>4.6724741019759808</v>
          </cell>
          <cell r="D249">
            <v>4.6724741019759808</v>
          </cell>
        </row>
        <row r="250">
          <cell r="A250">
            <v>36932.416666999998</v>
          </cell>
          <cell r="B250">
            <v>36932.416666666664</v>
          </cell>
          <cell r="C250">
            <v>3.8773134636349411</v>
          </cell>
          <cell r="D250">
            <v>3.8773134636349411</v>
          </cell>
        </row>
        <row r="251">
          <cell r="A251">
            <v>36932.458333000002</v>
          </cell>
          <cell r="B251">
            <v>36932.458333333336</v>
          </cell>
          <cell r="C251">
            <v>3.3192317775475311</v>
          </cell>
          <cell r="D251">
            <v>3.3192317775475311</v>
          </cell>
        </row>
        <row r="252">
          <cell r="A252">
            <v>36932.5</v>
          </cell>
          <cell r="B252">
            <v>36932.5</v>
          </cell>
          <cell r="C252">
            <v>7.5331895963661308</v>
          </cell>
          <cell r="D252">
            <v>7.5331895963661308</v>
          </cell>
        </row>
        <row r="253">
          <cell r="A253">
            <v>36932.541666999998</v>
          </cell>
          <cell r="B253">
            <v>36932.541666666664</v>
          </cell>
          <cell r="C253">
            <v>11.968622715698553</v>
          </cell>
          <cell r="D253">
            <v>11.968622715698553</v>
          </cell>
        </row>
        <row r="254">
          <cell r="A254">
            <v>36932.583333000002</v>
          </cell>
          <cell r="B254">
            <v>36932.583333333336</v>
          </cell>
          <cell r="C254">
            <v>20.867796573553836</v>
          </cell>
          <cell r="D254">
            <v>20.867796573553836</v>
          </cell>
        </row>
        <row r="255">
          <cell r="A255">
            <v>36932.625</v>
          </cell>
          <cell r="B255">
            <v>36932.625</v>
          </cell>
          <cell r="C255">
            <v>21.122030901379055</v>
          </cell>
          <cell r="D255">
            <v>21.122030901379055</v>
          </cell>
        </row>
        <row r="256">
          <cell r="A256">
            <v>36932.666666999998</v>
          </cell>
          <cell r="B256">
            <v>36932.666666666664</v>
          </cell>
          <cell r="C256">
            <v>21.164089614677486</v>
          </cell>
          <cell r="D256">
            <v>21.164089614677486</v>
          </cell>
        </row>
        <row r="257">
          <cell r="A257">
            <v>36932.708333000002</v>
          </cell>
          <cell r="B257">
            <v>36932.708333333336</v>
          </cell>
          <cell r="C257">
            <v>21.256098688528219</v>
          </cell>
          <cell r="D257">
            <v>21.256098688528219</v>
          </cell>
        </row>
        <row r="258">
          <cell r="A258">
            <v>36932.75</v>
          </cell>
          <cell r="B258">
            <v>36932.75</v>
          </cell>
          <cell r="C258">
            <v>21.257018362628092</v>
          </cell>
          <cell r="D258">
            <v>21.257018362628092</v>
          </cell>
        </row>
        <row r="259">
          <cell r="A259">
            <v>36932.791666999998</v>
          </cell>
          <cell r="B259">
            <v>36932.791666666664</v>
          </cell>
          <cell r="C259">
            <v>21.244733810424805</v>
          </cell>
          <cell r="D259">
            <v>21.244733810424805</v>
          </cell>
        </row>
        <row r="260">
          <cell r="A260">
            <v>36932.833333000002</v>
          </cell>
          <cell r="B260">
            <v>36932.833333333336</v>
          </cell>
          <cell r="C260">
            <v>21.244733810424805</v>
          </cell>
          <cell r="D260">
            <v>21.244733810424805</v>
          </cell>
        </row>
        <row r="261">
          <cell r="A261">
            <v>36932.875</v>
          </cell>
          <cell r="B261">
            <v>36932.875</v>
          </cell>
          <cell r="C261">
            <v>21.259530816409683</v>
          </cell>
          <cell r="D261">
            <v>21.259530816409683</v>
          </cell>
        </row>
        <row r="262">
          <cell r="A262">
            <v>36932.916666999998</v>
          </cell>
          <cell r="B262">
            <v>36932.916666666664</v>
          </cell>
          <cell r="C262">
            <v>21.318388485868415</v>
          </cell>
          <cell r="D262">
            <v>21.318388485868415</v>
          </cell>
        </row>
        <row r="263">
          <cell r="A263">
            <v>36932.958333000002</v>
          </cell>
          <cell r="B263">
            <v>36932.958333333336</v>
          </cell>
          <cell r="C263">
            <v>21.318470001220703</v>
          </cell>
          <cell r="D263">
            <v>21.318470001220703</v>
          </cell>
        </row>
        <row r="264">
          <cell r="A264">
            <v>36933</v>
          </cell>
          <cell r="B264">
            <v>36933</v>
          </cell>
          <cell r="C264">
            <v>21.318470001220703</v>
          </cell>
          <cell r="D264">
            <v>21.318470001220703</v>
          </cell>
        </row>
        <row r="265">
          <cell r="A265">
            <v>36933.041666999998</v>
          </cell>
          <cell r="B265">
            <v>36933.041666666664</v>
          </cell>
          <cell r="C265">
            <v>21.266425143039619</v>
          </cell>
          <cell r="D265">
            <v>21.266425143039619</v>
          </cell>
        </row>
        <row r="266">
          <cell r="A266">
            <v>36933.083333000002</v>
          </cell>
          <cell r="B266">
            <v>36933.083333333336</v>
          </cell>
          <cell r="C266">
            <v>21.248245239257813</v>
          </cell>
          <cell r="D266">
            <v>21.248245239257813</v>
          </cell>
        </row>
        <row r="267">
          <cell r="A267">
            <v>36933.125</v>
          </cell>
          <cell r="B267">
            <v>36933.125</v>
          </cell>
          <cell r="C267">
            <v>21.248245239257813</v>
          </cell>
          <cell r="D267">
            <v>21.248245239257813</v>
          </cell>
        </row>
        <row r="268">
          <cell r="A268">
            <v>36933.166666999998</v>
          </cell>
          <cell r="B268">
            <v>36933.166666666664</v>
          </cell>
          <cell r="C268">
            <v>21.248245239257813</v>
          </cell>
          <cell r="D268">
            <v>21.248245239257813</v>
          </cell>
        </row>
        <row r="269">
          <cell r="A269">
            <v>36933.208333000002</v>
          </cell>
          <cell r="B269">
            <v>36933.208333333336</v>
          </cell>
          <cell r="C269">
            <v>21.248245239257813</v>
          </cell>
          <cell r="D269">
            <v>21.248245239257813</v>
          </cell>
        </row>
        <row r="270">
          <cell r="A270">
            <v>36933.25</v>
          </cell>
          <cell r="B270">
            <v>36933.25</v>
          </cell>
          <cell r="C270">
            <v>21.248245239257813</v>
          </cell>
          <cell r="D270">
            <v>21.248245239257813</v>
          </cell>
        </row>
        <row r="271">
          <cell r="A271">
            <v>36933.291666999998</v>
          </cell>
          <cell r="B271">
            <v>36933.291666666664</v>
          </cell>
          <cell r="C271">
            <v>21.278153223885429</v>
          </cell>
          <cell r="D271">
            <v>21.278153223885429</v>
          </cell>
        </row>
        <row r="272">
          <cell r="A272">
            <v>36933.333333000002</v>
          </cell>
          <cell r="B272">
            <v>36933.333333333336</v>
          </cell>
          <cell r="C272">
            <v>21.317592620849609</v>
          </cell>
          <cell r="D272">
            <v>21.317592620849609</v>
          </cell>
        </row>
        <row r="273">
          <cell r="A273">
            <v>36933.375</v>
          </cell>
          <cell r="B273">
            <v>36933.375</v>
          </cell>
          <cell r="C273">
            <v>21.317592620849609</v>
          </cell>
          <cell r="D273">
            <v>21.317592620849609</v>
          </cell>
        </row>
        <row r="274">
          <cell r="A274">
            <v>36933.416666999998</v>
          </cell>
          <cell r="B274">
            <v>36933.416666666664</v>
          </cell>
          <cell r="C274">
            <v>21.317592620849613</v>
          </cell>
          <cell r="D274">
            <v>21.317592620849613</v>
          </cell>
        </row>
        <row r="275">
          <cell r="A275">
            <v>36933.458333000002</v>
          </cell>
          <cell r="B275">
            <v>36933.458333333336</v>
          </cell>
          <cell r="C275">
            <v>21.317592620849609</v>
          </cell>
          <cell r="D275">
            <v>21.317592620849609</v>
          </cell>
        </row>
        <row r="276">
          <cell r="A276">
            <v>36933.5</v>
          </cell>
          <cell r="B276">
            <v>36933.5</v>
          </cell>
          <cell r="C276">
            <v>21.317211549948329</v>
          </cell>
          <cell r="D276">
            <v>21.317211549948329</v>
          </cell>
        </row>
        <row r="277">
          <cell r="A277">
            <v>36933.541666999998</v>
          </cell>
          <cell r="B277">
            <v>36933.541666666664</v>
          </cell>
          <cell r="C277">
            <v>21.263203002795869</v>
          </cell>
          <cell r="D277">
            <v>21.263203002795869</v>
          </cell>
        </row>
        <row r="278">
          <cell r="A278">
            <v>36933.583333000002</v>
          </cell>
          <cell r="B278">
            <v>36933.583333333336</v>
          </cell>
          <cell r="C278">
            <v>21.199491220074261</v>
          </cell>
          <cell r="D278">
            <v>21.199491220074261</v>
          </cell>
        </row>
        <row r="279">
          <cell r="A279">
            <v>36933.625</v>
          </cell>
          <cell r="B279">
            <v>36933.625</v>
          </cell>
          <cell r="C279">
            <v>21.192943572998047</v>
          </cell>
          <cell r="D279">
            <v>21.192943572998047</v>
          </cell>
        </row>
        <row r="280">
          <cell r="A280">
            <v>36933.666666999998</v>
          </cell>
          <cell r="B280">
            <v>36933.666666666664</v>
          </cell>
          <cell r="C280">
            <v>21.192943572998047</v>
          </cell>
          <cell r="D280">
            <v>21.192943572998047</v>
          </cell>
        </row>
        <row r="281">
          <cell r="A281">
            <v>36933.708333000002</v>
          </cell>
          <cell r="B281">
            <v>36933.708333333336</v>
          </cell>
          <cell r="C281">
            <v>21.192943572998047</v>
          </cell>
          <cell r="D281">
            <v>21.192943572998047</v>
          </cell>
        </row>
        <row r="282">
          <cell r="A282">
            <v>36933.75</v>
          </cell>
          <cell r="B282">
            <v>36933.75</v>
          </cell>
          <cell r="C282">
            <v>21.192943572998047</v>
          </cell>
          <cell r="D282">
            <v>21.192943572998047</v>
          </cell>
        </row>
        <row r="283">
          <cell r="A283">
            <v>36933.791666999998</v>
          </cell>
          <cell r="B283">
            <v>36933.791666666664</v>
          </cell>
          <cell r="C283">
            <v>21.192943572998047</v>
          </cell>
          <cell r="D283">
            <v>21.192943572998047</v>
          </cell>
        </row>
        <row r="284">
          <cell r="A284">
            <v>36933.833333000002</v>
          </cell>
          <cell r="B284">
            <v>36933.833333333336</v>
          </cell>
          <cell r="C284">
            <v>21.192943572998047</v>
          </cell>
          <cell r="D284">
            <v>21.192943572998047</v>
          </cell>
        </row>
        <row r="285">
          <cell r="A285">
            <v>36933.875</v>
          </cell>
          <cell r="B285">
            <v>36933.875</v>
          </cell>
          <cell r="C285">
            <v>21.192943572998047</v>
          </cell>
          <cell r="D285">
            <v>21.192943572998047</v>
          </cell>
        </row>
        <row r="286">
          <cell r="A286">
            <v>36933.916666999998</v>
          </cell>
          <cell r="B286">
            <v>36933.916666666664</v>
          </cell>
          <cell r="C286">
            <v>21.192943572998047</v>
          </cell>
          <cell r="D286">
            <v>21.192943572998047</v>
          </cell>
        </row>
        <row r="287">
          <cell r="A287">
            <v>36933.958333000002</v>
          </cell>
          <cell r="B287">
            <v>36933.958333333336</v>
          </cell>
          <cell r="C287">
            <v>21.181149774776966</v>
          </cell>
          <cell r="D287">
            <v>21.181149774776966</v>
          </cell>
        </row>
        <row r="288">
          <cell r="A288">
            <v>36934</v>
          </cell>
          <cell r="B288">
            <v>36934</v>
          </cell>
          <cell r="C288">
            <v>21.133330358279675</v>
          </cell>
          <cell r="D288">
            <v>21.133330358279675</v>
          </cell>
        </row>
        <row r="289">
          <cell r="A289">
            <v>36934.041666999998</v>
          </cell>
          <cell r="B289">
            <v>36934.041666666664</v>
          </cell>
          <cell r="C289">
            <v>21.133251190185547</v>
          </cell>
          <cell r="D289">
            <v>21.133251190185547</v>
          </cell>
        </row>
        <row r="290">
          <cell r="A290">
            <v>36934.083333000002</v>
          </cell>
          <cell r="B290">
            <v>36934.083333333336</v>
          </cell>
          <cell r="C290">
            <v>21.133251190185547</v>
          </cell>
          <cell r="D290">
            <v>21.133251190185547</v>
          </cell>
        </row>
        <row r="291">
          <cell r="A291">
            <v>36934.125</v>
          </cell>
          <cell r="B291">
            <v>36934.125</v>
          </cell>
          <cell r="C291">
            <v>21.133251190185547</v>
          </cell>
          <cell r="D291">
            <v>21.133251190185547</v>
          </cell>
        </row>
        <row r="292">
          <cell r="A292">
            <v>36934.166666999998</v>
          </cell>
          <cell r="B292">
            <v>36934.166666666664</v>
          </cell>
          <cell r="C292">
            <v>21.133251190185547</v>
          </cell>
          <cell r="D292">
            <v>21.133251190185547</v>
          </cell>
        </row>
        <row r="293">
          <cell r="A293">
            <v>36934.208333000002</v>
          </cell>
          <cell r="B293">
            <v>36934.208333333336</v>
          </cell>
          <cell r="C293">
            <v>21.133251190185547</v>
          </cell>
          <cell r="D293">
            <v>21.133251190185547</v>
          </cell>
        </row>
        <row r="294">
          <cell r="A294">
            <v>36934.25</v>
          </cell>
          <cell r="B294">
            <v>36934.25</v>
          </cell>
          <cell r="C294">
            <v>21.133251190185547</v>
          </cell>
          <cell r="D294">
            <v>21.133251190185547</v>
          </cell>
        </row>
        <row r="295">
          <cell r="A295">
            <v>36934.291666999998</v>
          </cell>
          <cell r="B295">
            <v>36934.291666666664</v>
          </cell>
          <cell r="C295">
            <v>21.133845137554129</v>
          </cell>
          <cell r="D295">
            <v>21.133845137554129</v>
          </cell>
        </row>
        <row r="296">
          <cell r="A296">
            <v>36934.333333000002</v>
          </cell>
          <cell r="B296">
            <v>36934.333333333336</v>
          </cell>
          <cell r="C296">
            <v>21.184277059914951</v>
          </cell>
          <cell r="D296">
            <v>21.184277059914951</v>
          </cell>
        </row>
        <row r="297">
          <cell r="A297">
            <v>36934.375</v>
          </cell>
          <cell r="B297">
            <v>36934.375</v>
          </cell>
          <cell r="C297">
            <v>21.192943572998047</v>
          </cell>
          <cell r="D297">
            <v>21.192943572998047</v>
          </cell>
        </row>
        <row r="298">
          <cell r="A298">
            <v>36934.416666999998</v>
          </cell>
          <cell r="B298">
            <v>36934.416666666664</v>
          </cell>
          <cell r="C298">
            <v>21.192943572998047</v>
          </cell>
          <cell r="D298">
            <v>21.192943572998047</v>
          </cell>
        </row>
        <row r="299">
          <cell r="A299">
            <v>36934.458333000002</v>
          </cell>
          <cell r="B299">
            <v>36934.458333333336</v>
          </cell>
          <cell r="C299">
            <v>21.192943572998047</v>
          </cell>
          <cell r="D299">
            <v>21.192943572998047</v>
          </cell>
        </row>
        <row r="300">
          <cell r="A300">
            <v>36934.5</v>
          </cell>
          <cell r="B300">
            <v>36934.5</v>
          </cell>
          <cell r="C300">
            <v>21.192940312915542</v>
          </cell>
          <cell r="D300">
            <v>21.192940312915542</v>
          </cell>
        </row>
        <row r="301">
          <cell r="A301">
            <v>36934.541666999998</v>
          </cell>
          <cell r="B301">
            <v>36934.541666666664</v>
          </cell>
          <cell r="C301">
            <v>21.138513864464066</v>
          </cell>
          <cell r="D301">
            <v>21.138513864464066</v>
          </cell>
        </row>
        <row r="302">
          <cell r="A302">
            <v>36934.583333000002</v>
          </cell>
          <cell r="B302">
            <v>36934.583333333336</v>
          </cell>
          <cell r="C302">
            <v>21.122718811035156</v>
          </cell>
          <cell r="D302">
            <v>21.122718811035156</v>
          </cell>
        </row>
        <row r="303">
          <cell r="A303">
            <v>36934.625</v>
          </cell>
          <cell r="B303">
            <v>36934.625</v>
          </cell>
          <cell r="C303">
            <v>21.122718811035156</v>
          </cell>
          <cell r="D303">
            <v>21.122718811035156</v>
          </cell>
        </row>
        <row r="304">
          <cell r="A304">
            <v>36934.666666999998</v>
          </cell>
          <cell r="B304">
            <v>36934.666666666664</v>
          </cell>
          <cell r="C304">
            <v>21.122718811035156</v>
          </cell>
          <cell r="D304">
            <v>21.122718811035156</v>
          </cell>
        </row>
        <row r="305">
          <cell r="A305">
            <v>36934.708333000002</v>
          </cell>
          <cell r="B305">
            <v>36934.708333333336</v>
          </cell>
          <cell r="C305">
            <v>21.122718811035156</v>
          </cell>
          <cell r="D305">
            <v>21.122718811035156</v>
          </cell>
        </row>
        <row r="306">
          <cell r="A306" t="e">
            <v>#VALUE!</v>
          </cell>
          <cell r="B306" t="str">
            <v/>
          </cell>
          <cell r="C306" t="str">
            <v/>
          </cell>
          <cell r="D306" t="str">
            <v>NoData</v>
          </cell>
        </row>
        <row r="307">
          <cell r="A307" t="e">
            <v>#VALUE!</v>
          </cell>
          <cell r="B307" t="str">
            <v/>
          </cell>
          <cell r="C307" t="str">
            <v/>
          </cell>
          <cell r="D307" t="str">
            <v>NoData</v>
          </cell>
        </row>
        <row r="308">
          <cell r="A308" t="e">
            <v>#VALUE!</v>
          </cell>
          <cell r="B308" t="str">
            <v/>
          </cell>
          <cell r="C308" t="str">
            <v/>
          </cell>
          <cell r="D308" t="str">
            <v>NoData</v>
          </cell>
        </row>
        <row r="309">
          <cell r="A309" t="e">
            <v>#VALUE!</v>
          </cell>
          <cell r="B309" t="str">
            <v/>
          </cell>
          <cell r="C309" t="str">
            <v/>
          </cell>
          <cell r="D309" t="str">
            <v>NoData</v>
          </cell>
        </row>
        <row r="310">
          <cell r="A310" t="e">
            <v>#VALUE!</v>
          </cell>
          <cell r="B310" t="str">
            <v/>
          </cell>
          <cell r="C310" t="str">
            <v/>
          </cell>
          <cell r="D310" t="str">
            <v>NoData</v>
          </cell>
        </row>
        <row r="311">
          <cell r="A311" t="e">
            <v>#VALUE!</v>
          </cell>
          <cell r="B311" t="str">
            <v/>
          </cell>
          <cell r="C311" t="str">
            <v/>
          </cell>
          <cell r="D311" t="str">
            <v>NoData</v>
          </cell>
        </row>
        <row r="312">
          <cell r="A312" t="e">
            <v>#VALUE!</v>
          </cell>
          <cell r="B312" t="str">
            <v/>
          </cell>
          <cell r="C312" t="str">
            <v/>
          </cell>
          <cell r="D312" t="str">
            <v>NoData</v>
          </cell>
        </row>
        <row r="313">
          <cell r="A313" t="e">
            <v>#VALUE!</v>
          </cell>
          <cell r="B313" t="str">
            <v/>
          </cell>
          <cell r="C313" t="str">
            <v/>
          </cell>
          <cell r="D313" t="str">
            <v>NoData</v>
          </cell>
        </row>
        <row r="314">
          <cell r="A314" t="e">
            <v>#VALUE!</v>
          </cell>
          <cell r="B314" t="str">
            <v/>
          </cell>
          <cell r="C314" t="str">
            <v/>
          </cell>
          <cell r="D314" t="str">
            <v>NoData</v>
          </cell>
        </row>
        <row r="315">
          <cell r="A315" t="e">
            <v>#VALUE!</v>
          </cell>
          <cell r="B315" t="str">
            <v/>
          </cell>
          <cell r="C315" t="str">
            <v/>
          </cell>
          <cell r="D315" t="str">
            <v>NoData</v>
          </cell>
        </row>
        <row r="316">
          <cell r="A316" t="e">
            <v>#VALUE!</v>
          </cell>
          <cell r="B316" t="str">
            <v/>
          </cell>
          <cell r="C316" t="str">
            <v/>
          </cell>
          <cell r="D316" t="str">
            <v>NoData</v>
          </cell>
        </row>
        <row r="317">
          <cell r="A317" t="e">
            <v>#VALUE!</v>
          </cell>
          <cell r="B317" t="str">
            <v/>
          </cell>
          <cell r="C317" t="str">
            <v/>
          </cell>
          <cell r="D317" t="str">
            <v>NoData</v>
          </cell>
        </row>
        <row r="318">
          <cell r="A318" t="e">
            <v>#VALUE!</v>
          </cell>
          <cell r="B318" t="str">
            <v/>
          </cell>
          <cell r="C318" t="str">
            <v/>
          </cell>
          <cell r="D318" t="str">
            <v>NoData</v>
          </cell>
        </row>
        <row r="319">
          <cell r="A319" t="e">
            <v>#VALUE!</v>
          </cell>
          <cell r="B319" t="str">
            <v/>
          </cell>
          <cell r="C319" t="str">
            <v/>
          </cell>
          <cell r="D319" t="str">
            <v>NoData</v>
          </cell>
        </row>
        <row r="320">
          <cell r="A320" t="e">
            <v>#VALUE!</v>
          </cell>
          <cell r="B320" t="str">
            <v/>
          </cell>
          <cell r="C320" t="str">
            <v/>
          </cell>
          <cell r="D320" t="str">
            <v>NoData</v>
          </cell>
        </row>
        <row r="321">
          <cell r="A321" t="e">
            <v>#VALUE!</v>
          </cell>
          <cell r="B321" t="str">
            <v/>
          </cell>
          <cell r="C321" t="str">
            <v/>
          </cell>
          <cell r="D321" t="str">
            <v>NoData</v>
          </cell>
        </row>
        <row r="322">
          <cell r="A322" t="e">
            <v>#VALUE!</v>
          </cell>
          <cell r="B322" t="str">
            <v/>
          </cell>
          <cell r="C322" t="str">
            <v/>
          </cell>
          <cell r="D322" t="str">
            <v>NoData</v>
          </cell>
        </row>
        <row r="323">
          <cell r="A323" t="e">
            <v>#VALUE!</v>
          </cell>
          <cell r="B323" t="str">
            <v/>
          </cell>
          <cell r="C323" t="str">
            <v/>
          </cell>
          <cell r="D323" t="str">
            <v>NoData</v>
          </cell>
        </row>
        <row r="324">
          <cell r="A324" t="e">
            <v>#VALUE!</v>
          </cell>
          <cell r="B324" t="str">
            <v/>
          </cell>
          <cell r="C324" t="str">
            <v/>
          </cell>
          <cell r="D324" t="str">
            <v>NoData</v>
          </cell>
        </row>
        <row r="325">
          <cell r="A325" t="e">
            <v>#VALUE!</v>
          </cell>
          <cell r="B325" t="str">
            <v/>
          </cell>
          <cell r="C325" t="str">
            <v/>
          </cell>
          <cell r="D325" t="str">
            <v>NoData</v>
          </cell>
        </row>
        <row r="326">
          <cell r="A326" t="e">
            <v>#VALUE!</v>
          </cell>
          <cell r="B326" t="str">
            <v/>
          </cell>
          <cell r="C326" t="str">
            <v/>
          </cell>
          <cell r="D326" t="str">
            <v>NoData</v>
          </cell>
        </row>
        <row r="327">
          <cell r="A327" t="e">
            <v>#VALUE!</v>
          </cell>
          <cell r="B327" t="str">
            <v/>
          </cell>
          <cell r="C327" t="str">
            <v/>
          </cell>
          <cell r="D327" t="str">
            <v>NoData</v>
          </cell>
        </row>
        <row r="328">
          <cell r="A328" t="e">
            <v>#VALUE!</v>
          </cell>
          <cell r="B328" t="str">
            <v/>
          </cell>
          <cell r="C328" t="str">
            <v/>
          </cell>
          <cell r="D328" t="str">
            <v>NoData</v>
          </cell>
        </row>
        <row r="329">
          <cell r="A329" t="e">
            <v>#VALUE!</v>
          </cell>
          <cell r="B329" t="str">
            <v/>
          </cell>
          <cell r="C329" t="str">
            <v/>
          </cell>
          <cell r="D329" t="str">
            <v>NoData</v>
          </cell>
        </row>
        <row r="330">
          <cell r="A330" t="e">
            <v>#VALUE!</v>
          </cell>
          <cell r="B330" t="str">
            <v/>
          </cell>
          <cell r="C330" t="str">
            <v/>
          </cell>
          <cell r="D330" t="str">
            <v>NoData</v>
          </cell>
        </row>
        <row r="331">
          <cell r="A331" t="e">
            <v>#VALUE!</v>
          </cell>
          <cell r="B331" t="str">
            <v/>
          </cell>
          <cell r="C331" t="str">
            <v/>
          </cell>
          <cell r="D331" t="str">
            <v>NoData</v>
          </cell>
        </row>
        <row r="332">
          <cell r="A332" t="e">
            <v>#VALUE!</v>
          </cell>
          <cell r="B332" t="str">
            <v/>
          </cell>
          <cell r="C332" t="str">
            <v/>
          </cell>
          <cell r="D332" t="str">
            <v>NoData</v>
          </cell>
        </row>
        <row r="333">
          <cell r="A333" t="e">
            <v>#VALUE!</v>
          </cell>
          <cell r="B333" t="str">
            <v/>
          </cell>
          <cell r="C333" t="str">
            <v/>
          </cell>
          <cell r="D333" t="str">
            <v>NoData</v>
          </cell>
        </row>
        <row r="334">
          <cell r="A334" t="e">
            <v>#VALUE!</v>
          </cell>
          <cell r="B334" t="str">
            <v/>
          </cell>
          <cell r="C334" t="str">
            <v/>
          </cell>
          <cell r="D334" t="str">
            <v>NoData</v>
          </cell>
        </row>
        <row r="335">
          <cell r="A335" t="e">
            <v>#VALUE!</v>
          </cell>
          <cell r="B335" t="str">
            <v/>
          </cell>
          <cell r="C335" t="str">
            <v/>
          </cell>
          <cell r="D335" t="str">
            <v>NoData</v>
          </cell>
        </row>
        <row r="336">
          <cell r="A336" t="e">
            <v>#VALUE!</v>
          </cell>
          <cell r="B336" t="str">
            <v/>
          </cell>
          <cell r="C336" t="str">
            <v/>
          </cell>
          <cell r="D336" t="str">
            <v>NoData</v>
          </cell>
        </row>
        <row r="337">
          <cell r="A337" t="e">
            <v>#VALUE!</v>
          </cell>
          <cell r="B337" t="str">
            <v/>
          </cell>
          <cell r="C337" t="str">
            <v/>
          </cell>
          <cell r="D337" t="str">
            <v>NoData</v>
          </cell>
        </row>
        <row r="338">
          <cell r="A338" t="e">
            <v>#VALUE!</v>
          </cell>
          <cell r="B338" t="str">
            <v/>
          </cell>
          <cell r="C338" t="str">
            <v/>
          </cell>
          <cell r="D338" t="str">
            <v>NoData</v>
          </cell>
        </row>
        <row r="339">
          <cell r="A339" t="e">
            <v>#VALUE!</v>
          </cell>
          <cell r="B339" t="str">
            <v/>
          </cell>
          <cell r="C339" t="str">
            <v/>
          </cell>
          <cell r="D339" t="str">
            <v>NoData</v>
          </cell>
        </row>
        <row r="340">
          <cell r="A340" t="e">
            <v>#VALUE!</v>
          </cell>
          <cell r="B340" t="str">
            <v/>
          </cell>
          <cell r="C340" t="str">
            <v/>
          </cell>
          <cell r="D340" t="str">
            <v>NoData</v>
          </cell>
        </row>
        <row r="341">
          <cell r="A341" t="e">
            <v>#VALUE!</v>
          </cell>
          <cell r="B341" t="str">
            <v/>
          </cell>
          <cell r="C341" t="str">
            <v/>
          </cell>
          <cell r="D341" t="str">
            <v>NoData</v>
          </cell>
        </row>
        <row r="342">
          <cell r="A342" t="e">
            <v>#VALUE!</v>
          </cell>
          <cell r="B342" t="str">
            <v/>
          </cell>
          <cell r="C342" t="str">
            <v/>
          </cell>
          <cell r="D342" t="str">
            <v>NoData</v>
          </cell>
        </row>
        <row r="343">
          <cell r="A343" t="e">
            <v>#VALUE!</v>
          </cell>
          <cell r="B343" t="str">
            <v/>
          </cell>
          <cell r="C343" t="str">
            <v/>
          </cell>
          <cell r="D343" t="str">
            <v>NoData</v>
          </cell>
        </row>
        <row r="344">
          <cell r="A344" t="e">
            <v>#VALUE!</v>
          </cell>
          <cell r="B344" t="str">
            <v/>
          </cell>
          <cell r="C344" t="str">
            <v/>
          </cell>
          <cell r="D344" t="str">
            <v>NoData</v>
          </cell>
        </row>
        <row r="345">
          <cell r="A345" t="e">
            <v>#VALUE!</v>
          </cell>
          <cell r="B345" t="str">
            <v/>
          </cell>
          <cell r="C345" t="str">
            <v/>
          </cell>
          <cell r="D345" t="str">
            <v>NoData</v>
          </cell>
        </row>
        <row r="346">
          <cell r="A346" t="e">
            <v>#VALUE!</v>
          </cell>
          <cell r="B346" t="str">
            <v/>
          </cell>
          <cell r="C346" t="str">
            <v/>
          </cell>
          <cell r="D346" t="str">
            <v>NoData</v>
          </cell>
        </row>
        <row r="347">
          <cell r="A347" t="e">
            <v>#VALUE!</v>
          </cell>
          <cell r="B347" t="str">
            <v/>
          </cell>
          <cell r="C347" t="str">
            <v/>
          </cell>
          <cell r="D347" t="str">
            <v>NoData</v>
          </cell>
        </row>
        <row r="348">
          <cell r="A348" t="e">
            <v>#VALUE!</v>
          </cell>
          <cell r="B348" t="str">
            <v/>
          </cell>
          <cell r="C348" t="str">
            <v/>
          </cell>
          <cell r="D348" t="str">
            <v>NoData</v>
          </cell>
        </row>
        <row r="349">
          <cell r="A349" t="e">
            <v>#VALUE!</v>
          </cell>
          <cell r="B349" t="str">
            <v/>
          </cell>
          <cell r="C349" t="str">
            <v/>
          </cell>
          <cell r="D349" t="str">
            <v>NoData</v>
          </cell>
        </row>
        <row r="350">
          <cell r="A350" t="e">
            <v>#VALUE!</v>
          </cell>
          <cell r="B350" t="str">
            <v/>
          </cell>
          <cell r="C350" t="str">
            <v/>
          </cell>
          <cell r="D350" t="str">
            <v>NoData</v>
          </cell>
        </row>
        <row r="351">
          <cell r="A351" t="e">
            <v>#VALUE!</v>
          </cell>
          <cell r="B351" t="str">
            <v/>
          </cell>
          <cell r="C351" t="str">
            <v/>
          </cell>
          <cell r="D351" t="str">
            <v>NoData</v>
          </cell>
        </row>
        <row r="352">
          <cell r="A352" t="e">
            <v>#VALUE!</v>
          </cell>
          <cell r="B352" t="str">
            <v/>
          </cell>
          <cell r="C352" t="str">
            <v/>
          </cell>
          <cell r="D352" t="str">
            <v>NoData</v>
          </cell>
        </row>
        <row r="353">
          <cell r="A353" t="e">
            <v>#VALUE!</v>
          </cell>
          <cell r="B353" t="str">
            <v/>
          </cell>
          <cell r="C353" t="str">
            <v/>
          </cell>
          <cell r="D353" t="str">
            <v>NoData</v>
          </cell>
        </row>
        <row r="354">
          <cell r="A354" t="e">
            <v>#VALUE!</v>
          </cell>
          <cell r="B354" t="str">
            <v/>
          </cell>
          <cell r="C354" t="str">
            <v/>
          </cell>
          <cell r="D354" t="str">
            <v>NoData</v>
          </cell>
        </row>
        <row r="355">
          <cell r="A355" t="e">
            <v>#VALUE!</v>
          </cell>
          <cell r="B355" t="str">
            <v/>
          </cell>
          <cell r="C355" t="str">
            <v/>
          </cell>
          <cell r="D355" t="str">
            <v>NoData</v>
          </cell>
        </row>
        <row r="356">
          <cell r="A356" t="e">
            <v>#VALUE!</v>
          </cell>
          <cell r="B356" t="str">
            <v/>
          </cell>
          <cell r="C356" t="str">
            <v/>
          </cell>
          <cell r="D356" t="str">
            <v>NoData</v>
          </cell>
        </row>
        <row r="357">
          <cell r="A357" t="e">
            <v>#VALUE!</v>
          </cell>
          <cell r="B357" t="str">
            <v/>
          </cell>
          <cell r="C357" t="str">
            <v/>
          </cell>
          <cell r="D357" t="str">
            <v>NoData</v>
          </cell>
        </row>
        <row r="358">
          <cell r="A358" t="e">
            <v>#VALUE!</v>
          </cell>
          <cell r="B358" t="str">
            <v/>
          </cell>
          <cell r="C358" t="str">
            <v/>
          </cell>
          <cell r="D358" t="str">
            <v>NoData</v>
          </cell>
        </row>
        <row r="359">
          <cell r="A359" t="e">
            <v>#VALUE!</v>
          </cell>
          <cell r="B359" t="str">
            <v/>
          </cell>
          <cell r="C359" t="str">
            <v/>
          </cell>
          <cell r="D359" t="str">
            <v>NoData</v>
          </cell>
        </row>
        <row r="360">
          <cell r="A360" t="e">
            <v>#VALUE!</v>
          </cell>
          <cell r="B360" t="str">
            <v/>
          </cell>
          <cell r="C360" t="str">
            <v/>
          </cell>
          <cell r="D360" t="str">
            <v>NoData</v>
          </cell>
        </row>
        <row r="361">
          <cell r="A361" t="e">
            <v>#VALUE!</v>
          </cell>
          <cell r="B361" t="str">
            <v/>
          </cell>
          <cell r="C361" t="str">
            <v/>
          </cell>
          <cell r="D361" t="str">
            <v>NoData</v>
          </cell>
        </row>
        <row r="362">
          <cell r="A362" t="e">
            <v>#VALUE!</v>
          </cell>
          <cell r="B362" t="str">
            <v/>
          </cell>
          <cell r="C362" t="str">
            <v/>
          </cell>
          <cell r="D362" t="str">
            <v>NoData</v>
          </cell>
        </row>
        <row r="363">
          <cell r="A363" t="e">
            <v>#VALUE!</v>
          </cell>
          <cell r="B363" t="str">
            <v/>
          </cell>
          <cell r="C363" t="str">
            <v/>
          </cell>
          <cell r="D363" t="str">
            <v>NoData</v>
          </cell>
        </row>
        <row r="364">
          <cell r="A364" t="e">
            <v>#VALUE!</v>
          </cell>
          <cell r="B364" t="str">
            <v/>
          </cell>
          <cell r="C364" t="str">
            <v/>
          </cell>
          <cell r="D364" t="str">
            <v>NoData</v>
          </cell>
        </row>
        <row r="365">
          <cell r="A365" t="e">
            <v>#VALUE!</v>
          </cell>
          <cell r="B365" t="str">
            <v/>
          </cell>
          <cell r="C365" t="str">
            <v/>
          </cell>
          <cell r="D365" t="str">
            <v>NoData</v>
          </cell>
        </row>
        <row r="366">
          <cell r="A366" t="e">
            <v>#VALUE!</v>
          </cell>
          <cell r="B366" t="str">
            <v/>
          </cell>
          <cell r="C366" t="str">
            <v/>
          </cell>
          <cell r="D366" t="str">
            <v>NoData</v>
          </cell>
        </row>
        <row r="367">
          <cell r="A367" t="e">
            <v>#VALUE!</v>
          </cell>
          <cell r="B367" t="str">
            <v/>
          </cell>
          <cell r="C367" t="str">
            <v/>
          </cell>
          <cell r="D367" t="str">
            <v>NoData</v>
          </cell>
        </row>
        <row r="368">
          <cell r="A368" t="e">
            <v>#VALUE!</v>
          </cell>
          <cell r="B368" t="str">
            <v/>
          </cell>
          <cell r="C368" t="str">
            <v/>
          </cell>
          <cell r="D368" t="str">
            <v>NoData</v>
          </cell>
        </row>
        <row r="369">
          <cell r="A369" t="e">
            <v>#VALUE!</v>
          </cell>
          <cell r="B369" t="str">
            <v/>
          </cell>
          <cell r="C369" t="str">
            <v/>
          </cell>
          <cell r="D369" t="str">
            <v>NoData</v>
          </cell>
        </row>
        <row r="370">
          <cell r="A370" t="e">
            <v>#VALUE!</v>
          </cell>
          <cell r="B370" t="str">
            <v/>
          </cell>
          <cell r="C370" t="str">
            <v/>
          </cell>
          <cell r="D370" t="str">
            <v>NoData</v>
          </cell>
        </row>
        <row r="371">
          <cell r="A371" t="e">
            <v>#VALUE!</v>
          </cell>
          <cell r="B371" t="str">
            <v/>
          </cell>
          <cell r="C371" t="str">
            <v/>
          </cell>
          <cell r="D371" t="str">
            <v>NoData</v>
          </cell>
        </row>
        <row r="372">
          <cell r="A372" t="e">
            <v>#VALUE!</v>
          </cell>
          <cell r="B372" t="str">
            <v/>
          </cell>
          <cell r="C372" t="str">
            <v/>
          </cell>
          <cell r="D372" t="str">
            <v>NoData</v>
          </cell>
        </row>
        <row r="373">
          <cell r="A373" t="e">
            <v>#VALUE!</v>
          </cell>
          <cell r="B373" t="str">
            <v/>
          </cell>
          <cell r="C373" t="str">
            <v/>
          </cell>
          <cell r="D373" t="str">
            <v>NoData</v>
          </cell>
        </row>
        <row r="374">
          <cell r="A374" t="e">
            <v>#VALUE!</v>
          </cell>
          <cell r="B374" t="str">
            <v/>
          </cell>
          <cell r="C374" t="str">
            <v/>
          </cell>
          <cell r="D374" t="str">
            <v>NoData</v>
          </cell>
        </row>
        <row r="375">
          <cell r="A375" t="e">
            <v>#VALUE!</v>
          </cell>
          <cell r="B375" t="str">
            <v/>
          </cell>
          <cell r="C375" t="str">
            <v/>
          </cell>
          <cell r="D375" t="str">
            <v>NoData</v>
          </cell>
        </row>
        <row r="376">
          <cell r="A376" t="e">
            <v>#VALUE!</v>
          </cell>
          <cell r="B376" t="str">
            <v/>
          </cell>
          <cell r="C376" t="str">
            <v/>
          </cell>
          <cell r="D376" t="str">
            <v>NoData</v>
          </cell>
        </row>
        <row r="377">
          <cell r="A377" t="e">
            <v>#VALUE!</v>
          </cell>
          <cell r="B377" t="str">
            <v/>
          </cell>
          <cell r="C377" t="str">
            <v/>
          </cell>
          <cell r="D377" t="str">
            <v>NoData</v>
          </cell>
        </row>
        <row r="378">
          <cell r="A378" t="e">
            <v>#VALUE!</v>
          </cell>
          <cell r="B378" t="str">
            <v/>
          </cell>
          <cell r="C378" t="str">
            <v/>
          </cell>
          <cell r="D378" t="str">
            <v>NoData</v>
          </cell>
        </row>
        <row r="379">
          <cell r="A379" t="e">
            <v>#VALUE!</v>
          </cell>
          <cell r="B379" t="str">
            <v/>
          </cell>
          <cell r="C379" t="str">
            <v/>
          </cell>
          <cell r="D379" t="str">
            <v>NoData</v>
          </cell>
        </row>
        <row r="380">
          <cell r="A380" t="e">
            <v>#VALUE!</v>
          </cell>
          <cell r="B380" t="str">
            <v/>
          </cell>
          <cell r="C380" t="str">
            <v/>
          </cell>
          <cell r="D380" t="str">
            <v>NoData</v>
          </cell>
        </row>
        <row r="381">
          <cell r="A381" t="e">
            <v>#VALUE!</v>
          </cell>
          <cell r="B381" t="str">
            <v/>
          </cell>
          <cell r="C381" t="str">
            <v/>
          </cell>
          <cell r="D381" t="str">
            <v>NoData</v>
          </cell>
        </row>
        <row r="382">
          <cell r="A382" t="e">
            <v>#VALUE!</v>
          </cell>
          <cell r="B382" t="str">
            <v/>
          </cell>
          <cell r="C382" t="str">
            <v/>
          </cell>
          <cell r="D382" t="str">
            <v>NoData</v>
          </cell>
        </row>
        <row r="383">
          <cell r="A383" t="e">
            <v>#VALUE!</v>
          </cell>
          <cell r="B383" t="str">
            <v/>
          </cell>
          <cell r="C383" t="str">
            <v/>
          </cell>
          <cell r="D383" t="str">
            <v>NoData</v>
          </cell>
        </row>
        <row r="384">
          <cell r="A384" t="e">
            <v>#VALUE!</v>
          </cell>
          <cell r="B384" t="str">
            <v/>
          </cell>
          <cell r="C384" t="str">
            <v/>
          </cell>
          <cell r="D384" t="str">
            <v>NoData</v>
          </cell>
        </row>
        <row r="385">
          <cell r="A385" t="e">
            <v>#VALUE!</v>
          </cell>
          <cell r="B385" t="str">
            <v/>
          </cell>
          <cell r="C385" t="str">
            <v/>
          </cell>
          <cell r="D385" t="str">
            <v>NoData</v>
          </cell>
        </row>
        <row r="386">
          <cell r="A386" t="e">
            <v>#VALUE!</v>
          </cell>
          <cell r="B386" t="str">
            <v/>
          </cell>
          <cell r="C386" t="str">
            <v/>
          </cell>
          <cell r="D386" t="str">
            <v>NoData</v>
          </cell>
        </row>
        <row r="387">
          <cell r="A387" t="e">
            <v>#VALUE!</v>
          </cell>
          <cell r="B387" t="str">
            <v/>
          </cell>
          <cell r="C387" t="str">
            <v/>
          </cell>
          <cell r="D387" t="str">
            <v>NoData</v>
          </cell>
        </row>
        <row r="388">
          <cell r="A388" t="e">
            <v>#VALUE!</v>
          </cell>
          <cell r="B388" t="str">
            <v/>
          </cell>
          <cell r="C388" t="str">
            <v/>
          </cell>
          <cell r="D388" t="str">
            <v>NoData</v>
          </cell>
        </row>
        <row r="389">
          <cell r="A389" t="e">
            <v>#VALUE!</v>
          </cell>
          <cell r="B389" t="str">
            <v/>
          </cell>
          <cell r="C389" t="str">
            <v/>
          </cell>
          <cell r="D389" t="str">
            <v>NoData</v>
          </cell>
        </row>
        <row r="390">
          <cell r="A390" t="e">
            <v>#VALUE!</v>
          </cell>
          <cell r="B390" t="str">
            <v/>
          </cell>
          <cell r="C390" t="str">
            <v/>
          </cell>
          <cell r="D390" t="str">
            <v>NoData</v>
          </cell>
        </row>
        <row r="391">
          <cell r="A391" t="e">
            <v>#VALUE!</v>
          </cell>
          <cell r="B391" t="str">
            <v/>
          </cell>
          <cell r="C391" t="str">
            <v/>
          </cell>
          <cell r="D391" t="str">
            <v>NoData</v>
          </cell>
        </row>
        <row r="392">
          <cell r="A392" t="e">
            <v>#VALUE!</v>
          </cell>
          <cell r="B392" t="str">
            <v/>
          </cell>
          <cell r="C392" t="str">
            <v/>
          </cell>
          <cell r="D392" t="str">
            <v>NoData</v>
          </cell>
        </row>
        <row r="393">
          <cell r="A393" t="e">
            <v>#VALUE!</v>
          </cell>
          <cell r="B393" t="str">
            <v/>
          </cell>
          <cell r="C393" t="str">
            <v/>
          </cell>
          <cell r="D393" t="str">
            <v>NoData</v>
          </cell>
        </row>
        <row r="394">
          <cell r="A394" t="e">
            <v>#VALUE!</v>
          </cell>
          <cell r="B394" t="str">
            <v/>
          </cell>
          <cell r="C394" t="str">
            <v/>
          </cell>
          <cell r="D394" t="str">
            <v>NoData</v>
          </cell>
        </row>
        <row r="395">
          <cell r="A395" t="e">
            <v>#VALUE!</v>
          </cell>
          <cell r="B395" t="str">
            <v/>
          </cell>
          <cell r="C395" t="str">
            <v/>
          </cell>
          <cell r="D395" t="str">
            <v>NoData</v>
          </cell>
        </row>
        <row r="396">
          <cell r="A396" t="e">
            <v>#VALUE!</v>
          </cell>
          <cell r="B396" t="str">
            <v/>
          </cell>
          <cell r="C396" t="str">
            <v/>
          </cell>
          <cell r="D396" t="str">
            <v>NoData</v>
          </cell>
        </row>
        <row r="397">
          <cell r="A397" t="e">
            <v>#VALUE!</v>
          </cell>
          <cell r="B397" t="str">
            <v/>
          </cell>
          <cell r="C397" t="str">
            <v/>
          </cell>
          <cell r="D397" t="str">
            <v>NoData</v>
          </cell>
        </row>
        <row r="398">
          <cell r="A398" t="e">
            <v>#VALUE!</v>
          </cell>
          <cell r="B398" t="str">
            <v/>
          </cell>
          <cell r="C398" t="str">
            <v/>
          </cell>
          <cell r="D398" t="str">
            <v>NoData</v>
          </cell>
        </row>
        <row r="399">
          <cell r="A399" t="e">
            <v>#VALUE!</v>
          </cell>
          <cell r="B399" t="str">
            <v/>
          </cell>
          <cell r="C399" t="str">
            <v/>
          </cell>
          <cell r="D399" t="str">
            <v>NoData</v>
          </cell>
        </row>
        <row r="400">
          <cell r="A400" t="e">
            <v>#VALUE!</v>
          </cell>
          <cell r="B400" t="str">
            <v/>
          </cell>
          <cell r="C400" t="str">
            <v/>
          </cell>
          <cell r="D400" t="str">
            <v>NoData</v>
          </cell>
        </row>
        <row r="401">
          <cell r="A401" t="e">
            <v>#VALUE!</v>
          </cell>
          <cell r="B401" t="str">
            <v/>
          </cell>
          <cell r="C401" t="str">
            <v/>
          </cell>
          <cell r="D401" t="str">
            <v>NoData</v>
          </cell>
        </row>
        <row r="402">
          <cell r="A402" t="e">
            <v>#VALUE!</v>
          </cell>
          <cell r="B402" t="str">
            <v/>
          </cell>
          <cell r="C402" t="str">
            <v/>
          </cell>
          <cell r="D402" t="str">
            <v>NoData</v>
          </cell>
        </row>
        <row r="403">
          <cell r="A403" t="e">
            <v>#VALUE!</v>
          </cell>
          <cell r="B403" t="str">
            <v/>
          </cell>
          <cell r="C403" t="str">
            <v/>
          </cell>
          <cell r="D403" t="str">
            <v>NoData</v>
          </cell>
        </row>
        <row r="404">
          <cell r="A404" t="e">
            <v>#VALUE!</v>
          </cell>
          <cell r="B404" t="str">
            <v/>
          </cell>
          <cell r="C404" t="str">
            <v/>
          </cell>
          <cell r="D404" t="str">
            <v>NoData</v>
          </cell>
        </row>
        <row r="405">
          <cell r="A405" t="e">
            <v>#VALUE!</v>
          </cell>
          <cell r="B405" t="str">
            <v/>
          </cell>
          <cell r="C405" t="str">
            <v/>
          </cell>
          <cell r="D405" t="str">
            <v>NoData</v>
          </cell>
        </row>
        <row r="406">
          <cell r="A406" t="e">
            <v>#VALUE!</v>
          </cell>
          <cell r="B406" t="str">
            <v/>
          </cell>
          <cell r="C406" t="str">
            <v/>
          </cell>
          <cell r="D406" t="str">
            <v>NoData</v>
          </cell>
        </row>
        <row r="407">
          <cell r="A407" t="e">
            <v>#VALUE!</v>
          </cell>
          <cell r="B407" t="str">
            <v/>
          </cell>
          <cell r="C407" t="str">
            <v/>
          </cell>
          <cell r="D407" t="str">
            <v>NoData</v>
          </cell>
        </row>
        <row r="408">
          <cell r="A408" t="e">
            <v>#VALUE!</v>
          </cell>
          <cell r="B408" t="str">
            <v/>
          </cell>
          <cell r="C408" t="str">
            <v/>
          </cell>
          <cell r="D408" t="str">
            <v>NoData</v>
          </cell>
        </row>
        <row r="409">
          <cell r="A409" t="e">
            <v>#VALUE!</v>
          </cell>
          <cell r="B409" t="str">
            <v/>
          </cell>
          <cell r="C409" t="str">
            <v/>
          </cell>
          <cell r="D409" t="str">
            <v>NoData</v>
          </cell>
        </row>
        <row r="410">
          <cell r="A410" t="e">
            <v>#VALUE!</v>
          </cell>
          <cell r="B410" t="str">
            <v/>
          </cell>
          <cell r="C410" t="str">
            <v/>
          </cell>
          <cell r="D410" t="str">
            <v>NoData</v>
          </cell>
        </row>
        <row r="411">
          <cell r="A411" t="e">
            <v>#VALUE!</v>
          </cell>
          <cell r="B411" t="str">
            <v/>
          </cell>
          <cell r="C411" t="str">
            <v/>
          </cell>
          <cell r="D411" t="str">
            <v>NoData</v>
          </cell>
        </row>
        <row r="412">
          <cell r="A412" t="e">
            <v>#VALUE!</v>
          </cell>
          <cell r="B412" t="str">
            <v/>
          </cell>
          <cell r="C412" t="str">
            <v/>
          </cell>
          <cell r="D412" t="str">
            <v>NoData</v>
          </cell>
        </row>
        <row r="413">
          <cell r="A413" t="e">
            <v>#VALUE!</v>
          </cell>
          <cell r="B413" t="str">
            <v/>
          </cell>
          <cell r="C413" t="str">
            <v/>
          </cell>
          <cell r="D413" t="str">
            <v>NoData</v>
          </cell>
        </row>
        <row r="414">
          <cell r="A414" t="e">
            <v>#VALUE!</v>
          </cell>
          <cell r="B414" t="str">
            <v/>
          </cell>
          <cell r="C414" t="str">
            <v/>
          </cell>
          <cell r="D414" t="str">
            <v>NoData</v>
          </cell>
        </row>
        <row r="415">
          <cell r="A415" t="e">
            <v>#VALUE!</v>
          </cell>
          <cell r="B415" t="str">
            <v/>
          </cell>
          <cell r="C415" t="str">
            <v/>
          </cell>
          <cell r="D415" t="str">
            <v>NoData</v>
          </cell>
        </row>
        <row r="416">
          <cell r="A416" t="e">
            <v>#VALUE!</v>
          </cell>
          <cell r="B416" t="str">
            <v/>
          </cell>
          <cell r="C416" t="str">
            <v/>
          </cell>
          <cell r="D416" t="str">
            <v>NoData</v>
          </cell>
        </row>
        <row r="417">
          <cell r="A417" t="e">
            <v>#VALUE!</v>
          </cell>
          <cell r="B417" t="str">
            <v/>
          </cell>
          <cell r="C417" t="str">
            <v/>
          </cell>
          <cell r="D417" t="str">
            <v>NoData</v>
          </cell>
        </row>
        <row r="418">
          <cell r="A418" t="e">
            <v>#VALUE!</v>
          </cell>
          <cell r="B418" t="str">
            <v/>
          </cell>
          <cell r="C418" t="str">
            <v/>
          </cell>
          <cell r="D418" t="str">
            <v>NoData</v>
          </cell>
        </row>
        <row r="419">
          <cell r="A419" t="e">
            <v>#VALUE!</v>
          </cell>
          <cell r="B419" t="str">
            <v/>
          </cell>
          <cell r="C419" t="str">
            <v/>
          </cell>
          <cell r="D419" t="str">
            <v>NoData</v>
          </cell>
        </row>
        <row r="420">
          <cell r="A420" t="e">
            <v>#VALUE!</v>
          </cell>
          <cell r="B420" t="str">
            <v/>
          </cell>
          <cell r="C420" t="str">
            <v/>
          </cell>
          <cell r="D420" t="str">
            <v>NoData</v>
          </cell>
        </row>
        <row r="421">
          <cell r="A421" t="e">
            <v>#VALUE!</v>
          </cell>
          <cell r="B421" t="str">
            <v/>
          </cell>
          <cell r="C421" t="str">
            <v/>
          </cell>
          <cell r="D421" t="str">
            <v>NoData</v>
          </cell>
        </row>
        <row r="422">
          <cell r="A422" t="e">
            <v>#VALUE!</v>
          </cell>
          <cell r="B422" t="str">
            <v/>
          </cell>
          <cell r="C422" t="str">
            <v/>
          </cell>
          <cell r="D422" t="str">
            <v>NoData</v>
          </cell>
        </row>
        <row r="423">
          <cell r="A423" t="e">
            <v>#VALUE!</v>
          </cell>
          <cell r="B423" t="str">
            <v/>
          </cell>
          <cell r="C423" t="str">
            <v/>
          </cell>
          <cell r="D423" t="str">
            <v>NoData</v>
          </cell>
        </row>
        <row r="424">
          <cell r="A424" t="e">
            <v>#VALUE!</v>
          </cell>
          <cell r="B424" t="str">
            <v/>
          </cell>
          <cell r="C424" t="str">
            <v/>
          </cell>
          <cell r="D424" t="str">
            <v>NoData</v>
          </cell>
        </row>
        <row r="425">
          <cell r="A425" t="e">
            <v>#VALUE!</v>
          </cell>
          <cell r="B425" t="str">
            <v/>
          </cell>
          <cell r="C425" t="str">
            <v/>
          </cell>
          <cell r="D425" t="str">
            <v>NoData</v>
          </cell>
        </row>
        <row r="426">
          <cell r="A426" t="e">
            <v>#VALUE!</v>
          </cell>
          <cell r="B426" t="str">
            <v/>
          </cell>
          <cell r="C426" t="str">
            <v/>
          </cell>
          <cell r="D426" t="str">
            <v>NoData</v>
          </cell>
        </row>
        <row r="427">
          <cell r="A427" t="e">
            <v>#VALUE!</v>
          </cell>
          <cell r="B427" t="str">
            <v/>
          </cell>
          <cell r="C427" t="str">
            <v/>
          </cell>
          <cell r="D427" t="str">
            <v>NoData</v>
          </cell>
        </row>
        <row r="428">
          <cell r="A428" t="e">
            <v>#VALUE!</v>
          </cell>
          <cell r="B428" t="str">
            <v/>
          </cell>
          <cell r="C428" t="str">
            <v/>
          </cell>
          <cell r="D428" t="str">
            <v>NoData</v>
          </cell>
        </row>
        <row r="429">
          <cell r="A429" t="e">
            <v>#VALUE!</v>
          </cell>
          <cell r="B429" t="str">
            <v/>
          </cell>
          <cell r="C429" t="str">
            <v/>
          </cell>
          <cell r="D429" t="str">
            <v>NoData</v>
          </cell>
        </row>
        <row r="430">
          <cell r="A430" t="e">
            <v>#VALUE!</v>
          </cell>
          <cell r="B430" t="str">
            <v/>
          </cell>
          <cell r="C430" t="str">
            <v/>
          </cell>
          <cell r="D430" t="str">
            <v>NoData</v>
          </cell>
        </row>
        <row r="431">
          <cell r="A431" t="e">
            <v>#VALUE!</v>
          </cell>
          <cell r="B431" t="str">
            <v/>
          </cell>
          <cell r="C431" t="str">
            <v/>
          </cell>
          <cell r="D431" t="str">
            <v>NoData</v>
          </cell>
        </row>
        <row r="432">
          <cell r="A432" t="e">
            <v>#VALUE!</v>
          </cell>
          <cell r="B432" t="str">
            <v/>
          </cell>
          <cell r="C432" t="str">
            <v/>
          </cell>
          <cell r="D432" t="str">
            <v>NoData</v>
          </cell>
        </row>
        <row r="433">
          <cell r="A433" t="e">
            <v>#VALUE!</v>
          </cell>
          <cell r="B433" t="str">
            <v/>
          </cell>
          <cell r="C433" t="str">
            <v/>
          </cell>
          <cell r="D433" t="str">
            <v>NoData</v>
          </cell>
        </row>
        <row r="434">
          <cell r="A434" t="e">
            <v>#VALUE!</v>
          </cell>
          <cell r="B434" t="str">
            <v/>
          </cell>
          <cell r="C434" t="str">
            <v/>
          </cell>
          <cell r="D434" t="str">
            <v>NoData</v>
          </cell>
        </row>
        <row r="435">
          <cell r="A435" t="e">
            <v>#VALUE!</v>
          </cell>
          <cell r="B435" t="str">
            <v/>
          </cell>
          <cell r="C435" t="str">
            <v/>
          </cell>
          <cell r="D435" t="str">
            <v>NoData</v>
          </cell>
        </row>
        <row r="436">
          <cell r="A436" t="e">
            <v>#VALUE!</v>
          </cell>
          <cell r="B436" t="str">
            <v/>
          </cell>
          <cell r="C436" t="str">
            <v/>
          </cell>
          <cell r="D436" t="str">
            <v>NoData</v>
          </cell>
        </row>
        <row r="437">
          <cell r="A437" t="e">
            <v>#VALUE!</v>
          </cell>
          <cell r="B437" t="str">
            <v/>
          </cell>
          <cell r="C437" t="str">
            <v/>
          </cell>
          <cell r="D437" t="str">
            <v>NoData</v>
          </cell>
        </row>
        <row r="438">
          <cell r="A438" t="e">
            <v>#VALUE!</v>
          </cell>
          <cell r="B438" t="str">
            <v/>
          </cell>
          <cell r="C438" t="str">
            <v/>
          </cell>
          <cell r="D438" t="str">
            <v>NoData</v>
          </cell>
        </row>
        <row r="439">
          <cell r="A439" t="e">
            <v>#VALUE!</v>
          </cell>
          <cell r="B439" t="str">
            <v/>
          </cell>
          <cell r="C439" t="str">
            <v/>
          </cell>
          <cell r="D439" t="str">
            <v>NoData</v>
          </cell>
        </row>
        <row r="440">
          <cell r="A440" t="e">
            <v>#VALUE!</v>
          </cell>
          <cell r="B440" t="str">
            <v/>
          </cell>
          <cell r="C440" t="str">
            <v/>
          </cell>
          <cell r="D440" t="str">
            <v>NoData</v>
          </cell>
        </row>
        <row r="441">
          <cell r="A441" t="e">
            <v>#VALUE!</v>
          </cell>
          <cell r="B441" t="str">
            <v/>
          </cell>
          <cell r="C441" t="str">
            <v/>
          </cell>
          <cell r="D441" t="str">
            <v>NoData</v>
          </cell>
        </row>
        <row r="442">
          <cell r="A442" t="e">
            <v>#VALUE!</v>
          </cell>
          <cell r="B442" t="str">
            <v/>
          </cell>
          <cell r="C442" t="str">
            <v/>
          </cell>
          <cell r="D442" t="str">
            <v>NoData</v>
          </cell>
        </row>
        <row r="443">
          <cell r="A443" t="e">
            <v>#VALUE!</v>
          </cell>
          <cell r="B443" t="str">
            <v/>
          </cell>
          <cell r="C443" t="str">
            <v/>
          </cell>
          <cell r="D443" t="str">
            <v>NoData</v>
          </cell>
        </row>
        <row r="444">
          <cell r="A444" t="e">
            <v>#VALUE!</v>
          </cell>
          <cell r="B444" t="str">
            <v/>
          </cell>
          <cell r="C444" t="str">
            <v/>
          </cell>
          <cell r="D444" t="str">
            <v>NoData</v>
          </cell>
        </row>
        <row r="445">
          <cell r="A445" t="e">
            <v>#VALUE!</v>
          </cell>
          <cell r="B445" t="str">
            <v/>
          </cell>
          <cell r="C445" t="str">
            <v/>
          </cell>
          <cell r="D445" t="str">
            <v>NoData</v>
          </cell>
        </row>
        <row r="446">
          <cell r="A446" t="e">
            <v>#VALUE!</v>
          </cell>
          <cell r="B446" t="str">
            <v/>
          </cell>
          <cell r="C446" t="str">
            <v/>
          </cell>
          <cell r="D446" t="str">
            <v>NoData</v>
          </cell>
        </row>
        <row r="447">
          <cell r="A447" t="e">
            <v>#VALUE!</v>
          </cell>
          <cell r="B447" t="str">
            <v/>
          </cell>
          <cell r="C447" t="str">
            <v/>
          </cell>
          <cell r="D447" t="str">
            <v>NoData</v>
          </cell>
        </row>
        <row r="448">
          <cell r="A448" t="e">
            <v>#VALUE!</v>
          </cell>
          <cell r="B448" t="str">
            <v/>
          </cell>
          <cell r="C448" t="str">
            <v/>
          </cell>
          <cell r="D448" t="str">
            <v>NoData</v>
          </cell>
        </row>
        <row r="449">
          <cell r="A449" t="e">
            <v>#VALUE!</v>
          </cell>
          <cell r="B449" t="str">
            <v/>
          </cell>
          <cell r="C449" t="str">
            <v/>
          </cell>
          <cell r="D449" t="str">
            <v>NoData</v>
          </cell>
        </row>
        <row r="450">
          <cell r="A450" t="e">
            <v>#VALUE!</v>
          </cell>
          <cell r="B450" t="str">
            <v/>
          </cell>
          <cell r="C450" t="str">
            <v/>
          </cell>
          <cell r="D450" t="str">
            <v>NoData</v>
          </cell>
        </row>
        <row r="451">
          <cell r="A451" t="e">
            <v>#VALUE!</v>
          </cell>
          <cell r="B451" t="str">
            <v/>
          </cell>
          <cell r="C451" t="str">
            <v/>
          </cell>
          <cell r="D451" t="str">
            <v>NoData</v>
          </cell>
        </row>
        <row r="452">
          <cell r="A452" t="e">
            <v>#VALUE!</v>
          </cell>
          <cell r="B452" t="str">
            <v/>
          </cell>
          <cell r="C452" t="str">
            <v/>
          </cell>
          <cell r="D452" t="str">
            <v>NoData</v>
          </cell>
        </row>
        <row r="453">
          <cell r="A453" t="e">
            <v>#VALUE!</v>
          </cell>
          <cell r="B453" t="str">
            <v/>
          </cell>
          <cell r="C453" t="str">
            <v/>
          </cell>
          <cell r="D453" t="str">
            <v>NoData</v>
          </cell>
        </row>
        <row r="454">
          <cell r="A454" t="e">
            <v>#VALUE!</v>
          </cell>
          <cell r="B454" t="str">
            <v/>
          </cell>
          <cell r="C454" t="str">
            <v/>
          </cell>
          <cell r="D454" t="str">
            <v>NoData</v>
          </cell>
        </row>
        <row r="455">
          <cell r="A455" t="e">
            <v>#VALUE!</v>
          </cell>
          <cell r="B455" t="str">
            <v/>
          </cell>
          <cell r="C455" t="str">
            <v/>
          </cell>
          <cell r="D455" t="str">
            <v>NoData</v>
          </cell>
        </row>
        <row r="456">
          <cell r="A456" t="e">
            <v>#VALUE!</v>
          </cell>
          <cell r="B456" t="str">
            <v/>
          </cell>
          <cell r="C456" t="str">
            <v/>
          </cell>
          <cell r="D456" t="str">
            <v>NoData</v>
          </cell>
        </row>
        <row r="457">
          <cell r="A457" t="e">
            <v>#VALUE!</v>
          </cell>
          <cell r="B457" t="str">
            <v/>
          </cell>
          <cell r="C457" t="str">
            <v/>
          </cell>
          <cell r="D457" t="str">
            <v>NoData</v>
          </cell>
        </row>
        <row r="458">
          <cell r="A458" t="e">
            <v>#VALUE!</v>
          </cell>
          <cell r="B458" t="str">
            <v/>
          </cell>
          <cell r="C458" t="str">
            <v/>
          </cell>
          <cell r="D458" t="str">
            <v>NoData</v>
          </cell>
        </row>
        <row r="459">
          <cell r="A459" t="e">
            <v>#VALUE!</v>
          </cell>
          <cell r="B459" t="str">
            <v/>
          </cell>
          <cell r="C459" t="str">
            <v/>
          </cell>
          <cell r="D459" t="str">
            <v>NoData</v>
          </cell>
        </row>
        <row r="460">
          <cell r="A460" t="e">
            <v>#VALUE!</v>
          </cell>
          <cell r="B460" t="str">
            <v/>
          </cell>
          <cell r="C460" t="str">
            <v/>
          </cell>
          <cell r="D460" t="str">
            <v>NoData</v>
          </cell>
        </row>
        <row r="461">
          <cell r="A461" t="e">
            <v>#VALUE!</v>
          </cell>
          <cell r="B461" t="str">
            <v/>
          </cell>
          <cell r="C461" t="str">
            <v/>
          </cell>
          <cell r="D461" t="str">
            <v>NoData</v>
          </cell>
        </row>
        <row r="462">
          <cell r="A462" t="e">
            <v>#VALUE!</v>
          </cell>
          <cell r="B462" t="str">
            <v/>
          </cell>
          <cell r="C462" t="str">
            <v/>
          </cell>
          <cell r="D462" t="str">
            <v>NoData</v>
          </cell>
        </row>
        <row r="463">
          <cell r="A463" t="e">
            <v>#VALUE!</v>
          </cell>
          <cell r="B463" t="str">
            <v/>
          </cell>
          <cell r="C463" t="str">
            <v/>
          </cell>
          <cell r="D463" t="str">
            <v>NoData</v>
          </cell>
        </row>
        <row r="464">
          <cell r="A464" t="e">
            <v>#VALUE!</v>
          </cell>
          <cell r="B464" t="str">
            <v/>
          </cell>
          <cell r="C464" t="str">
            <v/>
          </cell>
          <cell r="D464" t="str">
            <v>NoData</v>
          </cell>
        </row>
        <row r="465">
          <cell r="A465" t="e">
            <v>#VALUE!</v>
          </cell>
          <cell r="B465" t="str">
            <v/>
          </cell>
          <cell r="C465" t="str">
            <v/>
          </cell>
          <cell r="D465" t="str">
            <v>NoData</v>
          </cell>
        </row>
        <row r="466">
          <cell r="A466" t="e">
            <v>#VALUE!</v>
          </cell>
          <cell r="B466" t="str">
            <v/>
          </cell>
          <cell r="C466" t="str">
            <v/>
          </cell>
          <cell r="D466" t="str">
            <v>NoData</v>
          </cell>
        </row>
        <row r="467">
          <cell r="A467" t="e">
            <v>#VALUE!</v>
          </cell>
          <cell r="B467" t="str">
            <v/>
          </cell>
          <cell r="C467" t="str">
            <v/>
          </cell>
          <cell r="D467" t="str">
            <v>NoData</v>
          </cell>
        </row>
        <row r="468">
          <cell r="A468" t="e">
            <v>#VALUE!</v>
          </cell>
          <cell r="B468" t="str">
            <v/>
          </cell>
          <cell r="C468" t="str">
            <v/>
          </cell>
          <cell r="D468" t="str">
            <v>NoData</v>
          </cell>
        </row>
        <row r="469">
          <cell r="A469" t="e">
            <v>#VALUE!</v>
          </cell>
          <cell r="B469" t="str">
            <v/>
          </cell>
          <cell r="C469" t="str">
            <v/>
          </cell>
          <cell r="D469" t="str">
            <v>NoData</v>
          </cell>
        </row>
        <row r="470">
          <cell r="A470" t="e">
            <v>#VALUE!</v>
          </cell>
          <cell r="B470" t="str">
            <v/>
          </cell>
          <cell r="C470" t="str">
            <v/>
          </cell>
          <cell r="D470" t="str">
            <v>NoData</v>
          </cell>
        </row>
        <row r="471">
          <cell r="A471" t="e">
            <v>#VALUE!</v>
          </cell>
          <cell r="B471" t="str">
            <v/>
          </cell>
          <cell r="C471" t="str">
            <v/>
          </cell>
          <cell r="D471" t="str">
            <v>NoData</v>
          </cell>
        </row>
        <row r="472">
          <cell r="A472" t="e">
            <v>#VALUE!</v>
          </cell>
          <cell r="B472" t="str">
            <v/>
          </cell>
          <cell r="C472" t="str">
            <v/>
          </cell>
          <cell r="D472" t="str">
            <v>NoData</v>
          </cell>
        </row>
        <row r="473">
          <cell r="A473" t="e">
            <v>#VALUE!</v>
          </cell>
          <cell r="B473" t="str">
            <v/>
          </cell>
          <cell r="C473" t="str">
            <v/>
          </cell>
          <cell r="D473" t="str">
            <v>NoData</v>
          </cell>
        </row>
        <row r="474">
          <cell r="A474" t="e">
            <v>#VALUE!</v>
          </cell>
          <cell r="B474" t="str">
            <v/>
          </cell>
          <cell r="C474" t="str">
            <v/>
          </cell>
          <cell r="D474" t="str">
            <v>NoData</v>
          </cell>
        </row>
        <row r="475">
          <cell r="A475" t="e">
            <v>#VALUE!</v>
          </cell>
          <cell r="B475" t="str">
            <v/>
          </cell>
          <cell r="C475" t="str">
            <v/>
          </cell>
          <cell r="D475" t="str">
            <v>NoData</v>
          </cell>
        </row>
        <row r="476">
          <cell r="A476" t="e">
            <v>#VALUE!</v>
          </cell>
          <cell r="B476" t="str">
            <v/>
          </cell>
          <cell r="C476" t="str">
            <v/>
          </cell>
          <cell r="D476" t="str">
            <v>NoData</v>
          </cell>
        </row>
        <row r="477">
          <cell r="A477" t="e">
            <v>#VALUE!</v>
          </cell>
          <cell r="B477" t="str">
            <v/>
          </cell>
          <cell r="C477" t="str">
            <v/>
          </cell>
          <cell r="D477" t="str">
            <v>NoData</v>
          </cell>
        </row>
        <row r="478">
          <cell r="A478" t="e">
            <v>#VALUE!</v>
          </cell>
          <cell r="B478" t="str">
            <v/>
          </cell>
          <cell r="C478" t="str">
            <v/>
          </cell>
          <cell r="D478" t="str">
            <v>NoData</v>
          </cell>
        </row>
        <row r="479">
          <cell r="A479" t="e">
            <v>#VALUE!</v>
          </cell>
          <cell r="B479" t="str">
            <v/>
          </cell>
          <cell r="C479" t="str">
            <v/>
          </cell>
          <cell r="D479" t="str">
            <v>NoData</v>
          </cell>
        </row>
        <row r="480">
          <cell r="A480" t="e">
            <v>#VALUE!</v>
          </cell>
          <cell r="B480" t="str">
            <v/>
          </cell>
          <cell r="C480" t="str">
            <v/>
          </cell>
          <cell r="D480" t="str">
            <v>NoData</v>
          </cell>
        </row>
        <row r="481">
          <cell r="A481" t="e">
            <v>#VALUE!</v>
          </cell>
          <cell r="B481" t="str">
            <v/>
          </cell>
          <cell r="C481" t="str">
            <v/>
          </cell>
          <cell r="D481" t="str">
            <v>NoData</v>
          </cell>
        </row>
        <row r="482">
          <cell r="A482" t="e">
            <v>#VALUE!</v>
          </cell>
          <cell r="B482" t="str">
            <v/>
          </cell>
          <cell r="C482" t="str">
            <v/>
          </cell>
          <cell r="D482" t="str">
            <v>NoData</v>
          </cell>
        </row>
        <row r="483">
          <cell r="A483" t="e">
            <v>#VALUE!</v>
          </cell>
          <cell r="B483" t="str">
            <v/>
          </cell>
          <cell r="C483" t="str">
            <v/>
          </cell>
          <cell r="D483" t="str">
            <v>NoData</v>
          </cell>
        </row>
        <row r="484">
          <cell r="A484" t="e">
            <v>#VALUE!</v>
          </cell>
          <cell r="B484" t="str">
            <v/>
          </cell>
          <cell r="C484" t="str">
            <v/>
          </cell>
          <cell r="D484" t="str">
            <v>NoData</v>
          </cell>
        </row>
        <row r="485">
          <cell r="A485" t="e">
            <v>#VALUE!</v>
          </cell>
          <cell r="B485" t="str">
            <v/>
          </cell>
          <cell r="C485" t="str">
            <v/>
          </cell>
          <cell r="D485" t="str">
            <v>NoData</v>
          </cell>
        </row>
        <row r="486">
          <cell r="A486" t="e">
            <v>#VALUE!</v>
          </cell>
          <cell r="B486" t="str">
            <v/>
          </cell>
          <cell r="C486" t="str">
            <v/>
          </cell>
          <cell r="D486" t="str">
            <v>NoData</v>
          </cell>
        </row>
        <row r="487">
          <cell r="A487" t="e">
            <v>#VALUE!</v>
          </cell>
          <cell r="B487" t="str">
            <v/>
          </cell>
          <cell r="C487" t="str">
            <v/>
          </cell>
          <cell r="D487" t="str">
            <v>NoData</v>
          </cell>
        </row>
        <row r="488">
          <cell r="A488" t="e">
            <v>#VALUE!</v>
          </cell>
          <cell r="B488" t="str">
            <v/>
          </cell>
          <cell r="C488" t="str">
            <v/>
          </cell>
          <cell r="D488" t="str">
            <v>NoData</v>
          </cell>
        </row>
        <row r="489">
          <cell r="A489" t="e">
            <v>#VALUE!</v>
          </cell>
          <cell r="B489" t="str">
            <v/>
          </cell>
          <cell r="C489" t="str">
            <v/>
          </cell>
          <cell r="D489" t="str">
            <v>NoData</v>
          </cell>
        </row>
        <row r="490">
          <cell r="A490" t="e">
            <v>#VALUE!</v>
          </cell>
          <cell r="B490" t="str">
            <v/>
          </cell>
          <cell r="C490" t="str">
            <v/>
          </cell>
          <cell r="D490" t="str">
            <v>NoData</v>
          </cell>
        </row>
        <row r="491">
          <cell r="A491" t="e">
            <v>#VALUE!</v>
          </cell>
          <cell r="B491" t="str">
            <v/>
          </cell>
          <cell r="C491" t="str">
            <v/>
          </cell>
          <cell r="D491" t="str">
            <v>NoData</v>
          </cell>
        </row>
        <row r="492">
          <cell r="A492" t="e">
            <v>#VALUE!</v>
          </cell>
          <cell r="B492" t="str">
            <v/>
          </cell>
          <cell r="C492" t="str">
            <v/>
          </cell>
          <cell r="D492" t="str">
            <v>NoData</v>
          </cell>
        </row>
        <row r="493">
          <cell r="A493" t="e">
            <v>#VALUE!</v>
          </cell>
          <cell r="B493" t="str">
            <v/>
          </cell>
          <cell r="C493" t="str">
            <v/>
          </cell>
          <cell r="D493" t="str">
            <v>NoData</v>
          </cell>
        </row>
        <row r="494">
          <cell r="A494" t="e">
            <v>#VALUE!</v>
          </cell>
          <cell r="B494" t="str">
            <v/>
          </cell>
          <cell r="C494" t="str">
            <v/>
          </cell>
          <cell r="D494" t="str">
            <v>NoData</v>
          </cell>
        </row>
        <row r="495">
          <cell r="A495" t="e">
            <v>#VALUE!</v>
          </cell>
          <cell r="B495" t="str">
            <v/>
          </cell>
          <cell r="C495" t="str">
            <v/>
          </cell>
          <cell r="D495" t="str">
            <v>NoData</v>
          </cell>
        </row>
        <row r="496">
          <cell r="A496" t="e">
            <v>#VALUE!</v>
          </cell>
          <cell r="B496" t="str">
            <v/>
          </cell>
          <cell r="C496" t="str">
            <v/>
          </cell>
          <cell r="D496" t="str">
            <v>NoData</v>
          </cell>
        </row>
        <row r="497">
          <cell r="A497" t="e">
            <v>#VALUE!</v>
          </cell>
          <cell r="B497" t="str">
            <v/>
          </cell>
          <cell r="C497" t="str">
            <v/>
          </cell>
          <cell r="D497" t="str">
            <v>NoData</v>
          </cell>
        </row>
        <row r="498">
          <cell r="A498" t="e">
            <v>#VALUE!</v>
          </cell>
          <cell r="B498" t="str">
            <v/>
          </cell>
          <cell r="C498" t="str">
            <v/>
          </cell>
          <cell r="D498" t="str">
            <v>NoData</v>
          </cell>
        </row>
        <row r="499">
          <cell r="A499" t="e">
            <v>#VALUE!</v>
          </cell>
          <cell r="B499" t="str">
            <v/>
          </cell>
          <cell r="C499" t="str">
            <v/>
          </cell>
          <cell r="D499" t="str">
            <v>NoData</v>
          </cell>
        </row>
        <row r="500">
          <cell r="A500" t="e">
            <v>#VALUE!</v>
          </cell>
          <cell r="B500" t="str">
            <v/>
          </cell>
          <cell r="C500" t="str">
            <v/>
          </cell>
          <cell r="D500" t="str">
            <v>NoData</v>
          </cell>
        </row>
        <row r="501">
          <cell r="A501" t="e">
            <v>#VALUE!</v>
          </cell>
          <cell r="B501" t="str">
            <v/>
          </cell>
          <cell r="C501" t="str">
            <v/>
          </cell>
          <cell r="D501" t="str">
            <v>NoData</v>
          </cell>
        </row>
        <row r="502">
          <cell r="A502" t="e">
            <v>#VALUE!</v>
          </cell>
          <cell r="B502" t="str">
            <v/>
          </cell>
          <cell r="C502" t="str">
            <v/>
          </cell>
          <cell r="D502" t="str">
            <v>NoData</v>
          </cell>
        </row>
        <row r="503">
          <cell r="A503" t="e">
            <v>#VALUE!</v>
          </cell>
          <cell r="B503" t="str">
            <v/>
          </cell>
          <cell r="C503" t="str">
            <v/>
          </cell>
          <cell r="D503" t="str">
            <v>NoData</v>
          </cell>
        </row>
        <row r="504">
          <cell r="A504" t="e">
            <v>#VALUE!</v>
          </cell>
          <cell r="B504" t="str">
            <v/>
          </cell>
          <cell r="C504" t="str">
            <v/>
          </cell>
          <cell r="D504" t="str">
            <v>NoData</v>
          </cell>
        </row>
        <row r="505">
          <cell r="A505" t="e">
            <v>#VALUE!</v>
          </cell>
          <cell r="B505" t="str">
            <v/>
          </cell>
          <cell r="C505" t="str">
            <v/>
          </cell>
          <cell r="D505" t="str">
            <v>NoData</v>
          </cell>
        </row>
        <row r="506">
          <cell r="A506" t="e">
            <v>#VALUE!</v>
          </cell>
          <cell r="B506" t="str">
            <v/>
          </cell>
          <cell r="C506" t="str">
            <v/>
          </cell>
          <cell r="D506" t="str">
            <v>NoData</v>
          </cell>
        </row>
        <row r="507">
          <cell r="A507" t="e">
            <v>#VALUE!</v>
          </cell>
          <cell r="B507" t="str">
            <v/>
          </cell>
          <cell r="C507" t="str">
            <v/>
          </cell>
          <cell r="D507" t="str">
            <v>NoData</v>
          </cell>
        </row>
        <row r="508">
          <cell r="A508" t="e">
            <v>#VALUE!</v>
          </cell>
          <cell r="B508" t="str">
            <v/>
          </cell>
          <cell r="C508" t="str">
            <v/>
          </cell>
          <cell r="D508" t="str">
            <v>NoData</v>
          </cell>
        </row>
        <row r="509">
          <cell r="A509" t="e">
            <v>#VALUE!</v>
          </cell>
          <cell r="B509" t="str">
            <v/>
          </cell>
          <cell r="C509" t="str">
            <v/>
          </cell>
          <cell r="D509" t="str">
            <v>NoData</v>
          </cell>
        </row>
        <row r="510">
          <cell r="A510" t="e">
            <v>#VALUE!</v>
          </cell>
          <cell r="B510" t="str">
            <v/>
          </cell>
          <cell r="C510" t="str">
            <v/>
          </cell>
          <cell r="D510" t="str">
            <v>NoData</v>
          </cell>
        </row>
        <row r="511">
          <cell r="A511" t="e">
            <v>#VALUE!</v>
          </cell>
          <cell r="B511" t="str">
            <v/>
          </cell>
          <cell r="C511" t="str">
            <v/>
          </cell>
          <cell r="D511" t="str">
            <v>NoData</v>
          </cell>
        </row>
        <row r="512">
          <cell r="A512" t="e">
            <v>#VALUE!</v>
          </cell>
          <cell r="B512" t="str">
            <v/>
          </cell>
          <cell r="C512" t="str">
            <v/>
          </cell>
          <cell r="D512" t="str">
            <v>NoData</v>
          </cell>
        </row>
        <row r="513">
          <cell r="A513" t="e">
            <v>#VALUE!</v>
          </cell>
          <cell r="B513" t="str">
            <v/>
          </cell>
          <cell r="C513" t="str">
            <v/>
          </cell>
          <cell r="D513" t="str">
            <v>NoData</v>
          </cell>
        </row>
        <row r="514">
          <cell r="A514" t="e">
            <v>#VALUE!</v>
          </cell>
          <cell r="B514" t="str">
            <v/>
          </cell>
          <cell r="C514" t="str">
            <v/>
          </cell>
          <cell r="D514" t="str">
            <v>NoData</v>
          </cell>
        </row>
        <row r="515">
          <cell r="A515" t="e">
            <v>#VALUE!</v>
          </cell>
          <cell r="B515" t="str">
            <v/>
          </cell>
          <cell r="C515" t="str">
            <v/>
          </cell>
          <cell r="D515" t="str">
            <v>NoData</v>
          </cell>
        </row>
        <row r="516">
          <cell r="A516" t="e">
            <v>#VALUE!</v>
          </cell>
          <cell r="B516" t="str">
            <v/>
          </cell>
          <cell r="C516" t="str">
            <v/>
          </cell>
          <cell r="D516" t="str">
            <v>NoData</v>
          </cell>
        </row>
        <row r="517">
          <cell r="A517" t="e">
            <v>#VALUE!</v>
          </cell>
          <cell r="B517" t="str">
            <v/>
          </cell>
          <cell r="C517" t="str">
            <v/>
          </cell>
          <cell r="D517" t="str">
            <v>NoData</v>
          </cell>
        </row>
        <row r="518">
          <cell r="A518" t="e">
            <v>#VALUE!</v>
          </cell>
          <cell r="B518" t="str">
            <v/>
          </cell>
          <cell r="C518" t="str">
            <v/>
          </cell>
          <cell r="D518" t="str">
            <v>NoData</v>
          </cell>
        </row>
        <row r="519">
          <cell r="A519" t="e">
            <v>#VALUE!</v>
          </cell>
          <cell r="B519" t="str">
            <v/>
          </cell>
          <cell r="C519" t="str">
            <v/>
          </cell>
          <cell r="D519" t="str">
            <v>NoData</v>
          </cell>
        </row>
        <row r="520">
          <cell r="A520" t="e">
            <v>#VALUE!</v>
          </cell>
          <cell r="B520" t="str">
            <v/>
          </cell>
          <cell r="C520" t="str">
            <v/>
          </cell>
          <cell r="D520" t="str">
            <v>NoData</v>
          </cell>
        </row>
        <row r="521">
          <cell r="A521" t="e">
            <v>#VALUE!</v>
          </cell>
          <cell r="B521" t="str">
            <v/>
          </cell>
          <cell r="C521" t="str">
            <v/>
          </cell>
          <cell r="D521" t="str">
            <v>NoData</v>
          </cell>
        </row>
        <row r="522">
          <cell r="A522" t="e">
            <v>#VALUE!</v>
          </cell>
          <cell r="B522" t="str">
            <v/>
          </cell>
          <cell r="C522" t="str">
            <v/>
          </cell>
          <cell r="D522" t="str">
            <v>NoData</v>
          </cell>
        </row>
        <row r="523">
          <cell r="A523" t="e">
            <v>#VALUE!</v>
          </cell>
          <cell r="B523" t="str">
            <v/>
          </cell>
          <cell r="C523" t="str">
            <v/>
          </cell>
          <cell r="D523" t="str">
            <v>NoData</v>
          </cell>
        </row>
        <row r="524">
          <cell r="A524" t="e">
            <v>#VALUE!</v>
          </cell>
          <cell r="B524" t="str">
            <v/>
          </cell>
          <cell r="C524" t="str">
            <v/>
          </cell>
          <cell r="D524" t="str">
            <v>NoData</v>
          </cell>
        </row>
        <row r="525">
          <cell r="A525" t="e">
            <v>#VALUE!</v>
          </cell>
          <cell r="B525" t="str">
            <v/>
          </cell>
          <cell r="C525" t="str">
            <v/>
          </cell>
          <cell r="D525" t="str">
            <v>NoData</v>
          </cell>
        </row>
        <row r="526">
          <cell r="A526" t="e">
            <v>#VALUE!</v>
          </cell>
          <cell r="B526" t="str">
            <v/>
          </cell>
          <cell r="C526" t="str">
            <v/>
          </cell>
          <cell r="D526" t="str">
            <v>NoData</v>
          </cell>
        </row>
        <row r="527">
          <cell r="A527" t="e">
            <v>#VALUE!</v>
          </cell>
          <cell r="B527" t="str">
            <v/>
          </cell>
          <cell r="C527" t="str">
            <v/>
          </cell>
          <cell r="D527" t="str">
            <v>NoData</v>
          </cell>
        </row>
        <row r="528">
          <cell r="A528" t="e">
            <v>#VALUE!</v>
          </cell>
          <cell r="B528" t="str">
            <v/>
          </cell>
          <cell r="C528" t="str">
            <v/>
          </cell>
          <cell r="D528" t="str">
            <v>NoData</v>
          </cell>
        </row>
        <row r="529">
          <cell r="A529" t="e">
            <v>#VALUE!</v>
          </cell>
          <cell r="B529" t="str">
            <v/>
          </cell>
          <cell r="C529" t="str">
            <v/>
          </cell>
          <cell r="D529" t="str">
            <v>NoData</v>
          </cell>
        </row>
        <row r="530">
          <cell r="A530" t="e">
            <v>#VALUE!</v>
          </cell>
          <cell r="B530" t="str">
            <v/>
          </cell>
          <cell r="C530" t="str">
            <v/>
          </cell>
          <cell r="D530" t="str">
            <v>NoData</v>
          </cell>
        </row>
        <row r="531">
          <cell r="A531" t="e">
            <v>#VALUE!</v>
          </cell>
          <cell r="B531" t="str">
            <v/>
          </cell>
          <cell r="C531" t="str">
            <v/>
          </cell>
          <cell r="D531" t="str">
            <v>NoData</v>
          </cell>
        </row>
        <row r="532">
          <cell r="A532" t="e">
            <v>#VALUE!</v>
          </cell>
          <cell r="B532" t="str">
            <v/>
          </cell>
          <cell r="C532" t="str">
            <v/>
          </cell>
          <cell r="D532" t="str">
            <v>NoData</v>
          </cell>
        </row>
        <row r="533">
          <cell r="A533" t="e">
            <v>#VALUE!</v>
          </cell>
          <cell r="B533" t="str">
            <v/>
          </cell>
          <cell r="C533" t="str">
            <v/>
          </cell>
          <cell r="D533" t="str">
            <v>NoData</v>
          </cell>
        </row>
        <row r="534">
          <cell r="A534" t="e">
            <v>#VALUE!</v>
          </cell>
          <cell r="B534" t="str">
            <v/>
          </cell>
          <cell r="C534" t="str">
            <v/>
          </cell>
          <cell r="D534" t="str">
            <v>NoData</v>
          </cell>
        </row>
        <row r="535">
          <cell r="A535" t="e">
            <v>#VALUE!</v>
          </cell>
          <cell r="B535" t="str">
            <v/>
          </cell>
          <cell r="C535" t="str">
            <v/>
          </cell>
          <cell r="D535" t="str">
            <v>NoData</v>
          </cell>
        </row>
        <row r="536">
          <cell r="A536" t="e">
            <v>#VALUE!</v>
          </cell>
          <cell r="B536" t="str">
            <v/>
          </cell>
          <cell r="C536" t="str">
            <v/>
          </cell>
          <cell r="D536" t="str">
            <v>NoData</v>
          </cell>
        </row>
        <row r="537">
          <cell r="A537" t="e">
            <v>#VALUE!</v>
          </cell>
          <cell r="B537" t="str">
            <v/>
          </cell>
          <cell r="C537" t="str">
            <v/>
          </cell>
          <cell r="D537" t="str">
            <v>NoData</v>
          </cell>
        </row>
        <row r="538">
          <cell r="A538" t="e">
            <v>#VALUE!</v>
          </cell>
          <cell r="B538" t="str">
            <v/>
          </cell>
          <cell r="C538" t="str">
            <v/>
          </cell>
          <cell r="D538" t="str">
            <v>NoData</v>
          </cell>
        </row>
        <row r="539">
          <cell r="A539" t="e">
            <v>#VALUE!</v>
          </cell>
          <cell r="B539" t="str">
            <v/>
          </cell>
          <cell r="C539" t="str">
            <v/>
          </cell>
          <cell r="D539" t="str">
            <v>NoData</v>
          </cell>
        </row>
        <row r="540">
          <cell r="A540" t="e">
            <v>#VALUE!</v>
          </cell>
          <cell r="B540" t="str">
            <v/>
          </cell>
          <cell r="C540" t="str">
            <v/>
          </cell>
          <cell r="D540" t="str">
            <v>NoData</v>
          </cell>
        </row>
        <row r="541">
          <cell r="A541" t="e">
            <v>#VALUE!</v>
          </cell>
          <cell r="B541" t="str">
            <v/>
          </cell>
          <cell r="C541" t="str">
            <v/>
          </cell>
          <cell r="D541" t="str">
            <v>NoData</v>
          </cell>
        </row>
        <row r="542">
          <cell r="A542" t="e">
            <v>#VALUE!</v>
          </cell>
          <cell r="B542" t="str">
            <v/>
          </cell>
          <cell r="C542" t="str">
            <v/>
          </cell>
          <cell r="D542" t="str">
            <v>NoData</v>
          </cell>
        </row>
        <row r="543">
          <cell r="A543" t="e">
            <v>#VALUE!</v>
          </cell>
          <cell r="B543" t="str">
            <v/>
          </cell>
          <cell r="C543" t="str">
            <v/>
          </cell>
          <cell r="D543" t="str">
            <v>NoData</v>
          </cell>
        </row>
        <row r="544">
          <cell r="A544" t="e">
            <v>#VALUE!</v>
          </cell>
          <cell r="B544" t="str">
            <v/>
          </cell>
          <cell r="C544" t="str">
            <v/>
          </cell>
          <cell r="D544" t="str">
            <v>NoData</v>
          </cell>
        </row>
        <row r="545">
          <cell r="A545" t="e">
            <v>#VALUE!</v>
          </cell>
          <cell r="B545" t="str">
            <v/>
          </cell>
          <cell r="C545" t="str">
            <v/>
          </cell>
          <cell r="D545" t="str">
            <v>NoData</v>
          </cell>
        </row>
        <row r="546">
          <cell r="A546" t="e">
            <v>#VALUE!</v>
          </cell>
          <cell r="B546" t="str">
            <v/>
          </cell>
          <cell r="C546" t="str">
            <v/>
          </cell>
          <cell r="D546" t="str">
            <v>NoData</v>
          </cell>
        </row>
        <row r="547">
          <cell r="A547" t="e">
            <v>#VALUE!</v>
          </cell>
          <cell r="B547" t="str">
            <v/>
          </cell>
          <cell r="C547" t="str">
            <v/>
          </cell>
          <cell r="D547" t="str">
            <v>NoData</v>
          </cell>
        </row>
        <row r="548">
          <cell r="A548" t="e">
            <v>#VALUE!</v>
          </cell>
          <cell r="B548" t="str">
            <v/>
          </cell>
          <cell r="C548" t="str">
            <v/>
          </cell>
          <cell r="D548" t="str">
            <v>NoData</v>
          </cell>
        </row>
        <row r="549">
          <cell r="A549" t="e">
            <v>#VALUE!</v>
          </cell>
          <cell r="B549" t="str">
            <v/>
          </cell>
          <cell r="C549" t="str">
            <v/>
          </cell>
          <cell r="D549" t="str">
            <v>NoData</v>
          </cell>
        </row>
        <row r="550">
          <cell r="A550" t="e">
            <v>#VALUE!</v>
          </cell>
          <cell r="B550" t="str">
            <v/>
          </cell>
          <cell r="C550" t="str">
            <v/>
          </cell>
          <cell r="D550" t="str">
            <v>NoData</v>
          </cell>
        </row>
        <row r="551">
          <cell r="A551" t="e">
            <v>#VALUE!</v>
          </cell>
          <cell r="B551" t="str">
            <v/>
          </cell>
          <cell r="C551" t="str">
            <v/>
          </cell>
          <cell r="D551" t="str">
            <v>NoData</v>
          </cell>
        </row>
        <row r="552">
          <cell r="A552" t="e">
            <v>#VALUE!</v>
          </cell>
          <cell r="B552" t="str">
            <v/>
          </cell>
          <cell r="C552" t="str">
            <v/>
          </cell>
          <cell r="D552" t="str">
            <v>NoData</v>
          </cell>
        </row>
        <row r="553">
          <cell r="A553" t="e">
            <v>#VALUE!</v>
          </cell>
          <cell r="B553" t="str">
            <v/>
          </cell>
          <cell r="C553" t="str">
            <v/>
          </cell>
          <cell r="D553" t="str">
            <v>NoData</v>
          </cell>
        </row>
        <row r="554">
          <cell r="A554" t="e">
            <v>#VALUE!</v>
          </cell>
          <cell r="B554" t="str">
            <v/>
          </cell>
          <cell r="C554" t="str">
            <v/>
          </cell>
          <cell r="D554" t="str">
            <v>NoData</v>
          </cell>
        </row>
        <row r="555">
          <cell r="A555" t="e">
            <v>#VALUE!</v>
          </cell>
          <cell r="B555" t="str">
            <v/>
          </cell>
          <cell r="C555" t="str">
            <v/>
          </cell>
          <cell r="D555" t="str">
            <v>NoData</v>
          </cell>
        </row>
        <row r="556">
          <cell r="A556" t="e">
            <v>#VALUE!</v>
          </cell>
          <cell r="B556" t="str">
            <v/>
          </cell>
          <cell r="C556" t="str">
            <v/>
          </cell>
          <cell r="D556" t="str">
            <v>NoData</v>
          </cell>
        </row>
        <row r="557">
          <cell r="A557" t="e">
            <v>#VALUE!</v>
          </cell>
          <cell r="B557" t="str">
            <v/>
          </cell>
          <cell r="C557" t="str">
            <v/>
          </cell>
          <cell r="D557" t="str">
            <v>NoData</v>
          </cell>
        </row>
        <row r="558">
          <cell r="A558" t="e">
            <v>#VALUE!</v>
          </cell>
          <cell r="B558" t="str">
            <v/>
          </cell>
          <cell r="C558" t="str">
            <v/>
          </cell>
          <cell r="D558" t="str">
            <v>NoData</v>
          </cell>
        </row>
        <row r="559">
          <cell r="A559" t="e">
            <v>#VALUE!</v>
          </cell>
          <cell r="B559" t="str">
            <v/>
          </cell>
          <cell r="C559" t="str">
            <v/>
          </cell>
          <cell r="D559" t="str">
            <v>NoData</v>
          </cell>
        </row>
        <row r="560">
          <cell r="A560" t="e">
            <v>#VALUE!</v>
          </cell>
          <cell r="B560" t="str">
            <v/>
          </cell>
          <cell r="C560" t="str">
            <v/>
          </cell>
          <cell r="D560" t="str">
            <v>NoData</v>
          </cell>
        </row>
        <row r="561">
          <cell r="A561" t="e">
            <v>#VALUE!</v>
          </cell>
          <cell r="B561" t="str">
            <v/>
          </cell>
          <cell r="C561" t="str">
            <v/>
          </cell>
          <cell r="D561" t="str">
            <v>NoData</v>
          </cell>
        </row>
        <row r="562">
          <cell r="A562" t="e">
            <v>#VALUE!</v>
          </cell>
          <cell r="B562" t="str">
            <v/>
          </cell>
          <cell r="C562" t="str">
            <v/>
          </cell>
          <cell r="D562" t="str">
            <v>NoData</v>
          </cell>
        </row>
        <row r="563">
          <cell r="A563" t="e">
            <v>#VALUE!</v>
          </cell>
          <cell r="B563" t="str">
            <v/>
          </cell>
          <cell r="C563" t="str">
            <v/>
          </cell>
          <cell r="D563" t="str">
            <v>NoData</v>
          </cell>
        </row>
        <row r="564">
          <cell r="A564" t="e">
            <v>#VALUE!</v>
          </cell>
          <cell r="B564" t="str">
            <v/>
          </cell>
          <cell r="C564" t="str">
            <v/>
          </cell>
          <cell r="D564" t="str">
            <v>NoData</v>
          </cell>
        </row>
        <row r="565">
          <cell r="A565" t="e">
            <v>#VALUE!</v>
          </cell>
          <cell r="B565" t="str">
            <v/>
          </cell>
          <cell r="C565" t="str">
            <v/>
          </cell>
          <cell r="D565" t="str">
            <v>NoData</v>
          </cell>
        </row>
        <row r="566">
          <cell r="A566" t="e">
            <v>#VALUE!</v>
          </cell>
          <cell r="B566" t="str">
            <v/>
          </cell>
          <cell r="C566" t="str">
            <v/>
          </cell>
          <cell r="D566" t="str">
            <v>NoData</v>
          </cell>
        </row>
        <row r="567">
          <cell r="A567" t="e">
            <v>#VALUE!</v>
          </cell>
          <cell r="B567" t="str">
            <v/>
          </cell>
          <cell r="C567" t="str">
            <v/>
          </cell>
          <cell r="D567" t="str">
            <v>NoData</v>
          </cell>
        </row>
        <row r="568">
          <cell r="A568" t="e">
            <v>#VALUE!</v>
          </cell>
          <cell r="B568" t="str">
            <v/>
          </cell>
          <cell r="C568" t="str">
            <v/>
          </cell>
          <cell r="D568" t="str">
            <v>NoData</v>
          </cell>
        </row>
        <row r="569">
          <cell r="A569" t="e">
            <v>#VALUE!</v>
          </cell>
          <cell r="B569" t="str">
            <v/>
          </cell>
          <cell r="C569" t="str">
            <v/>
          </cell>
          <cell r="D569" t="str">
            <v>NoData</v>
          </cell>
        </row>
        <row r="570">
          <cell r="A570" t="e">
            <v>#VALUE!</v>
          </cell>
          <cell r="B570" t="str">
            <v/>
          </cell>
          <cell r="C570" t="str">
            <v/>
          </cell>
          <cell r="D570" t="str">
            <v>NoData</v>
          </cell>
        </row>
        <row r="571">
          <cell r="A571" t="e">
            <v>#VALUE!</v>
          </cell>
          <cell r="B571" t="str">
            <v/>
          </cell>
          <cell r="C571" t="str">
            <v/>
          </cell>
          <cell r="D571" t="str">
            <v>NoData</v>
          </cell>
        </row>
        <row r="572">
          <cell r="A572" t="e">
            <v>#VALUE!</v>
          </cell>
          <cell r="B572" t="str">
            <v/>
          </cell>
          <cell r="C572" t="str">
            <v/>
          </cell>
          <cell r="D572" t="str">
            <v>NoData</v>
          </cell>
        </row>
        <row r="573">
          <cell r="A573" t="e">
            <v>#VALUE!</v>
          </cell>
          <cell r="B573" t="str">
            <v/>
          </cell>
          <cell r="C573" t="str">
            <v/>
          </cell>
          <cell r="D573" t="str">
            <v>NoData</v>
          </cell>
        </row>
        <row r="574">
          <cell r="A574" t="e">
            <v>#VALUE!</v>
          </cell>
          <cell r="B574" t="str">
            <v/>
          </cell>
          <cell r="C574" t="str">
            <v/>
          </cell>
          <cell r="D574" t="str">
            <v>NoData</v>
          </cell>
        </row>
        <row r="575">
          <cell r="A575" t="e">
            <v>#VALUE!</v>
          </cell>
          <cell r="B575" t="str">
            <v/>
          </cell>
          <cell r="C575" t="str">
            <v/>
          </cell>
          <cell r="D575" t="str">
            <v>NoData</v>
          </cell>
        </row>
        <row r="576">
          <cell r="A576" t="e">
            <v>#VALUE!</v>
          </cell>
          <cell r="B576" t="str">
            <v/>
          </cell>
          <cell r="C576" t="str">
            <v/>
          </cell>
          <cell r="D576" t="str">
            <v>NoData</v>
          </cell>
        </row>
        <row r="577">
          <cell r="A577" t="e">
            <v>#VALUE!</v>
          </cell>
          <cell r="B577" t="str">
            <v/>
          </cell>
          <cell r="C577" t="str">
            <v/>
          </cell>
          <cell r="D577" t="str">
            <v>NoData</v>
          </cell>
        </row>
        <row r="578">
          <cell r="A578" t="e">
            <v>#VALUE!</v>
          </cell>
          <cell r="B578" t="str">
            <v/>
          </cell>
          <cell r="C578" t="str">
            <v/>
          </cell>
          <cell r="D578" t="str">
            <v>NoData</v>
          </cell>
        </row>
        <row r="579">
          <cell r="A579" t="e">
            <v>#VALUE!</v>
          </cell>
          <cell r="B579" t="str">
            <v/>
          </cell>
          <cell r="C579" t="str">
            <v/>
          </cell>
          <cell r="D579" t="str">
            <v>NoData</v>
          </cell>
        </row>
        <row r="580">
          <cell r="A580" t="e">
            <v>#VALUE!</v>
          </cell>
          <cell r="B580" t="str">
            <v/>
          </cell>
          <cell r="C580" t="str">
            <v/>
          </cell>
          <cell r="D580" t="str">
            <v>NoData</v>
          </cell>
        </row>
        <row r="581">
          <cell r="A581" t="e">
            <v>#VALUE!</v>
          </cell>
          <cell r="B581" t="str">
            <v/>
          </cell>
          <cell r="C581" t="str">
            <v/>
          </cell>
          <cell r="D581" t="str">
            <v>NoData</v>
          </cell>
        </row>
        <row r="582">
          <cell r="A582" t="e">
            <v>#VALUE!</v>
          </cell>
          <cell r="B582" t="str">
            <v/>
          </cell>
          <cell r="C582" t="str">
            <v/>
          </cell>
          <cell r="D582" t="str">
            <v>NoData</v>
          </cell>
        </row>
        <row r="583">
          <cell r="A583" t="e">
            <v>#VALUE!</v>
          </cell>
          <cell r="B583" t="str">
            <v/>
          </cell>
          <cell r="C583" t="str">
            <v/>
          </cell>
          <cell r="D583" t="str">
            <v>NoData</v>
          </cell>
        </row>
        <row r="584">
          <cell r="A584" t="e">
            <v>#VALUE!</v>
          </cell>
          <cell r="B584" t="str">
            <v/>
          </cell>
          <cell r="C584" t="str">
            <v/>
          </cell>
          <cell r="D584" t="str">
            <v>NoData</v>
          </cell>
        </row>
        <row r="585">
          <cell r="A585" t="e">
            <v>#VALUE!</v>
          </cell>
          <cell r="B585" t="str">
            <v/>
          </cell>
          <cell r="C585" t="str">
            <v/>
          </cell>
          <cell r="D585" t="str">
            <v>NoData</v>
          </cell>
        </row>
        <row r="586">
          <cell r="A586" t="e">
            <v>#VALUE!</v>
          </cell>
          <cell r="B586" t="str">
            <v/>
          </cell>
          <cell r="C586" t="str">
            <v/>
          </cell>
          <cell r="D586" t="str">
            <v>NoData</v>
          </cell>
        </row>
        <row r="587">
          <cell r="A587" t="e">
            <v>#VALUE!</v>
          </cell>
          <cell r="B587" t="str">
            <v/>
          </cell>
          <cell r="C587" t="str">
            <v/>
          </cell>
          <cell r="D587" t="str">
            <v>NoData</v>
          </cell>
        </row>
        <row r="588">
          <cell r="A588" t="e">
            <v>#VALUE!</v>
          </cell>
          <cell r="B588" t="str">
            <v/>
          </cell>
          <cell r="C588" t="str">
            <v/>
          </cell>
          <cell r="D588" t="str">
            <v>NoData</v>
          </cell>
        </row>
        <row r="589">
          <cell r="A589" t="e">
            <v>#VALUE!</v>
          </cell>
          <cell r="B589" t="str">
            <v/>
          </cell>
          <cell r="C589" t="str">
            <v/>
          </cell>
          <cell r="D589" t="str">
            <v>NoData</v>
          </cell>
        </row>
        <row r="590">
          <cell r="A590" t="e">
            <v>#VALUE!</v>
          </cell>
          <cell r="B590" t="str">
            <v/>
          </cell>
          <cell r="C590" t="str">
            <v/>
          </cell>
          <cell r="D590" t="str">
            <v>NoData</v>
          </cell>
        </row>
        <row r="591">
          <cell r="A591" t="e">
            <v>#VALUE!</v>
          </cell>
          <cell r="B591" t="str">
            <v/>
          </cell>
          <cell r="C591" t="str">
            <v/>
          </cell>
          <cell r="D591" t="str">
            <v>NoData</v>
          </cell>
        </row>
        <row r="592">
          <cell r="A592" t="e">
            <v>#VALUE!</v>
          </cell>
          <cell r="B592" t="str">
            <v/>
          </cell>
          <cell r="C592" t="str">
            <v/>
          </cell>
          <cell r="D592" t="str">
            <v>NoData</v>
          </cell>
        </row>
        <row r="593">
          <cell r="A593" t="e">
            <v>#VALUE!</v>
          </cell>
          <cell r="B593" t="str">
            <v/>
          </cell>
          <cell r="C593" t="str">
            <v/>
          </cell>
          <cell r="D593" t="str">
            <v>NoData</v>
          </cell>
        </row>
        <row r="594">
          <cell r="A594" t="e">
            <v>#VALUE!</v>
          </cell>
          <cell r="B594" t="str">
            <v/>
          </cell>
          <cell r="C594" t="str">
            <v/>
          </cell>
          <cell r="D594" t="str">
            <v>NoData</v>
          </cell>
        </row>
        <row r="595">
          <cell r="A595" t="e">
            <v>#VALUE!</v>
          </cell>
          <cell r="B595" t="str">
            <v/>
          </cell>
          <cell r="C595" t="str">
            <v/>
          </cell>
          <cell r="D595" t="str">
            <v>NoData</v>
          </cell>
        </row>
        <row r="596">
          <cell r="A596" t="e">
            <v>#VALUE!</v>
          </cell>
          <cell r="B596" t="str">
            <v/>
          </cell>
          <cell r="C596" t="str">
            <v/>
          </cell>
          <cell r="D596" t="str">
            <v>NoData</v>
          </cell>
        </row>
        <row r="597">
          <cell r="A597" t="e">
            <v>#VALUE!</v>
          </cell>
          <cell r="B597" t="str">
            <v/>
          </cell>
          <cell r="C597" t="str">
            <v/>
          </cell>
          <cell r="D597" t="str">
            <v>NoData</v>
          </cell>
        </row>
        <row r="598">
          <cell r="A598" t="e">
            <v>#VALUE!</v>
          </cell>
          <cell r="B598" t="str">
            <v/>
          </cell>
          <cell r="C598" t="str">
            <v/>
          </cell>
          <cell r="D598" t="str">
            <v>NoData</v>
          </cell>
        </row>
        <row r="599">
          <cell r="A599" t="e">
            <v>#VALUE!</v>
          </cell>
          <cell r="B599" t="str">
            <v/>
          </cell>
          <cell r="C599" t="str">
            <v/>
          </cell>
          <cell r="D599" t="str">
            <v>NoData</v>
          </cell>
        </row>
        <row r="600">
          <cell r="A600" t="e">
            <v>#VALUE!</v>
          </cell>
          <cell r="B600" t="str">
            <v/>
          </cell>
          <cell r="C600" t="str">
            <v/>
          </cell>
          <cell r="D600" t="str">
            <v>NoData</v>
          </cell>
        </row>
        <row r="601">
          <cell r="A601" t="e">
            <v>#VALUE!</v>
          </cell>
          <cell r="B601" t="str">
            <v/>
          </cell>
          <cell r="C601" t="str">
            <v/>
          </cell>
          <cell r="D601" t="str">
            <v>NoData</v>
          </cell>
        </row>
        <row r="602">
          <cell r="A602" t="e">
            <v>#VALUE!</v>
          </cell>
          <cell r="B602" t="str">
            <v/>
          </cell>
          <cell r="C602" t="str">
            <v/>
          </cell>
          <cell r="D602" t="str">
            <v>NoData</v>
          </cell>
        </row>
        <row r="603">
          <cell r="A603" t="e">
            <v>#VALUE!</v>
          </cell>
          <cell r="B603" t="str">
            <v/>
          </cell>
          <cell r="C603" t="str">
            <v/>
          </cell>
          <cell r="D603" t="str">
            <v>NoData</v>
          </cell>
        </row>
        <row r="604">
          <cell r="A604" t="e">
            <v>#VALUE!</v>
          </cell>
          <cell r="B604" t="str">
            <v/>
          </cell>
          <cell r="C604" t="str">
            <v/>
          </cell>
          <cell r="D604" t="str">
            <v>NoData</v>
          </cell>
        </row>
        <row r="605">
          <cell r="A605" t="e">
            <v>#VALUE!</v>
          </cell>
          <cell r="B605" t="str">
            <v/>
          </cell>
          <cell r="C605" t="str">
            <v/>
          </cell>
          <cell r="D605" t="str">
            <v>NoData</v>
          </cell>
        </row>
        <row r="606">
          <cell r="A606" t="e">
            <v>#VALUE!</v>
          </cell>
          <cell r="B606" t="str">
            <v/>
          </cell>
          <cell r="C606" t="str">
            <v/>
          </cell>
          <cell r="D606" t="str">
            <v>NoData</v>
          </cell>
        </row>
        <row r="607">
          <cell r="A607" t="e">
            <v>#VALUE!</v>
          </cell>
          <cell r="B607" t="str">
            <v/>
          </cell>
          <cell r="C607" t="str">
            <v/>
          </cell>
          <cell r="D607" t="str">
            <v>NoData</v>
          </cell>
        </row>
        <row r="608">
          <cell r="A608" t="e">
            <v>#VALUE!</v>
          </cell>
          <cell r="B608" t="str">
            <v/>
          </cell>
          <cell r="C608" t="str">
            <v/>
          </cell>
          <cell r="D608" t="str">
            <v>NoData</v>
          </cell>
        </row>
        <row r="609">
          <cell r="A609" t="e">
            <v>#VALUE!</v>
          </cell>
          <cell r="B609" t="str">
            <v/>
          </cell>
          <cell r="C609" t="str">
            <v/>
          </cell>
          <cell r="D609" t="str">
            <v>NoData</v>
          </cell>
        </row>
        <row r="610">
          <cell r="A610" t="e">
            <v>#VALUE!</v>
          </cell>
          <cell r="B610" t="str">
            <v/>
          </cell>
          <cell r="C610" t="str">
            <v/>
          </cell>
          <cell r="D610" t="str">
            <v>NoData</v>
          </cell>
        </row>
        <row r="611">
          <cell r="A611" t="e">
            <v>#VALUE!</v>
          </cell>
          <cell r="B611" t="str">
            <v/>
          </cell>
          <cell r="C611" t="str">
            <v/>
          </cell>
          <cell r="D611" t="str">
            <v>NoData</v>
          </cell>
        </row>
        <row r="612">
          <cell r="A612" t="e">
            <v>#VALUE!</v>
          </cell>
          <cell r="B612" t="str">
            <v/>
          </cell>
          <cell r="C612" t="str">
            <v/>
          </cell>
          <cell r="D612" t="str">
            <v>NoData</v>
          </cell>
        </row>
        <row r="613">
          <cell r="A613" t="e">
            <v>#VALUE!</v>
          </cell>
          <cell r="B613" t="str">
            <v/>
          </cell>
          <cell r="C613" t="str">
            <v/>
          </cell>
          <cell r="D613" t="str">
            <v>NoData</v>
          </cell>
        </row>
        <row r="614">
          <cell r="A614" t="e">
            <v>#VALUE!</v>
          </cell>
          <cell r="B614" t="str">
            <v/>
          </cell>
          <cell r="C614" t="str">
            <v/>
          </cell>
          <cell r="D614" t="str">
            <v>NoData</v>
          </cell>
        </row>
        <row r="615">
          <cell r="A615" t="e">
            <v>#VALUE!</v>
          </cell>
          <cell r="B615" t="str">
            <v/>
          </cell>
          <cell r="C615" t="str">
            <v/>
          </cell>
          <cell r="D615" t="str">
            <v>NoData</v>
          </cell>
        </row>
        <row r="616">
          <cell r="A616" t="e">
            <v>#VALUE!</v>
          </cell>
          <cell r="B616" t="str">
            <v/>
          </cell>
          <cell r="C616" t="str">
            <v/>
          </cell>
          <cell r="D616" t="str">
            <v>NoData</v>
          </cell>
        </row>
        <row r="617">
          <cell r="A617" t="e">
            <v>#VALUE!</v>
          </cell>
          <cell r="B617" t="str">
            <v/>
          </cell>
          <cell r="C617" t="str">
            <v/>
          </cell>
          <cell r="D617" t="str">
            <v>NoData</v>
          </cell>
        </row>
        <row r="618">
          <cell r="A618" t="e">
            <v>#VALUE!</v>
          </cell>
          <cell r="B618" t="str">
            <v/>
          </cell>
          <cell r="C618" t="str">
            <v/>
          </cell>
          <cell r="D618" t="str">
            <v>NoData</v>
          </cell>
        </row>
        <row r="619">
          <cell r="A619" t="e">
            <v>#VALUE!</v>
          </cell>
          <cell r="B619" t="str">
            <v/>
          </cell>
          <cell r="C619" t="str">
            <v/>
          </cell>
          <cell r="D619" t="str">
            <v>NoData</v>
          </cell>
        </row>
        <row r="620">
          <cell r="A620" t="e">
            <v>#VALUE!</v>
          </cell>
          <cell r="B620" t="str">
            <v/>
          </cell>
          <cell r="C620" t="str">
            <v/>
          </cell>
          <cell r="D620" t="str">
            <v>NoData</v>
          </cell>
        </row>
        <row r="621">
          <cell r="A621" t="e">
            <v>#VALUE!</v>
          </cell>
          <cell r="B621" t="str">
            <v/>
          </cell>
          <cell r="C621" t="str">
            <v/>
          </cell>
          <cell r="D621" t="str">
            <v>NoData</v>
          </cell>
        </row>
        <row r="622">
          <cell r="A622" t="e">
            <v>#VALUE!</v>
          </cell>
          <cell r="B622" t="str">
            <v/>
          </cell>
          <cell r="C622" t="str">
            <v/>
          </cell>
          <cell r="D622" t="str">
            <v>NoData</v>
          </cell>
        </row>
        <row r="623">
          <cell r="A623" t="e">
            <v>#VALUE!</v>
          </cell>
          <cell r="B623" t="str">
            <v/>
          </cell>
          <cell r="C623" t="str">
            <v/>
          </cell>
          <cell r="D623" t="str">
            <v>NoData</v>
          </cell>
        </row>
        <row r="624">
          <cell r="A624" t="e">
            <v>#VALUE!</v>
          </cell>
          <cell r="B624" t="str">
            <v/>
          </cell>
          <cell r="C624" t="str">
            <v/>
          </cell>
          <cell r="D624" t="str">
            <v>NoData</v>
          </cell>
        </row>
        <row r="625">
          <cell r="A625" t="e">
            <v>#VALUE!</v>
          </cell>
          <cell r="B625" t="str">
            <v/>
          </cell>
          <cell r="C625" t="str">
            <v/>
          </cell>
          <cell r="D625" t="str">
            <v>NoData</v>
          </cell>
        </row>
        <row r="626">
          <cell r="A626" t="e">
            <v>#VALUE!</v>
          </cell>
          <cell r="B626" t="str">
            <v/>
          </cell>
          <cell r="C626" t="str">
            <v/>
          </cell>
          <cell r="D626" t="str">
            <v>NoData</v>
          </cell>
        </row>
        <row r="627">
          <cell r="A627" t="e">
            <v>#VALUE!</v>
          </cell>
          <cell r="B627" t="str">
            <v/>
          </cell>
          <cell r="C627" t="str">
            <v/>
          </cell>
          <cell r="D627" t="str">
            <v>NoData</v>
          </cell>
        </row>
        <row r="628">
          <cell r="A628" t="e">
            <v>#VALUE!</v>
          </cell>
          <cell r="B628" t="str">
            <v/>
          </cell>
          <cell r="C628" t="str">
            <v/>
          </cell>
          <cell r="D628" t="str">
            <v>NoData</v>
          </cell>
        </row>
        <row r="629">
          <cell r="A629" t="e">
            <v>#VALUE!</v>
          </cell>
          <cell r="B629" t="str">
            <v/>
          </cell>
          <cell r="C629" t="str">
            <v/>
          </cell>
          <cell r="D629" t="str">
            <v>NoData</v>
          </cell>
        </row>
        <row r="630">
          <cell r="A630" t="e">
            <v>#VALUE!</v>
          </cell>
          <cell r="B630" t="str">
            <v/>
          </cell>
          <cell r="C630" t="str">
            <v/>
          </cell>
          <cell r="D630" t="str">
            <v>NoData</v>
          </cell>
        </row>
        <row r="631">
          <cell r="A631" t="e">
            <v>#VALUE!</v>
          </cell>
          <cell r="B631" t="str">
            <v/>
          </cell>
          <cell r="C631" t="str">
            <v/>
          </cell>
          <cell r="D631" t="str">
            <v>NoData</v>
          </cell>
        </row>
        <row r="632">
          <cell r="A632" t="e">
            <v>#VALUE!</v>
          </cell>
          <cell r="B632" t="str">
            <v/>
          </cell>
          <cell r="C632" t="str">
            <v/>
          </cell>
          <cell r="D632" t="str">
            <v>NoData</v>
          </cell>
        </row>
        <row r="633">
          <cell r="A633" t="e">
            <v>#VALUE!</v>
          </cell>
          <cell r="B633" t="str">
            <v/>
          </cell>
          <cell r="C633" t="str">
            <v/>
          </cell>
          <cell r="D633" t="str">
            <v>NoData</v>
          </cell>
        </row>
        <row r="634">
          <cell r="A634" t="e">
            <v>#VALUE!</v>
          </cell>
          <cell r="B634" t="str">
            <v/>
          </cell>
          <cell r="C634" t="str">
            <v/>
          </cell>
          <cell r="D634" t="str">
            <v>NoData</v>
          </cell>
        </row>
        <row r="635">
          <cell r="A635" t="e">
            <v>#VALUE!</v>
          </cell>
          <cell r="B635" t="str">
            <v/>
          </cell>
          <cell r="C635" t="str">
            <v/>
          </cell>
          <cell r="D635" t="str">
            <v>NoData</v>
          </cell>
        </row>
        <row r="636">
          <cell r="A636" t="e">
            <v>#VALUE!</v>
          </cell>
          <cell r="B636" t="str">
            <v/>
          </cell>
          <cell r="C636" t="str">
            <v/>
          </cell>
          <cell r="D636" t="str">
            <v>NoData</v>
          </cell>
        </row>
        <row r="637">
          <cell r="A637" t="e">
            <v>#VALUE!</v>
          </cell>
          <cell r="B637" t="str">
            <v/>
          </cell>
          <cell r="C637" t="str">
            <v/>
          </cell>
          <cell r="D637" t="str">
            <v>NoData</v>
          </cell>
        </row>
        <row r="638">
          <cell r="A638" t="e">
            <v>#VALUE!</v>
          </cell>
          <cell r="B638" t="str">
            <v/>
          </cell>
          <cell r="C638" t="str">
            <v/>
          </cell>
          <cell r="D638" t="str">
            <v>NoData</v>
          </cell>
        </row>
        <row r="639">
          <cell r="A639" t="e">
            <v>#VALUE!</v>
          </cell>
          <cell r="B639" t="str">
            <v/>
          </cell>
          <cell r="C639" t="str">
            <v/>
          </cell>
          <cell r="D639" t="str">
            <v>NoData</v>
          </cell>
        </row>
        <row r="640">
          <cell r="A640" t="e">
            <v>#VALUE!</v>
          </cell>
          <cell r="B640" t="str">
            <v/>
          </cell>
          <cell r="C640" t="str">
            <v/>
          </cell>
          <cell r="D640" t="str">
            <v>NoData</v>
          </cell>
        </row>
        <row r="641">
          <cell r="A641" t="e">
            <v>#VALUE!</v>
          </cell>
          <cell r="B641" t="str">
            <v/>
          </cell>
          <cell r="C641" t="str">
            <v/>
          </cell>
          <cell r="D641" t="str">
            <v>NoData</v>
          </cell>
        </row>
        <row r="642">
          <cell r="A642" t="e">
            <v>#VALUE!</v>
          </cell>
          <cell r="B642" t="str">
            <v/>
          </cell>
          <cell r="C642" t="str">
            <v/>
          </cell>
          <cell r="D642" t="str">
            <v>NoData</v>
          </cell>
        </row>
        <row r="643">
          <cell r="A643" t="e">
            <v>#VALUE!</v>
          </cell>
          <cell r="B643" t="str">
            <v/>
          </cell>
          <cell r="C643" t="str">
            <v/>
          </cell>
          <cell r="D643" t="str">
            <v>NoData</v>
          </cell>
        </row>
        <row r="644">
          <cell r="A644" t="e">
            <v>#VALUE!</v>
          </cell>
          <cell r="B644" t="str">
            <v/>
          </cell>
          <cell r="C644" t="str">
            <v/>
          </cell>
          <cell r="D644" t="str">
            <v>NoData</v>
          </cell>
        </row>
        <row r="645">
          <cell r="A645" t="e">
            <v>#VALUE!</v>
          </cell>
          <cell r="B645" t="str">
            <v/>
          </cell>
          <cell r="C645" t="str">
            <v/>
          </cell>
          <cell r="D645" t="str">
            <v>NoData</v>
          </cell>
        </row>
        <row r="646">
          <cell r="A646" t="e">
            <v>#VALUE!</v>
          </cell>
          <cell r="B646" t="str">
            <v/>
          </cell>
          <cell r="C646" t="str">
            <v/>
          </cell>
          <cell r="D646" t="str">
            <v>NoData</v>
          </cell>
        </row>
        <row r="647">
          <cell r="A647" t="e">
            <v>#VALUE!</v>
          </cell>
          <cell r="B647" t="str">
            <v/>
          </cell>
          <cell r="C647" t="str">
            <v/>
          </cell>
          <cell r="D647" t="str">
            <v>NoData</v>
          </cell>
        </row>
        <row r="648">
          <cell r="A648" t="e">
            <v>#VALUE!</v>
          </cell>
          <cell r="B648" t="str">
            <v/>
          </cell>
          <cell r="C648" t="str">
            <v/>
          </cell>
          <cell r="D648" t="str">
            <v>NoData</v>
          </cell>
        </row>
        <row r="649">
          <cell r="A649" t="e">
            <v>#VALUE!</v>
          </cell>
          <cell r="B649" t="str">
            <v/>
          </cell>
          <cell r="C649" t="str">
            <v/>
          </cell>
          <cell r="D649" t="str">
            <v>NoData</v>
          </cell>
        </row>
        <row r="650">
          <cell r="A650" t="e">
            <v>#VALUE!</v>
          </cell>
          <cell r="B650" t="str">
            <v/>
          </cell>
          <cell r="C650" t="str">
            <v/>
          </cell>
          <cell r="D650" t="str">
            <v>NoData</v>
          </cell>
        </row>
        <row r="651">
          <cell r="A651" t="e">
            <v>#VALUE!</v>
          </cell>
          <cell r="B651" t="str">
            <v/>
          </cell>
          <cell r="C651" t="str">
            <v/>
          </cell>
          <cell r="D651" t="str">
            <v>NoData</v>
          </cell>
        </row>
        <row r="652">
          <cell r="A652" t="e">
            <v>#VALUE!</v>
          </cell>
          <cell r="B652" t="str">
            <v/>
          </cell>
          <cell r="C652" t="str">
            <v/>
          </cell>
          <cell r="D652" t="str">
            <v>NoData</v>
          </cell>
        </row>
        <row r="653">
          <cell r="A653" t="e">
            <v>#VALUE!</v>
          </cell>
          <cell r="B653" t="str">
            <v/>
          </cell>
          <cell r="C653" t="str">
            <v/>
          </cell>
          <cell r="D653" t="str">
            <v>NoData</v>
          </cell>
        </row>
        <row r="654">
          <cell r="A654" t="e">
            <v>#VALUE!</v>
          </cell>
          <cell r="B654" t="str">
            <v/>
          </cell>
          <cell r="C654" t="str">
            <v/>
          </cell>
          <cell r="D654" t="str">
            <v>NoData</v>
          </cell>
        </row>
        <row r="655">
          <cell r="A655" t="e">
            <v>#VALUE!</v>
          </cell>
          <cell r="B655" t="str">
            <v/>
          </cell>
          <cell r="C655" t="str">
            <v/>
          </cell>
          <cell r="D655" t="str">
            <v>NoData</v>
          </cell>
        </row>
        <row r="656">
          <cell r="A656" t="e">
            <v>#VALUE!</v>
          </cell>
          <cell r="B656" t="str">
            <v/>
          </cell>
          <cell r="C656" t="str">
            <v/>
          </cell>
          <cell r="D656" t="str">
            <v>NoData</v>
          </cell>
        </row>
        <row r="657">
          <cell r="A657" t="e">
            <v>#VALUE!</v>
          </cell>
          <cell r="B657" t="str">
            <v/>
          </cell>
          <cell r="C657" t="str">
            <v/>
          </cell>
          <cell r="D657" t="str">
            <v>NoData</v>
          </cell>
        </row>
        <row r="658">
          <cell r="A658" t="e">
            <v>#VALUE!</v>
          </cell>
          <cell r="B658" t="str">
            <v/>
          </cell>
          <cell r="C658" t="str">
            <v/>
          </cell>
          <cell r="D658" t="str">
            <v>NoData</v>
          </cell>
        </row>
        <row r="659">
          <cell r="A659" t="e">
            <v>#VALUE!</v>
          </cell>
          <cell r="B659" t="str">
            <v/>
          </cell>
          <cell r="C659" t="str">
            <v/>
          </cell>
          <cell r="D659" t="str">
            <v>NoData</v>
          </cell>
        </row>
        <row r="660">
          <cell r="A660" t="e">
            <v>#VALUE!</v>
          </cell>
          <cell r="B660" t="str">
            <v/>
          </cell>
          <cell r="C660" t="str">
            <v/>
          </cell>
          <cell r="D660" t="str">
            <v>NoData</v>
          </cell>
        </row>
        <row r="661">
          <cell r="A661" t="e">
            <v>#VALUE!</v>
          </cell>
          <cell r="B661" t="str">
            <v/>
          </cell>
          <cell r="C661" t="str">
            <v/>
          </cell>
          <cell r="D661" t="str">
            <v>NoData</v>
          </cell>
        </row>
        <row r="662">
          <cell r="A662" t="e">
            <v>#VALUE!</v>
          </cell>
          <cell r="B662" t="str">
            <v/>
          </cell>
          <cell r="C662" t="str">
            <v/>
          </cell>
          <cell r="D662" t="str">
            <v>NoData</v>
          </cell>
        </row>
        <row r="663">
          <cell r="A663" t="e">
            <v>#VALUE!</v>
          </cell>
          <cell r="B663" t="str">
            <v/>
          </cell>
          <cell r="C663" t="str">
            <v/>
          </cell>
          <cell r="D663" t="str">
            <v>NoData</v>
          </cell>
        </row>
        <row r="664">
          <cell r="A664" t="e">
            <v>#VALUE!</v>
          </cell>
          <cell r="B664" t="str">
            <v/>
          </cell>
          <cell r="C664" t="str">
            <v/>
          </cell>
          <cell r="D664" t="str">
            <v>NoData</v>
          </cell>
        </row>
        <row r="665">
          <cell r="A665" t="e">
            <v>#VALUE!</v>
          </cell>
          <cell r="B665" t="str">
            <v/>
          </cell>
          <cell r="C665" t="str">
            <v/>
          </cell>
          <cell r="D665" t="str">
            <v>NoData</v>
          </cell>
        </row>
        <row r="666">
          <cell r="A666" t="e">
            <v>#VALUE!</v>
          </cell>
          <cell r="B666" t="str">
            <v/>
          </cell>
          <cell r="C666" t="str">
            <v/>
          </cell>
          <cell r="D666" t="str">
            <v>NoData</v>
          </cell>
        </row>
        <row r="667">
          <cell r="A667" t="e">
            <v>#VALUE!</v>
          </cell>
          <cell r="B667" t="str">
            <v/>
          </cell>
          <cell r="C667" t="str">
            <v/>
          </cell>
          <cell r="D667" t="str">
            <v>NoData</v>
          </cell>
        </row>
        <row r="668">
          <cell r="A668" t="e">
            <v>#VALUE!</v>
          </cell>
          <cell r="B668" t="str">
            <v/>
          </cell>
          <cell r="C668" t="str">
            <v/>
          </cell>
          <cell r="D668" t="str">
            <v>NoData</v>
          </cell>
        </row>
        <row r="669">
          <cell r="A669" t="e">
            <v>#VALUE!</v>
          </cell>
          <cell r="B669" t="str">
            <v/>
          </cell>
          <cell r="C669" t="str">
            <v/>
          </cell>
          <cell r="D669" t="str">
            <v>NoData</v>
          </cell>
        </row>
        <row r="670">
          <cell r="A670" t="e">
            <v>#VALUE!</v>
          </cell>
          <cell r="B670" t="str">
            <v/>
          </cell>
          <cell r="C670" t="str">
            <v/>
          </cell>
          <cell r="D670" t="str">
            <v>NoData</v>
          </cell>
        </row>
        <row r="671">
          <cell r="A671" t="e">
            <v>#VALUE!</v>
          </cell>
          <cell r="B671" t="str">
            <v/>
          </cell>
          <cell r="C671" t="str">
            <v/>
          </cell>
          <cell r="D671" t="str">
            <v>NoData</v>
          </cell>
        </row>
        <row r="672">
          <cell r="A672" t="e">
            <v>#VALUE!</v>
          </cell>
          <cell r="B672" t="str">
            <v/>
          </cell>
          <cell r="C672" t="str">
            <v/>
          </cell>
          <cell r="D672" t="str">
            <v>NoData</v>
          </cell>
        </row>
        <row r="673">
          <cell r="A673" t="e">
            <v>#VALUE!</v>
          </cell>
          <cell r="B673" t="str">
            <v/>
          </cell>
          <cell r="C673" t="str">
            <v/>
          </cell>
          <cell r="D673" t="str">
            <v>NoData</v>
          </cell>
        </row>
        <row r="674">
          <cell r="A674" t="e">
            <v>#VALUE!</v>
          </cell>
          <cell r="B674" t="str">
            <v/>
          </cell>
          <cell r="C674" t="str">
            <v/>
          </cell>
          <cell r="D674" t="str">
            <v>NoData</v>
          </cell>
        </row>
        <row r="675">
          <cell r="A675" t="e">
            <v>#VALUE!</v>
          </cell>
          <cell r="B675" t="str">
            <v/>
          </cell>
          <cell r="C675" t="str">
            <v/>
          </cell>
          <cell r="D675" t="str">
            <v>NoData</v>
          </cell>
        </row>
        <row r="676">
          <cell r="A676" t="e">
            <v>#VALUE!</v>
          </cell>
          <cell r="B676" t="str">
            <v/>
          </cell>
          <cell r="C676" t="str">
            <v/>
          </cell>
          <cell r="D676" t="str">
            <v>NoData</v>
          </cell>
        </row>
        <row r="677">
          <cell r="A677" t="e">
            <v>#VALUE!</v>
          </cell>
          <cell r="B677" t="str">
            <v/>
          </cell>
          <cell r="C677" t="str">
            <v/>
          </cell>
          <cell r="D677" t="str">
            <v>NoData</v>
          </cell>
        </row>
        <row r="678">
          <cell r="A678" t="e">
            <v>#VALUE!</v>
          </cell>
          <cell r="B678" t="str">
            <v/>
          </cell>
          <cell r="C678" t="str">
            <v/>
          </cell>
          <cell r="D678" t="str">
            <v>NoData</v>
          </cell>
        </row>
        <row r="679">
          <cell r="A679" t="e">
            <v>#VALUE!</v>
          </cell>
          <cell r="B679" t="str">
            <v/>
          </cell>
          <cell r="C679" t="str">
            <v/>
          </cell>
          <cell r="D679" t="str">
            <v>NoData</v>
          </cell>
        </row>
        <row r="680">
          <cell r="A680" t="e">
            <v>#VALUE!</v>
          </cell>
          <cell r="B680" t="str">
            <v/>
          </cell>
          <cell r="C680" t="str">
            <v/>
          </cell>
          <cell r="D680" t="str">
            <v>NoData</v>
          </cell>
        </row>
        <row r="681">
          <cell r="A681" t="e">
            <v>#VALUE!</v>
          </cell>
          <cell r="B681" t="str">
            <v/>
          </cell>
          <cell r="C681" t="str">
            <v/>
          </cell>
          <cell r="D681" t="str">
            <v>NoData</v>
          </cell>
        </row>
        <row r="682">
          <cell r="A682" t="e">
            <v>#VALUE!</v>
          </cell>
          <cell r="B682" t="str">
            <v/>
          </cell>
          <cell r="C682" t="str">
            <v/>
          </cell>
          <cell r="D682" t="str">
            <v>NoData</v>
          </cell>
        </row>
        <row r="683">
          <cell r="A683" t="e">
            <v>#VALUE!</v>
          </cell>
          <cell r="B683" t="str">
            <v/>
          </cell>
          <cell r="C683" t="str">
            <v/>
          </cell>
          <cell r="D683" t="str">
            <v>NoData</v>
          </cell>
        </row>
        <row r="684">
          <cell r="A684" t="e">
            <v>#VALUE!</v>
          </cell>
          <cell r="B684" t="str">
            <v/>
          </cell>
          <cell r="C684" t="str">
            <v/>
          </cell>
          <cell r="D684" t="str">
            <v>NoData</v>
          </cell>
        </row>
        <row r="685">
          <cell r="A685" t="e">
            <v>#VALUE!</v>
          </cell>
          <cell r="B685" t="str">
            <v/>
          </cell>
          <cell r="C685" t="str">
            <v/>
          </cell>
          <cell r="D685" t="str">
            <v>NoData</v>
          </cell>
        </row>
        <row r="686">
          <cell r="A686" t="e">
            <v>#VALUE!</v>
          </cell>
          <cell r="B686" t="str">
            <v/>
          </cell>
          <cell r="C686" t="str">
            <v/>
          </cell>
          <cell r="D686" t="str">
            <v>NoData</v>
          </cell>
        </row>
        <row r="687">
          <cell r="A687" t="e">
            <v>#VALUE!</v>
          </cell>
          <cell r="B687" t="str">
            <v/>
          </cell>
          <cell r="C687" t="str">
            <v/>
          </cell>
          <cell r="D687" t="str">
            <v>NoData</v>
          </cell>
        </row>
        <row r="688">
          <cell r="A688" t="e">
            <v>#VALUE!</v>
          </cell>
          <cell r="B688" t="str">
            <v/>
          </cell>
          <cell r="C688" t="str">
            <v/>
          </cell>
          <cell r="D688" t="str">
            <v>NoData</v>
          </cell>
        </row>
        <row r="689">
          <cell r="A689" t="e">
            <v>#VALUE!</v>
          </cell>
          <cell r="B689" t="str">
            <v/>
          </cell>
          <cell r="C689" t="str">
            <v/>
          </cell>
          <cell r="D689" t="str">
            <v>NoData</v>
          </cell>
        </row>
        <row r="690">
          <cell r="A690" t="e">
            <v>#VALUE!</v>
          </cell>
          <cell r="B690" t="str">
            <v/>
          </cell>
          <cell r="C690" t="str">
            <v/>
          </cell>
          <cell r="D690" t="str">
            <v>NoData</v>
          </cell>
        </row>
        <row r="691">
          <cell r="A691" t="e">
            <v>#VALUE!</v>
          </cell>
          <cell r="B691" t="str">
            <v/>
          </cell>
          <cell r="C691" t="str">
            <v/>
          </cell>
          <cell r="D691" t="str">
            <v>NoData</v>
          </cell>
        </row>
        <row r="692">
          <cell r="A692" t="e">
            <v>#VALUE!</v>
          </cell>
          <cell r="B692" t="str">
            <v/>
          </cell>
          <cell r="C692" t="str">
            <v/>
          </cell>
          <cell r="D692" t="str">
            <v>NoData</v>
          </cell>
        </row>
        <row r="693">
          <cell r="A693" t="e">
            <v>#VALUE!</v>
          </cell>
          <cell r="B693" t="str">
            <v/>
          </cell>
          <cell r="C693" t="str">
            <v/>
          </cell>
          <cell r="D693" t="str">
            <v>NoData</v>
          </cell>
        </row>
        <row r="694">
          <cell r="A694" t="e">
            <v>#VALUE!</v>
          </cell>
          <cell r="B694" t="str">
            <v/>
          </cell>
          <cell r="C694" t="str">
            <v/>
          </cell>
          <cell r="D694" t="str">
            <v>NoData</v>
          </cell>
        </row>
        <row r="695">
          <cell r="A695" t="e">
            <v>#VALUE!</v>
          </cell>
          <cell r="B695" t="str">
            <v/>
          </cell>
          <cell r="C695" t="str">
            <v/>
          </cell>
          <cell r="D695" t="str">
            <v>NoData</v>
          </cell>
        </row>
        <row r="696">
          <cell r="A696" t="e">
            <v>#VALUE!</v>
          </cell>
          <cell r="B696" t="str">
            <v/>
          </cell>
          <cell r="C696" t="str">
            <v/>
          </cell>
          <cell r="D696" t="str">
            <v>NoData</v>
          </cell>
        </row>
        <row r="697">
          <cell r="A697" t="e">
            <v>#VALUE!</v>
          </cell>
          <cell r="B697" t="str">
            <v/>
          </cell>
          <cell r="C697" t="str">
            <v/>
          </cell>
          <cell r="D697" t="str">
            <v>NoData</v>
          </cell>
        </row>
        <row r="698">
          <cell r="A698" t="e">
            <v>#VALUE!</v>
          </cell>
          <cell r="B698" t="str">
            <v/>
          </cell>
          <cell r="C698" t="str">
            <v/>
          </cell>
          <cell r="D698" t="str">
            <v>NoData</v>
          </cell>
        </row>
        <row r="699">
          <cell r="A699" t="e">
            <v>#VALUE!</v>
          </cell>
          <cell r="B699" t="str">
            <v/>
          </cell>
          <cell r="C699" t="str">
            <v/>
          </cell>
          <cell r="D699" t="str">
            <v>NoData</v>
          </cell>
        </row>
        <row r="700">
          <cell r="A700" t="e">
            <v>#VALUE!</v>
          </cell>
          <cell r="B700" t="str">
            <v/>
          </cell>
          <cell r="C700" t="str">
            <v/>
          </cell>
          <cell r="D700" t="str">
            <v>NoData</v>
          </cell>
        </row>
        <row r="701">
          <cell r="A701" t="e">
            <v>#VALUE!</v>
          </cell>
          <cell r="B701" t="str">
            <v/>
          </cell>
          <cell r="C701" t="str">
            <v/>
          </cell>
          <cell r="D701" t="str">
            <v>NoData</v>
          </cell>
        </row>
        <row r="702">
          <cell r="A702" t="e">
            <v>#VALUE!</v>
          </cell>
          <cell r="B702" t="str">
            <v/>
          </cell>
          <cell r="C702" t="str">
            <v/>
          </cell>
          <cell r="D702" t="str">
            <v>NoData</v>
          </cell>
        </row>
        <row r="703">
          <cell r="A703" t="e">
            <v>#N/A</v>
          </cell>
          <cell r="B703" t="e">
            <v>#N/A</v>
          </cell>
          <cell r="C703" t="e">
            <v>#N/A</v>
          </cell>
          <cell r="D703" t="str">
            <v>NoData</v>
          </cell>
        </row>
        <row r="704">
          <cell r="A704" t="e">
            <v>#N/A</v>
          </cell>
          <cell r="B704" t="e">
            <v>#N/A</v>
          </cell>
          <cell r="C704" t="e">
            <v>#N/A</v>
          </cell>
          <cell r="D704" t="str">
            <v>NoData</v>
          </cell>
        </row>
        <row r="705">
          <cell r="A705" t="e">
            <v>#N/A</v>
          </cell>
          <cell r="B705" t="e">
            <v>#N/A</v>
          </cell>
          <cell r="C705" t="e">
            <v>#N/A</v>
          </cell>
          <cell r="D705" t="str">
            <v>NoData</v>
          </cell>
        </row>
        <row r="706">
          <cell r="A706" t="e">
            <v>#N/A</v>
          </cell>
          <cell r="B706" t="e">
            <v>#N/A</v>
          </cell>
          <cell r="C706" t="e">
            <v>#N/A</v>
          </cell>
          <cell r="D706" t="str">
            <v>NoData</v>
          </cell>
        </row>
        <row r="707">
          <cell r="A707" t="e">
            <v>#N/A</v>
          </cell>
          <cell r="B707" t="e">
            <v>#N/A</v>
          </cell>
          <cell r="C707" t="e">
            <v>#N/A</v>
          </cell>
          <cell r="D707" t="str">
            <v>NoData</v>
          </cell>
        </row>
        <row r="708">
          <cell r="A708" t="e">
            <v>#N/A</v>
          </cell>
          <cell r="B708" t="e">
            <v>#N/A</v>
          </cell>
          <cell r="C708" t="e">
            <v>#N/A</v>
          </cell>
          <cell r="D708" t="str">
            <v>NoData</v>
          </cell>
        </row>
        <row r="709">
          <cell r="A709" t="e">
            <v>#N/A</v>
          </cell>
          <cell r="B709" t="e">
            <v>#N/A</v>
          </cell>
          <cell r="C709" t="e">
            <v>#N/A</v>
          </cell>
          <cell r="D709" t="str">
            <v>NoData</v>
          </cell>
        </row>
        <row r="710">
          <cell r="A710" t="e">
            <v>#N/A</v>
          </cell>
          <cell r="B710" t="e">
            <v>#N/A</v>
          </cell>
          <cell r="C710" t="e">
            <v>#N/A</v>
          </cell>
          <cell r="D710" t="str">
            <v>NoData</v>
          </cell>
        </row>
        <row r="711">
          <cell r="A711" t="e">
            <v>#N/A</v>
          </cell>
          <cell r="B711" t="e">
            <v>#N/A</v>
          </cell>
          <cell r="C711" t="e">
            <v>#N/A</v>
          </cell>
          <cell r="D711" t="str">
            <v>NoData</v>
          </cell>
        </row>
        <row r="712">
          <cell r="A712" t="e">
            <v>#N/A</v>
          </cell>
          <cell r="B712" t="e">
            <v>#N/A</v>
          </cell>
          <cell r="C712" t="e">
            <v>#N/A</v>
          </cell>
          <cell r="D712" t="str">
            <v>NoData</v>
          </cell>
        </row>
        <row r="713">
          <cell r="A713" t="e">
            <v>#N/A</v>
          </cell>
          <cell r="B713" t="e">
            <v>#N/A</v>
          </cell>
          <cell r="C713" t="e">
            <v>#N/A</v>
          </cell>
          <cell r="D713" t="str">
            <v>NoData</v>
          </cell>
        </row>
        <row r="714">
          <cell r="A714" t="e">
            <v>#N/A</v>
          </cell>
          <cell r="B714" t="e">
            <v>#N/A</v>
          </cell>
          <cell r="C714" t="e">
            <v>#N/A</v>
          </cell>
          <cell r="D714" t="str">
            <v>NoData</v>
          </cell>
        </row>
        <row r="715">
          <cell r="A715" t="e">
            <v>#N/A</v>
          </cell>
          <cell r="B715" t="e">
            <v>#N/A</v>
          </cell>
          <cell r="C715" t="e">
            <v>#N/A</v>
          </cell>
          <cell r="D715" t="str">
            <v>NoData</v>
          </cell>
        </row>
        <row r="716">
          <cell r="A716" t="e">
            <v>#N/A</v>
          </cell>
          <cell r="B716" t="e">
            <v>#N/A</v>
          </cell>
          <cell r="C716" t="e">
            <v>#N/A</v>
          </cell>
          <cell r="D716" t="str">
            <v>NoData</v>
          </cell>
        </row>
        <row r="717">
          <cell r="A717" t="e">
            <v>#N/A</v>
          </cell>
          <cell r="B717" t="e">
            <v>#N/A</v>
          </cell>
          <cell r="C717" t="e">
            <v>#N/A</v>
          </cell>
          <cell r="D717" t="str">
            <v>NoData</v>
          </cell>
        </row>
        <row r="718">
          <cell r="A718" t="e">
            <v>#N/A</v>
          </cell>
          <cell r="B718" t="e">
            <v>#N/A</v>
          </cell>
          <cell r="C718" t="e">
            <v>#N/A</v>
          </cell>
          <cell r="D718" t="str">
            <v>NoData</v>
          </cell>
        </row>
        <row r="719">
          <cell r="A719" t="e">
            <v>#N/A</v>
          </cell>
          <cell r="B719" t="e">
            <v>#N/A</v>
          </cell>
          <cell r="C719" t="e">
            <v>#N/A</v>
          </cell>
          <cell r="D719" t="str">
            <v>NoData</v>
          </cell>
        </row>
        <row r="720">
          <cell r="A720" t="e">
            <v>#N/A</v>
          </cell>
          <cell r="B720" t="e">
            <v>#N/A</v>
          </cell>
          <cell r="C720" t="e">
            <v>#N/A</v>
          </cell>
          <cell r="D720" t="str">
            <v>NoData</v>
          </cell>
        </row>
        <row r="721">
          <cell r="A721" t="e">
            <v>#N/A</v>
          </cell>
          <cell r="B721" t="e">
            <v>#N/A</v>
          </cell>
          <cell r="C721" t="e">
            <v>#N/A</v>
          </cell>
          <cell r="D721" t="str">
            <v>NoData</v>
          </cell>
        </row>
        <row r="722">
          <cell r="A722" t="e">
            <v>#N/A</v>
          </cell>
          <cell r="B722" t="e">
            <v>#N/A</v>
          </cell>
          <cell r="C722" t="e">
            <v>#N/A</v>
          </cell>
          <cell r="D722" t="str">
            <v>NoData</v>
          </cell>
        </row>
        <row r="723">
          <cell r="A723" t="e">
            <v>#N/A</v>
          </cell>
          <cell r="B723" t="e">
            <v>#N/A</v>
          </cell>
          <cell r="C723" t="e">
            <v>#N/A</v>
          </cell>
          <cell r="D723" t="str">
            <v>NoData</v>
          </cell>
        </row>
        <row r="724">
          <cell r="A724" t="e">
            <v>#N/A</v>
          </cell>
          <cell r="B724" t="e">
            <v>#N/A</v>
          </cell>
          <cell r="C724" t="e">
            <v>#N/A</v>
          </cell>
          <cell r="D724" t="str">
            <v>NoData</v>
          </cell>
        </row>
        <row r="725">
          <cell r="A725" t="e">
            <v>#N/A</v>
          </cell>
          <cell r="B725" t="e">
            <v>#N/A</v>
          </cell>
          <cell r="C725" t="e">
            <v>#N/A</v>
          </cell>
          <cell r="D725" t="str">
            <v>NoData</v>
          </cell>
        </row>
        <row r="726">
          <cell r="A726" t="e">
            <v>#N/A</v>
          </cell>
          <cell r="B726" t="e">
            <v>#N/A</v>
          </cell>
          <cell r="C726" t="e">
            <v>#N/A</v>
          </cell>
          <cell r="D726" t="str">
            <v>NoData</v>
          </cell>
        </row>
        <row r="727">
          <cell r="A727" t="e">
            <v>#N/A</v>
          </cell>
          <cell r="B727" t="e">
            <v>#N/A</v>
          </cell>
          <cell r="C727" t="e">
            <v>#N/A</v>
          </cell>
          <cell r="D727" t="str">
            <v>NoData</v>
          </cell>
        </row>
        <row r="728">
          <cell r="A728" t="e">
            <v>#N/A</v>
          </cell>
          <cell r="B728" t="e">
            <v>#N/A</v>
          </cell>
          <cell r="C728" t="e">
            <v>#N/A</v>
          </cell>
          <cell r="D728" t="str">
            <v>NoData</v>
          </cell>
        </row>
        <row r="729">
          <cell r="A729" t="e">
            <v>#N/A</v>
          </cell>
          <cell r="B729" t="e">
            <v>#N/A</v>
          </cell>
          <cell r="C729" t="e">
            <v>#N/A</v>
          </cell>
          <cell r="D729" t="str">
            <v>NoData</v>
          </cell>
        </row>
        <row r="730">
          <cell r="A730" t="e">
            <v>#N/A</v>
          </cell>
          <cell r="B730" t="e">
            <v>#N/A</v>
          </cell>
          <cell r="C730" t="e">
            <v>#N/A</v>
          </cell>
          <cell r="D730" t="str">
            <v>NoData</v>
          </cell>
        </row>
        <row r="731">
          <cell r="A731" t="e">
            <v>#N/A</v>
          </cell>
          <cell r="B731" t="e">
            <v>#N/A</v>
          </cell>
          <cell r="C731" t="e">
            <v>#N/A</v>
          </cell>
          <cell r="D731" t="str">
            <v>NoData</v>
          </cell>
        </row>
        <row r="732">
          <cell r="A732" t="e">
            <v>#N/A</v>
          </cell>
          <cell r="B732" t="e">
            <v>#N/A</v>
          </cell>
          <cell r="C732" t="e">
            <v>#N/A</v>
          </cell>
          <cell r="D732" t="str">
            <v>NoData</v>
          </cell>
        </row>
        <row r="733">
          <cell r="A733" t="e">
            <v>#N/A</v>
          </cell>
          <cell r="B733" t="e">
            <v>#N/A</v>
          </cell>
          <cell r="C733" t="e">
            <v>#N/A</v>
          </cell>
          <cell r="D733" t="str">
            <v>NoData</v>
          </cell>
        </row>
        <row r="734">
          <cell r="A734" t="e">
            <v>#N/A</v>
          </cell>
          <cell r="B734" t="e">
            <v>#N/A</v>
          </cell>
          <cell r="C734" t="e">
            <v>#N/A</v>
          </cell>
          <cell r="D734" t="str">
            <v>NoData</v>
          </cell>
        </row>
        <row r="735">
          <cell r="A735" t="e">
            <v>#N/A</v>
          </cell>
          <cell r="B735" t="e">
            <v>#N/A</v>
          </cell>
          <cell r="C735" t="e">
            <v>#N/A</v>
          </cell>
          <cell r="D735" t="str">
            <v>NoData</v>
          </cell>
        </row>
        <row r="736">
          <cell r="A736" t="e">
            <v>#N/A</v>
          </cell>
          <cell r="B736" t="e">
            <v>#N/A</v>
          </cell>
          <cell r="C736" t="e">
            <v>#N/A</v>
          </cell>
          <cell r="D736" t="str">
            <v>NoData</v>
          </cell>
        </row>
        <row r="737">
          <cell r="A737" t="e">
            <v>#N/A</v>
          </cell>
          <cell r="B737" t="e">
            <v>#N/A</v>
          </cell>
          <cell r="C737" t="e">
            <v>#N/A</v>
          </cell>
          <cell r="D737" t="str">
            <v>NoData</v>
          </cell>
        </row>
        <row r="738">
          <cell r="A738" t="e">
            <v>#N/A</v>
          </cell>
          <cell r="B738" t="e">
            <v>#N/A</v>
          </cell>
          <cell r="C738" t="e">
            <v>#N/A</v>
          </cell>
          <cell r="D738" t="str">
            <v>NoData</v>
          </cell>
        </row>
        <row r="739">
          <cell r="A739" t="e">
            <v>#N/A</v>
          </cell>
          <cell r="B739" t="e">
            <v>#N/A</v>
          </cell>
          <cell r="C739" t="e">
            <v>#N/A</v>
          </cell>
          <cell r="D739" t="str">
            <v>NoData</v>
          </cell>
        </row>
        <row r="740">
          <cell r="A740" t="e">
            <v>#N/A</v>
          </cell>
          <cell r="B740" t="e">
            <v>#N/A</v>
          </cell>
          <cell r="C740" t="e">
            <v>#N/A</v>
          </cell>
          <cell r="D740" t="str">
            <v>NoData</v>
          </cell>
        </row>
        <row r="741">
          <cell r="A741" t="e">
            <v>#N/A</v>
          </cell>
          <cell r="B741" t="e">
            <v>#N/A</v>
          </cell>
          <cell r="C741" t="e">
            <v>#N/A</v>
          </cell>
          <cell r="D741" t="str">
            <v>NoData</v>
          </cell>
        </row>
        <row r="742">
          <cell r="A742" t="e">
            <v>#N/A</v>
          </cell>
          <cell r="B742" t="e">
            <v>#N/A</v>
          </cell>
          <cell r="C742" t="e">
            <v>#N/A</v>
          </cell>
          <cell r="D742" t="str">
            <v>NoData</v>
          </cell>
        </row>
        <row r="743">
          <cell r="A743" t="e">
            <v>#N/A</v>
          </cell>
          <cell r="B743" t="e">
            <v>#N/A</v>
          </cell>
          <cell r="C743" t="e">
            <v>#N/A</v>
          </cell>
          <cell r="D743" t="str">
            <v>NoData</v>
          </cell>
        </row>
        <row r="744">
          <cell r="A744" t="e">
            <v>#N/A</v>
          </cell>
          <cell r="B744" t="e">
            <v>#N/A</v>
          </cell>
          <cell r="C744" t="e">
            <v>#N/A</v>
          </cell>
          <cell r="D744" t="str">
            <v>NoData</v>
          </cell>
        </row>
        <row r="745">
          <cell r="A745" t="e">
            <v>#N/A</v>
          </cell>
          <cell r="B745" t="e">
            <v>#N/A</v>
          </cell>
          <cell r="C745" t="e">
            <v>#N/A</v>
          </cell>
          <cell r="D745" t="str">
            <v>NoData</v>
          </cell>
        </row>
        <row r="746">
          <cell r="A746" t="e">
            <v>#N/A</v>
          </cell>
          <cell r="B746" t="e">
            <v>#N/A</v>
          </cell>
          <cell r="C746" t="e">
            <v>#N/A</v>
          </cell>
          <cell r="D746" t="str">
            <v>NoData</v>
          </cell>
        </row>
        <row r="747">
          <cell r="A747" t="e">
            <v>#N/A</v>
          </cell>
          <cell r="B747" t="e">
            <v>#N/A</v>
          </cell>
          <cell r="C747" t="e">
            <v>#N/A</v>
          </cell>
          <cell r="D747" t="str">
            <v>NoData</v>
          </cell>
        </row>
        <row r="748">
          <cell r="A748" t="e">
            <v>#N/A</v>
          </cell>
          <cell r="B748" t="e">
            <v>#N/A</v>
          </cell>
          <cell r="C748" t="e">
            <v>#N/A</v>
          </cell>
          <cell r="D748" t="str">
            <v>NoData</v>
          </cell>
        </row>
        <row r="749">
          <cell r="A749" t="e">
            <v>#N/A</v>
          </cell>
          <cell r="B749" t="e">
            <v>#N/A</v>
          </cell>
          <cell r="C749" t="e">
            <v>#N/A</v>
          </cell>
          <cell r="D749" t="str">
            <v>NoData</v>
          </cell>
        </row>
        <row r="750">
          <cell r="A750" t="e">
            <v>#N/A</v>
          </cell>
          <cell r="B750" t="e">
            <v>#N/A</v>
          </cell>
          <cell r="C750" t="e">
            <v>#N/A</v>
          </cell>
          <cell r="D750" t="str">
            <v>NoData</v>
          </cell>
        </row>
        <row r="751">
          <cell r="A751" t="e">
            <v>#N/A</v>
          </cell>
          <cell r="B751" t="e">
            <v>#N/A</v>
          </cell>
          <cell r="C751" t="e">
            <v>#N/A</v>
          </cell>
          <cell r="D751" t="str">
            <v>NoData</v>
          </cell>
        </row>
        <row r="752">
          <cell r="A752" t="e">
            <v>#N/A</v>
          </cell>
          <cell r="B752" t="e">
            <v>#N/A</v>
          </cell>
          <cell r="C752" t="e">
            <v>#N/A</v>
          </cell>
          <cell r="D752" t="str">
            <v>NoData</v>
          </cell>
        </row>
        <row r="753">
          <cell r="A753" t="e">
            <v>#N/A</v>
          </cell>
          <cell r="B753" t="e">
            <v>#N/A</v>
          </cell>
          <cell r="C753" t="e">
            <v>#N/A</v>
          </cell>
          <cell r="D753" t="str">
            <v>NoData</v>
          </cell>
        </row>
        <row r="754">
          <cell r="A754" t="e">
            <v>#N/A</v>
          </cell>
          <cell r="B754" t="e">
            <v>#N/A</v>
          </cell>
          <cell r="C754" t="e">
            <v>#N/A</v>
          </cell>
          <cell r="D754" t="str">
            <v>NoData</v>
          </cell>
        </row>
        <row r="755">
          <cell r="A755" t="e">
            <v>#N/A</v>
          </cell>
          <cell r="B755" t="e">
            <v>#N/A</v>
          </cell>
          <cell r="C755" t="e">
            <v>#N/A</v>
          </cell>
          <cell r="D755" t="str">
            <v>NoData</v>
          </cell>
        </row>
        <row r="756">
          <cell r="A756" t="e">
            <v>#N/A</v>
          </cell>
          <cell r="B756" t="e">
            <v>#N/A</v>
          </cell>
          <cell r="C756" t="e">
            <v>#N/A</v>
          </cell>
          <cell r="D756" t="str">
            <v>NoData</v>
          </cell>
        </row>
        <row r="757">
          <cell r="A757" t="e">
            <v>#N/A</v>
          </cell>
          <cell r="B757" t="e">
            <v>#N/A</v>
          </cell>
          <cell r="C757" t="e">
            <v>#N/A</v>
          </cell>
          <cell r="D757" t="str">
            <v>NoData</v>
          </cell>
        </row>
        <row r="758">
          <cell r="A758" t="e">
            <v>#N/A</v>
          </cell>
          <cell r="B758" t="e">
            <v>#N/A</v>
          </cell>
          <cell r="C758" t="e">
            <v>#N/A</v>
          </cell>
          <cell r="D758" t="str">
            <v>NoData</v>
          </cell>
        </row>
        <row r="759">
          <cell r="A759" t="e">
            <v>#N/A</v>
          </cell>
          <cell r="B759" t="e">
            <v>#N/A</v>
          </cell>
          <cell r="C759" t="e">
            <v>#N/A</v>
          </cell>
          <cell r="D759" t="str">
            <v>NoData</v>
          </cell>
        </row>
        <row r="760">
          <cell r="A760" t="e">
            <v>#N/A</v>
          </cell>
          <cell r="B760" t="e">
            <v>#N/A</v>
          </cell>
          <cell r="C760" t="e">
            <v>#N/A</v>
          </cell>
          <cell r="D760" t="str">
            <v>NoData</v>
          </cell>
        </row>
        <row r="761">
          <cell r="A761" t="e">
            <v>#N/A</v>
          </cell>
          <cell r="B761" t="e">
            <v>#N/A</v>
          </cell>
          <cell r="C761" t="e">
            <v>#N/A</v>
          </cell>
          <cell r="D761" t="str">
            <v>NoData</v>
          </cell>
        </row>
        <row r="762">
          <cell r="A762" t="e">
            <v>#N/A</v>
          </cell>
          <cell r="B762" t="e">
            <v>#N/A</v>
          </cell>
          <cell r="C762" t="e">
            <v>#N/A</v>
          </cell>
          <cell r="D762" t="str">
            <v>NoData</v>
          </cell>
        </row>
        <row r="763">
          <cell r="A763" t="e">
            <v>#N/A</v>
          </cell>
          <cell r="B763" t="e">
            <v>#N/A</v>
          </cell>
          <cell r="C763" t="e">
            <v>#N/A</v>
          </cell>
          <cell r="D763" t="str">
            <v>NoData</v>
          </cell>
        </row>
        <row r="764">
          <cell r="A764" t="e">
            <v>#N/A</v>
          </cell>
          <cell r="B764" t="e">
            <v>#N/A</v>
          </cell>
          <cell r="C764" t="e">
            <v>#N/A</v>
          </cell>
          <cell r="D764" t="str">
            <v>NoData</v>
          </cell>
        </row>
        <row r="765">
          <cell r="A765" t="e">
            <v>#N/A</v>
          </cell>
          <cell r="B765" t="e">
            <v>#N/A</v>
          </cell>
          <cell r="C765" t="e">
            <v>#N/A</v>
          </cell>
          <cell r="D765" t="str">
            <v>NoData</v>
          </cell>
        </row>
        <row r="766">
          <cell r="A766" t="e">
            <v>#N/A</v>
          </cell>
          <cell r="B766" t="e">
            <v>#N/A</v>
          </cell>
          <cell r="C766" t="e">
            <v>#N/A</v>
          </cell>
          <cell r="D766" t="str">
            <v>NoData</v>
          </cell>
        </row>
        <row r="767">
          <cell r="A767" t="e">
            <v>#N/A</v>
          </cell>
          <cell r="B767" t="e">
            <v>#N/A</v>
          </cell>
          <cell r="C767" t="e">
            <v>#N/A</v>
          </cell>
          <cell r="D767" t="str">
            <v>NoData</v>
          </cell>
        </row>
        <row r="768">
          <cell r="A768" t="e">
            <v>#N/A</v>
          </cell>
          <cell r="B768" t="e">
            <v>#N/A</v>
          </cell>
          <cell r="C768" t="e">
            <v>#N/A</v>
          </cell>
          <cell r="D768" t="str">
            <v>NoData</v>
          </cell>
        </row>
        <row r="769">
          <cell r="A769" t="e">
            <v>#N/A</v>
          </cell>
          <cell r="B769" t="e">
            <v>#N/A</v>
          </cell>
          <cell r="C769" t="e">
            <v>#N/A</v>
          </cell>
          <cell r="D769" t="str">
            <v>NoData</v>
          </cell>
        </row>
        <row r="770">
          <cell r="A770" t="e">
            <v>#N/A</v>
          </cell>
          <cell r="B770" t="e">
            <v>#N/A</v>
          </cell>
          <cell r="C770" t="e">
            <v>#N/A</v>
          </cell>
          <cell r="D770" t="str">
            <v>NoData</v>
          </cell>
        </row>
        <row r="771">
          <cell r="A771" t="e">
            <v>#N/A</v>
          </cell>
          <cell r="B771" t="e">
            <v>#N/A</v>
          </cell>
          <cell r="C771" t="e">
            <v>#N/A</v>
          </cell>
          <cell r="D771" t="str">
            <v>NoData</v>
          </cell>
        </row>
        <row r="772">
          <cell r="A772" t="e">
            <v>#N/A</v>
          </cell>
          <cell r="B772" t="e">
            <v>#N/A</v>
          </cell>
          <cell r="C772" t="e">
            <v>#N/A</v>
          </cell>
          <cell r="D772" t="str">
            <v>NoData</v>
          </cell>
        </row>
        <row r="773">
          <cell r="A773" t="e">
            <v>#N/A</v>
          </cell>
          <cell r="B773" t="e">
            <v>#N/A</v>
          </cell>
          <cell r="C773" t="e">
            <v>#N/A</v>
          </cell>
          <cell r="D773" t="str">
            <v>NoData</v>
          </cell>
        </row>
        <row r="774">
          <cell r="A774" t="e">
            <v>#N/A</v>
          </cell>
          <cell r="B774" t="e">
            <v>#N/A</v>
          </cell>
          <cell r="C774" t="e">
            <v>#N/A</v>
          </cell>
          <cell r="D774" t="str">
            <v>NoData</v>
          </cell>
        </row>
      </sheetData>
      <sheetData sheetId="21"/>
      <sheetData sheetId="22">
        <row r="36">
          <cell r="B36">
            <v>2</v>
          </cell>
        </row>
        <row r="37">
          <cell r="B37" t="b">
            <v>0</v>
          </cell>
        </row>
        <row r="38">
          <cell r="B38" t="b">
            <v>0</v>
          </cell>
        </row>
        <row r="39">
          <cell r="B39" t="b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Reag. Consump."/>
      <sheetName val="Plant 2 parameters"/>
      <sheetName val="Bal Plant2"/>
      <sheetName val="Plant 3 parameters"/>
      <sheetName val="Bal Plant3"/>
      <sheetName val="Area 4"/>
      <sheetName val="Area 5"/>
      <sheetName val="Area 6"/>
      <sheetName val="Area 8"/>
      <sheetName val="Area 9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O13" t="e">
            <v>#REF!</v>
          </cell>
          <cell r="P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</row>
        <row r="14">
          <cell r="C14">
            <v>46.149973183283329</v>
          </cell>
          <cell r="D14">
            <v>1.1627234811599798</v>
          </cell>
          <cell r="E14">
            <v>26851.292600770266</v>
          </cell>
          <cell r="F14">
            <v>33.011590683589638</v>
          </cell>
          <cell r="G14">
            <v>16.362431893415337</v>
          </cell>
          <cell r="H14">
            <v>2.364595724345344E-2</v>
          </cell>
          <cell r="I14">
            <v>7.4269412677336458E-2</v>
          </cell>
          <cell r="J14">
            <v>7.0972820760281037</v>
          </cell>
          <cell r="K14">
            <v>56.164891134205064</v>
          </cell>
          <cell r="L14">
            <v>0.70653101047399247</v>
          </cell>
          <cell r="M14">
            <v>53.606350811025806</v>
          </cell>
          <cell r="O14">
            <v>762.35140600541149</v>
          </cell>
          <cell r="P14">
            <v>377.86494686452636</v>
          </cell>
          <cell r="Q14">
            <v>0.54606665065050219</v>
          </cell>
          <cell r="R14">
            <v>1.7151367148699939</v>
          </cell>
          <cell r="S14">
            <v>163.90070430938343</v>
          </cell>
          <cell r="T14">
            <v>1297.0409131886772</v>
          </cell>
          <cell r="U14">
            <v>16.316235165804578</v>
          </cell>
          <cell r="V14">
            <v>1237.9553988427297</v>
          </cell>
        </row>
        <row r="15">
          <cell r="C15">
            <v>4.1955303814580214</v>
          </cell>
          <cell r="D15">
            <v>1.0900000000000001</v>
          </cell>
          <cell r="E15">
            <v>2288.3933091409376</v>
          </cell>
          <cell r="F15">
            <v>2.9695444022474538E-2</v>
          </cell>
          <cell r="G15">
            <v>2.2271583016855903E-2</v>
          </cell>
          <cell r="H15">
            <v>63.982295459969635</v>
          </cell>
          <cell r="I15">
            <v>119.9979477551004</v>
          </cell>
          <cell r="J15">
            <v>79.531875340575013</v>
          </cell>
          <cell r="K15">
            <v>72.697910108005999</v>
          </cell>
          <cell r="L15">
            <v>0</v>
          </cell>
          <cell r="M15">
            <v>1.2381383040233687</v>
          </cell>
          <cell r="N15">
            <v>0</v>
          </cell>
          <cell r="O15">
            <v>6.2343904048623819E-2</v>
          </cell>
          <cell r="P15">
            <v>4.6757928036467868E-2</v>
          </cell>
          <cell r="Q15">
            <v>134.32720810465418</v>
          </cell>
          <cell r="R15">
            <v>251.92889977377567</v>
          </cell>
          <cell r="S15">
            <v>166.97267100257153</v>
          </cell>
          <cell r="T15">
            <v>152.62514777953234</v>
          </cell>
          <cell r="U15">
            <v>0</v>
          </cell>
          <cell r="V15">
            <v>2.5994012942368663</v>
          </cell>
          <cell r="W15">
            <v>0</v>
          </cell>
        </row>
        <row r="16">
          <cell r="C16" t="e">
            <v>#REF!</v>
          </cell>
          <cell r="D16">
            <v>1.1628000000000001</v>
          </cell>
          <cell r="E16" t="e">
            <v>#REF!</v>
          </cell>
          <cell r="J16">
            <v>361.81003453014057</v>
          </cell>
          <cell r="S16" t="e">
            <v>#REF!</v>
          </cell>
        </row>
        <row r="17">
          <cell r="C17" t="e">
            <v>#REF!</v>
          </cell>
          <cell r="D17">
            <v>1.53</v>
          </cell>
          <cell r="E17" t="e">
            <v>#REF!</v>
          </cell>
          <cell r="M17">
            <v>439.13701743376402</v>
          </cell>
          <cell r="V17" t="e">
            <v>#REF!</v>
          </cell>
        </row>
        <row r="18">
          <cell r="C18">
            <v>50.627422201452248</v>
          </cell>
          <cell r="D18">
            <v>1.1595067195439701</v>
          </cell>
          <cell r="E18">
            <v>29374.89926416766</v>
          </cell>
          <cell r="F18">
            <v>30.09453269928855</v>
          </cell>
          <cell r="G18">
            <v>14.917197071423919</v>
          </cell>
          <cell r="H18">
            <v>5.323812900090811</v>
          </cell>
          <cell r="I18">
            <v>10.012016066920516</v>
          </cell>
          <cell r="J18">
            <v>13.923926083524407</v>
          </cell>
          <cell r="K18">
            <v>57.222240096365312</v>
          </cell>
          <cell r="L18">
            <v>0.64404596893731458</v>
          </cell>
          <cell r="M18">
            <v>50.365386288486192</v>
          </cell>
          <cell r="N18">
            <v>1.6410294816166191</v>
          </cell>
          <cell r="O18">
            <v>762.41374990946008</v>
          </cell>
          <cell r="P18">
            <v>377.91170479256283</v>
          </cell>
          <cell r="Q18">
            <v>134.87327475530469</v>
          </cell>
          <cell r="R18">
            <v>253.64403648864567</v>
          </cell>
          <cell r="S18">
            <v>352.74821655689919</v>
          </cell>
          <cell r="T18">
            <v>1449.6660609682096</v>
          </cell>
          <cell r="U18">
            <v>16.316235165804578</v>
          </cell>
          <cell r="V18">
            <v>1275.9547858545791</v>
          </cell>
          <cell r="W18">
            <v>41.573778642441638</v>
          </cell>
        </row>
        <row r="19">
          <cell r="C19">
            <v>2.4331666666666665E-2</v>
          </cell>
          <cell r="D19">
            <v>1</v>
          </cell>
          <cell r="E19">
            <v>12.175565999999998</v>
          </cell>
          <cell r="O19" t="str">
            <v xml:space="preserve"> </v>
          </cell>
        </row>
        <row r="20">
          <cell r="C20">
            <v>53.405874192942903</v>
          </cell>
          <cell r="D20">
            <v>1.145418026759947</v>
          </cell>
          <cell r="E20">
            <v>30610.494349937911</v>
          </cell>
          <cell r="F20">
            <v>28.442003393817075</v>
          </cell>
          <cell r="G20">
            <v>13.967417062562216</v>
          </cell>
          <cell r="H20">
            <v>4.7178540111344942</v>
          </cell>
          <cell r="I20">
            <v>9.4911387963889613</v>
          </cell>
          <cell r="J20">
            <v>13.199530860325359</v>
          </cell>
          <cell r="K20">
            <v>54.245240855066278</v>
          </cell>
          <cell r="L20">
            <v>1.221062141978263E-2</v>
          </cell>
          <cell r="M20">
            <v>47.745116328483697</v>
          </cell>
          <cell r="N20">
            <v>0</v>
          </cell>
          <cell r="O20">
            <v>760.09261554788498</v>
          </cell>
          <cell r="P20">
            <v>373.26943606941268</v>
          </cell>
          <cell r="Q20">
            <v>126.0813435148433</v>
          </cell>
          <cell r="R20">
            <v>253.64403648864567</v>
          </cell>
          <cell r="S20">
            <v>352.74821655689919</v>
          </cell>
          <cell r="T20">
            <v>1449.6660609682096</v>
          </cell>
          <cell r="U20">
            <v>0.32632374062637481</v>
          </cell>
          <cell r="V20">
            <v>1275.9547858545791</v>
          </cell>
          <cell r="W20">
            <v>0</v>
          </cell>
        </row>
        <row r="22">
          <cell r="C22">
            <v>53.405874192942903</v>
          </cell>
          <cell r="D22">
            <v>1.145418026759947</v>
          </cell>
          <cell r="E22">
            <v>30610.494349937911</v>
          </cell>
          <cell r="F22">
            <v>28.442003393817075</v>
          </cell>
          <cell r="G22">
            <v>13.967417062562216</v>
          </cell>
          <cell r="H22">
            <v>4.7178540111344942</v>
          </cell>
          <cell r="I22">
            <v>9.4911387963889613</v>
          </cell>
          <cell r="J22">
            <v>13.199530860325359</v>
          </cell>
          <cell r="K22">
            <v>54.245240855066278</v>
          </cell>
          <cell r="L22">
            <v>1.221062141978263E-2</v>
          </cell>
          <cell r="M22">
            <v>47.745116328483697</v>
          </cell>
          <cell r="N22">
            <v>0</v>
          </cell>
          <cell r="O22">
            <v>760.09261554788498</v>
          </cell>
          <cell r="P22">
            <v>373.26943606941268</v>
          </cell>
          <cell r="Q22">
            <v>126.0813435148433</v>
          </cell>
          <cell r="R22">
            <v>253.64403648864567</v>
          </cell>
          <cell r="S22">
            <v>352.74821655689919</v>
          </cell>
          <cell r="T22">
            <v>1449.6660609682096</v>
          </cell>
          <cell r="U22">
            <v>0.32632374062637481</v>
          </cell>
          <cell r="V22">
            <v>1275.9547858545791</v>
          </cell>
          <cell r="W22">
            <v>0</v>
          </cell>
        </row>
        <row r="23">
          <cell r="C23">
            <v>22.638820160797898</v>
          </cell>
          <cell r="D23">
            <v>1.0900000000000001</v>
          </cell>
          <cell r="E23">
            <v>12348.027513224964</v>
          </cell>
          <cell r="F23">
            <v>2.9695444022474538E-2</v>
          </cell>
          <cell r="G23">
            <v>2.2271583016855903E-2</v>
          </cell>
          <cell r="H23">
            <v>63.982295459969635</v>
          </cell>
          <cell r="I23">
            <v>119.9979477551004</v>
          </cell>
          <cell r="J23">
            <v>79.531875340575013</v>
          </cell>
          <cell r="K23">
            <v>72.697910108005999</v>
          </cell>
          <cell r="L23">
            <v>0</v>
          </cell>
          <cell r="M23">
            <v>1.2381383040233687</v>
          </cell>
          <cell r="N23">
            <v>0</v>
          </cell>
          <cell r="O23">
            <v>0.3364038163366489</v>
          </cell>
          <cell r="P23">
            <v>0.25230286225248671</v>
          </cell>
          <cell r="Q23">
            <v>724.82123366880148</v>
          </cell>
          <cell r="R23">
            <v>1359.3926242298269</v>
          </cell>
          <cell r="S23">
            <v>900.97411457229191</v>
          </cell>
          <cell r="T23">
            <v>823.5557744657001</v>
          </cell>
          <cell r="U23">
            <v>0</v>
          </cell>
          <cell r="V23">
            <v>14.02620719564977</v>
          </cell>
          <cell r="W23">
            <v>0</v>
          </cell>
        </row>
        <row r="24">
          <cell r="C24">
            <v>4.61500500610477</v>
          </cell>
          <cell r="D24">
            <v>1.18</v>
          </cell>
          <cell r="E24">
            <v>2777.3100126738505</v>
          </cell>
          <cell r="F24">
            <v>8.2707083388199095E-3</v>
          </cell>
          <cell r="G24">
            <v>0.15355957712712237</v>
          </cell>
          <cell r="H24">
            <v>80</v>
          </cell>
          <cell r="I24">
            <v>0</v>
          </cell>
          <cell r="J24">
            <v>3.6449440366087354E-3</v>
          </cell>
          <cell r="K24">
            <v>225.62454860927622</v>
          </cell>
          <cell r="L24">
            <v>0</v>
          </cell>
          <cell r="M24">
            <v>4.0784978519340298E-5</v>
          </cell>
          <cell r="O24">
            <v>1.9099947937998251E-2</v>
          </cell>
          <cell r="P24">
            <v>0.35462257987537144</v>
          </cell>
          <cell r="Q24">
            <v>184.74788040438614</v>
          </cell>
          <cell r="R24">
            <v>0</v>
          </cell>
          <cell r="S24">
            <v>8.4174460619508892E-3</v>
          </cell>
          <cell r="T24">
            <v>521.04571403450211</v>
          </cell>
          <cell r="U24">
            <v>0</v>
          </cell>
          <cell r="V24">
            <v>9.4186729172331736E-5</v>
          </cell>
        </row>
        <row r="25">
          <cell r="C25">
            <v>0.35396853772271586</v>
          </cell>
          <cell r="D25">
            <v>1.0009999999999999</v>
          </cell>
          <cell r="E25">
            <v>177.30298213285019</v>
          </cell>
        </row>
        <row r="26">
          <cell r="C26">
            <v>81.013667897568283</v>
          </cell>
          <cell r="D26">
            <v>1.1325603417090737</v>
          </cell>
          <cell r="E26">
            <v>45913.134857969577</v>
          </cell>
          <cell r="F26">
            <v>18.758322313524047</v>
          </cell>
          <cell r="G26">
            <v>9.2225795771718886</v>
          </cell>
          <cell r="H26">
            <v>25.546864526753875</v>
          </cell>
          <cell r="I26">
            <v>39.789514627522706</v>
          </cell>
          <cell r="J26">
            <v>30.926350908969493</v>
          </cell>
          <cell r="K26">
            <v>68.927478386791364</v>
          </cell>
          <cell r="L26">
            <v>8.0494924904164107E-3</v>
          </cell>
          <cell r="M26">
            <v>31.820554747313949</v>
          </cell>
          <cell r="N26">
            <v>0</v>
          </cell>
          <cell r="O26">
            <v>760.44811931215963</v>
          </cell>
          <cell r="P26">
            <v>373.87636151154049</v>
          </cell>
          <cell r="Q26">
            <v>1035.6504575880308</v>
          </cell>
          <cell r="R26">
            <v>1613.0366607184726</v>
          </cell>
          <cell r="S26">
            <v>1253.7307485752531</v>
          </cell>
          <cell r="T26">
            <v>2794.2675494684117</v>
          </cell>
          <cell r="U26">
            <v>0.32632374062637481</v>
          </cell>
          <cell r="V26">
            <v>1289.981087236958</v>
          </cell>
          <cell r="W26">
            <v>0</v>
          </cell>
        </row>
        <row r="27">
          <cell r="C27">
            <v>87.159538521519849</v>
          </cell>
          <cell r="D27">
            <v>1.1291225917005061</v>
          </cell>
          <cell r="E27">
            <v>49246.267547452328</v>
          </cell>
          <cell r="F27">
            <v>17.435618866295055</v>
          </cell>
          <cell r="G27">
            <v>8.5722688726653278</v>
          </cell>
          <cell r="H27">
            <v>23.745481374750597</v>
          </cell>
          <cell r="I27">
            <v>36.983841109297217</v>
          </cell>
          <cell r="J27">
            <v>28.745644645701191</v>
          </cell>
          <cell r="K27">
            <v>64.067202944926279</v>
          </cell>
          <cell r="L27">
            <v>7.4818995422004861E-3</v>
          </cell>
          <cell r="M27">
            <v>29.576795590522707</v>
          </cell>
          <cell r="N27">
            <v>0</v>
          </cell>
          <cell r="O27">
            <v>760.44811931215963</v>
          </cell>
          <cell r="P27">
            <v>373.87636151154049</v>
          </cell>
          <cell r="Q27">
            <v>1035.6504575880308</v>
          </cell>
          <cell r="R27">
            <v>1613.0366607184726</v>
          </cell>
          <cell r="S27">
            <v>1253.7307485752531</v>
          </cell>
          <cell r="T27">
            <v>2794.2675494684117</v>
          </cell>
          <cell r="U27">
            <v>0.32632374062637481</v>
          </cell>
          <cell r="V27">
            <v>1289.981087236958</v>
          </cell>
          <cell r="W27">
            <v>0</v>
          </cell>
        </row>
        <row r="28">
          <cell r="C28">
            <v>4.9994014720573716</v>
          </cell>
          <cell r="D28">
            <v>1.2863561696941479</v>
          </cell>
          <cell r="E28">
            <v>3218.0778685509554</v>
          </cell>
        </row>
        <row r="29">
          <cell r="C29">
            <v>2.2396166164164759</v>
          </cell>
          <cell r="D29">
            <v>1</v>
          </cell>
          <cell r="E29">
            <v>1120.7041548548045</v>
          </cell>
        </row>
        <row r="30">
          <cell r="C30">
            <v>6.1458706401213261</v>
          </cell>
          <cell r="D30">
            <v>1.083806838721596</v>
          </cell>
          <cell r="E30">
            <v>3333.1326894835865</v>
          </cell>
        </row>
        <row r="31">
          <cell r="C31">
            <v>82.160137073829972</v>
          </cell>
          <cell r="D31">
            <v>1.1195550101848402</v>
          </cell>
          <cell r="E31">
            <v>46028.18967890137</v>
          </cell>
          <cell r="F31">
            <v>18.458535295223925</v>
          </cell>
          <cell r="G31">
            <v>0.46871862528552083</v>
          </cell>
          <cell r="H31">
            <v>22.315325408640064</v>
          </cell>
          <cell r="I31">
            <v>39.234288532684573</v>
          </cell>
          <cell r="J31">
            <v>30.494802115184921</v>
          </cell>
          <cell r="K31">
            <v>67.965658796630635</v>
          </cell>
          <cell r="L31">
            <v>7.9371692232762941E-3</v>
          </cell>
          <cell r="M31">
            <v>31.34717537292795</v>
          </cell>
          <cell r="N31">
            <v>0</v>
          </cell>
          <cell r="O31">
            <v>758.88451733765874</v>
          </cell>
          <cell r="P31">
            <v>19.27039724559851</v>
          </cell>
          <cell r="Q31">
            <v>917.44846949954854</v>
          </cell>
          <cell r="R31">
            <v>1613.0366607184726</v>
          </cell>
          <cell r="S31">
            <v>1253.7307485752531</v>
          </cell>
          <cell r="T31">
            <v>2794.2675494684117</v>
          </cell>
          <cell r="U31">
            <v>0.32632374062637481</v>
          </cell>
          <cell r="V31">
            <v>1288.7743080362513</v>
          </cell>
          <cell r="W31">
            <v>0</v>
          </cell>
        </row>
        <row r="32">
          <cell r="C32">
            <v>20</v>
          </cell>
          <cell r="D32">
            <v>1</v>
          </cell>
          <cell r="E32">
            <v>10008</v>
          </cell>
        </row>
        <row r="34">
          <cell r="C34">
            <v>82.477131918546661</v>
          </cell>
          <cell r="D34">
            <v>1.119479851928572</v>
          </cell>
          <cell r="E34">
            <v>46202.676321226594</v>
          </cell>
          <cell r="F34">
            <v>18.472146656676738</v>
          </cell>
          <cell r="G34">
            <v>0.46699725527712255</v>
          </cell>
          <cell r="H34">
            <v>22.506088674344578</v>
          </cell>
          <cell r="I34">
            <v>70.68920789706651</v>
          </cell>
          <cell r="J34">
            <v>30.418184156316013</v>
          </cell>
          <cell r="K34">
            <v>67.704437741107228</v>
          </cell>
          <cell r="L34">
            <v>7.9066632919121017E-3</v>
          </cell>
          <cell r="M34">
            <v>31.256417946922863</v>
          </cell>
          <cell r="N34">
            <v>0</v>
          </cell>
          <cell r="O34">
            <v>762.37425018415468</v>
          </cell>
          <cell r="P34">
            <v>19.273703751976878</v>
          </cell>
          <cell r="Q34">
            <v>928.86131755128338</v>
          </cell>
          <cell r="R34">
            <v>1613.0366607184726</v>
          </cell>
          <cell r="S34">
            <v>1255.4058203415752</v>
          </cell>
          <cell r="T34">
            <v>2794.2675494684117</v>
          </cell>
          <cell r="U34">
            <v>0.32632374062637481</v>
          </cell>
          <cell r="V34">
            <v>1290.0010290247862</v>
          </cell>
          <cell r="W34">
            <v>0</v>
          </cell>
        </row>
        <row r="35">
          <cell r="C35">
            <v>6.7249232820622868</v>
          </cell>
          <cell r="D35">
            <v>1.1628000000000001</v>
          </cell>
          <cell r="E35">
            <v>3912.9982925223026</v>
          </cell>
          <cell r="J35">
            <v>361.90158904109592</v>
          </cell>
          <cell r="S35">
            <v>1217.8537151521468</v>
          </cell>
        </row>
        <row r="36">
          <cell r="C36">
            <v>0.19398687230744768</v>
          </cell>
          <cell r="D36">
            <v>1.34</v>
          </cell>
          <cell r="E36">
            <v>130.07518140778993</v>
          </cell>
          <cell r="K36">
            <v>494.80251273520872</v>
          </cell>
          <cell r="T36">
            <v>48.03099000377803</v>
          </cell>
          <cell r="V36">
            <v>28.736765382227393</v>
          </cell>
        </row>
        <row r="37">
          <cell r="E37">
            <v>4354.7925652992635</v>
          </cell>
        </row>
        <row r="38">
          <cell r="C38">
            <v>0.75752037464421906</v>
          </cell>
          <cell r="D38">
            <v>1.0009999999999999</v>
          </cell>
          <cell r="E38">
            <v>379.44225866882937</v>
          </cell>
        </row>
        <row r="39">
          <cell r="C39">
            <v>0.31699484471553946</v>
          </cell>
          <cell r="D39">
            <v>1.1000000000000001</v>
          </cell>
          <cell r="E39">
            <v>174.48664232479737</v>
          </cell>
          <cell r="F39">
            <v>21.999999999946517</v>
          </cell>
          <cell r="G39">
            <v>2.0844902324547936E-2</v>
          </cell>
          <cell r="H39">
            <v>71.948962336664209</v>
          </cell>
          <cell r="I39">
            <v>0</v>
          </cell>
          <cell r="J39">
            <v>10.560000000000015</v>
          </cell>
          <cell r="K39">
            <v>0</v>
          </cell>
          <cell r="L39">
            <v>0</v>
          </cell>
          <cell r="M39">
            <v>7.7335036619779451</v>
          </cell>
          <cell r="N39">
            <v>0</v>
          </cell>
          <cell r="O39">
            <v>3.4897328464999067</v>
          </cell>
          <cell r="P39">
            <v>3.3065063782844687E-3</v>
          </cell>
          <cell r="Q39">
            <v>11.412848051707083</v>
          </cell>
          <cell r="R39">
            <v>0</v>
          </cell>
          <cell r="S39">
            <v>1.6750717663180499</v>
          </cell>
          <cell r="T39">
            <v>0</v>
          </cell>
          <cell r="U39">
            <v>0</v>
          </cell>
          <cell r="V39">
            <v>1.2267209885304202</v>
          </cell>
          <cell r="W39">
            <v>0</v>
          </cell>
        </row>
        <row r="40">
          <cell r="C40">
            <v>6.09697603889144</v>
          </cell>
          <cell r="D40">
            <v>1</v>
          </cell>
          <cell r="E40">
            <v>3050.9268098612765</v>
          </cell>
        </row>
        <row r="41">
          <cell r="C41">
            <v>6.8312762099675017E-2</v>
          </cell>
          <cell r="D41">
            <v>1.1628000000000001</v>
          </cell>
          <cell r="E41">
            <v>39.748813516558997</v>
          </cell>
          <cell r="J41">
            <v>361.90158904109592</v>
          </cell>
          <cell r="S41">
            <v>12.368007904175451</v>
          </cell>
        </row>
        <row r="42">
          <cell r="C42">
            <v>6.3531187515346224</v>
          </cell>
          <cell r="D42">
            <v>1.0018869737781493</v>
          </cell>
          <cell r="E42">
            <v>3185.099502785717</v>
          </cell>
          <cell r="H42" t="str">
            <v xml:space="preserve"> </v>
          </cell>
          <cell r="J42">
            <v>3.8904109589041096</v>
          </cell>
          <cell r="M42" t="str">
            <v xml:space="preserve"> </v>
          </cell>
          <cell r="S42">
            <v>12.36800790422042</v>
          </cell>
        </row>
        <row r="43">
          <cell r="C43">
            <v>90.153562447560617</v>
          </cell>
          <cell r="D43">
            <v>1.12219024714423</v>
          </cell>
          <cell r="E43">
            <v>50625.192053825514</v>
          </cell>
          <cell r="F43">
            <v>16.899273143062491</v>
          </cell>
          <cell r="G43">
            <v>0.42723319171657026</v>
          </cell>
          <cell r="H43">
            <v>20.589731500007442</v>
          </cell>
          <cell r="I43">
            <v>35.755597852437184</v>
          </cell>
          <cell r="J43">
            <v>54.823845837660095</v>
          </cell>
          <cell r="K43">
            <v>63.004199509072109</v>
          </cell>
          <cell r="L43">
            <v>7.2334236569063064E-3</v>
          </cell>
          <cell r="M43">
            <v>29.231981781493875</v>
          </cell>
          <cell r="N43">
            <v>0</v>
          </cell>
          <cell r="O43">
            <v>762.37425018415468</v>
          </cell>
          <cell r="P43">
            <v>19.273703751976878</v>
          </cell>
          <cell r="Q43">
            <v>928.86131755128338</v>
          </cell>
          <cell r="R43">
            <v>1613.0366607184726</v>
          </cell>
          <cell r="S43">
            <v>2473.2595354937221</v>
          </cell>
          <cell r="T43">
            <v>2842.29853947219</v>
          </cell>
          <cell r="U43">
            <v>0.32632374062637481</v>
          </cell>
          <cell r="V43">
            <v>1318.7377944070136</v>
          </cell>
          <cell r="W43">
            <v>0</v>
          </cell>
        </row>
        <row r="44">
          <cell r="C44">
            <v>83.347433971185197</v>
          </cell>
          <cell r="D44">
            <v>1.1058880670654445</v>
          </cell>
          <cell r="E44">
            <v>46123.335502060181</v>
          </cell>
        </row>
        <row r="45">
          <cell r="C45">
            <v>6.8061284763754202</v>
          </cell>
          <cell r="D45">
            <v>1.318889572711778</v>
          </cell>
          <cell r="E45">
            <v>4491.8565517540637</v>
          </cell>
        </row>
        <row r="46">
          <cell r="C46">
            <v>95.328687119202399</v>
          </cell>
          <cell r="D46">
            <v>1.0994675363365674</v>
          </cell>
          <cell r="E46">
            <v>52447.322715714472</v>
          </cell>
          <cell r="F46">
            <v>1.2687321554129192</v>
          </cell>
          <cell r="G46">
            <v>0.38383791514805538</v>
          </cell>
          <cell r="H46">
            <v>19.118858185289042</v>
          </cell>
          <cell r="I46">
            <v>60.168171347821399</v>
          </cell>
          <cell r="J46">
            <v>52.071576801364188</v>
          </cell>
          <cell r="K46">
            <v>59.408813595646834</v>
          </cell>
          <cell r="L46">
            <v>6.8407415550277339E-3</v>
          </cell>
          <cell r="M46">
            <v>27.291945154012151</v>
          </cell>
          <cell r="N46">
            <v>0</v>
          </cell>
          <cell r="O46">
            <v>60.521663969210806</v>
          </cell>
          <cell r="P46">
            <v>18.310018564378034</v>
          </cell>
          <cell r="Q46">
            <v>912.01685548220564</v>
          </cell>
          <cell r="R46">
            <v>1613.0366607184726</v>
          </cell>
          <cell r="S46">
            <v>2483.9430971910347</v>
          </cell>
          <cell r="T46">
            <v>2833.9474481809548</v>
          </cell>
          <cell r="U46">
            <v>0.32632374062637481</v>
          </cell>
          <cell r="V46">
            <v>1301.8933323379358</v>
          </cell>
          <cell r="W46">
            <v>0</v>
          </cell>
        </row>
        <row r="47">
          <cell r="C47">
            <v>11.981253112345735</v>
          </cell>
          <cell r="D47">
            <v>1.0548032010923347</v>
          </cell>
          <cell r="E47">
            <v>6323.9872136500026</v>
          </cell>
        </row>
        <row r="48">
          <cell r="C48">
            <v>4.6790172414104827</v>
          </cell>
          <cell r="D48">
            <v>1.0900000000000001</v>
          </cell>
          <cell r="E48">
            <v>2552.1044480859682</v>
          </cell>
          <cell r="F48">
            <v>2.9695444022474538E-2</v>
          </cell>
          <cell r="G48">
            <v>2.2271583016855903E-2</v>
          </cell>
          <cell r="H48">
            <v>63.982295459969635</v>
          </cell>
          <cell r="I48">
            <v>119.9979477551004</v>
          </cell>
          <cell r="J48">
            <v>79.531875340575013</v>
          </cell>
          <cell r="K48">
            <v>72.697910108005999</v>
          </cell>
          <cell r="L48">
            <v>0</v>
          </cell>
          <cell r="M48">
            <v>1.2381383040233687</v>
          </cell>
          <cell r="N48" t="e">
            <v>#NAME?</v>
          </cell>
          <cell r="O48">
            <v>6.9528325484078099E-2</v>
          </cell>
          <cell r="P48">
            <v>5.2146244113058578E-2</v>
          </cell>
          <cell r="Q48">
            <v>149.80688150654964</v>
          </cell>
          <cell r="R48">
            <v>280.96082222658652</v>
          </cell>
          <cell r="S48">
            <v>186.21436038651393</v>
          </cell>
          <cell r="T48">
            <v>170.21344931485868</v>
          </cell>
          <cell r="U48">
            <v>0</v>
          </cell>
          <cell r="V48">
            <v>2.8989525440767481</v>
          </cell>
          <cell r="W48">
            <v>0</v>
          </cell>
        </row>
        <row r="49">
          <cell r="E49">
            <v>2245.9282758770319</v>
          </cell>
        </row>
        <row r="50">
          <cell r="E50">
            <v>2245.9282758770319</v>
          </cell>
        </row>
        <row r="51">
          <cell r="C51">
            <v>0.18716068965641933</v>
          </cell>
          <cell r="D51">
            <v>1</v>
          </cell>
          <cell r="E51">
            <v>93.655209104072242</v>
          </cell>
        </row>
        <row r="52">
          <cell r="C52">
            <v>4.6790172414104827</v>
          </cell>
          <cell r="D52">
            <v>1.0900000000027346</v>
          </cell>
          <cell r="E52">
            <v>2552.1044480859682</v>
          </cell>
          <cell r="F52">
            <v>0.2</v>
          </cell>
          <cell r="G52">
            <v>0.15</v>
          </cell>
          <cell r="H52">
            <v>63.986382769473018</v>
          </cell>
          <cell r="I52">
            <v>119.99794778597619</v>
          </cell>
          <cell r="J52">
            <v>79.532283768550457</v>
          </cell>
          <cell r="K52">
            <v>72.698318268077131</v>
          </cell>
          <cell r="L52">
            <v>0</v>
          </cell>
          <cell r="M52">
            <v>8.3389108648339541</v>
          </cell>
          <cell r="N52">
            <v>0</v>
          </cell>
          <cell r="O52">
            <v>0.46827604552036112</v>
          </cell>
          <cell r="P52">
            <v>0.35120703414027077</v>
          </cell>
          <cell r="Q52">
            <v>149.81645145182787</v>
          </cell>
          <cell r="R52">
            <v>280.96082222658652</v>
          </cell>
          <cell r="S52">
            <v>186.21531738104176</v>
          </cell>
          <cell r="T52">
            <v>170.21440497235182</v>
          </cell>
          <cell r="U52">
            <v>0</v>
          </cell>
          <cell r="V52">
            <v>19.524561015545096</v>
          </cell>
          <cell r="W52">
            <v>0</v>
          </cell>
        </row>
        <row r="53">
          <cell r="C53">
            <v>0.18782995051959239</v>
          </cell>
          <cell r="D53">
            <v>1.0046150832317897</v>
          </cell>
          <cell r="E53">
            <v>94.423879407545201</v>
          </cell>
        </row>
        <row r="54">
          <cell r="C54">
            <v>5.4972009724898333E-3</v>
          </cell>
          <cell r="D54">
            <v>1.53</v>
          </cell>
          <cell r="E54">
            <v>4.208723030954661</v>
          </cell>
          <cell r="M54">
            <v>439.13701743376402</v>
          </cell>
          <cell r="V54">
            <v>1.2079778294223036</v>
          </cell>
        </row>
        <row r="55">
          <cell r="C55">
            <v>0.343073994944742</v>
          </cell>
          <cell r="D55">
            <v>1</v>
          </cell>
          <cell r="E55">
            <v>171.67422706991653</v>
          </cell>
        </row>
        <row r="58">
          <cell r="C58">
            <v>2.0469944569991521</v>
          </cell>
          <cell r="D58">
            <v>1.53</v>
          </cell>
          <cell r="E58">
            <v>1567.2035202023044</v>
          </cell>
          <cell r="M58">
            <v>439.13701743376402</v>
          </cell>
          <cell r="V58">
            <v>449.81508469124748</v>
          </cell>
        </row>
        <row r="59">
          <cell r="C59">
            <v>0.214858676412537</v>
          </cell>
          <cell r="D59">
            <v>1.1299999999999999</v>
          </cell>
          <cell r="E59">
            <v>121.49226829318094</v>
          </cell>
          <cell r="M59" t="str">
            <v xml:space="preserve"> </v>
          </cell>
        </row>
        <row r="60">
          <cell r="C60">
            <v>97.59054025261409</v>
          </cell>
          <cell r="D60">
            <v>1.1085653211127284</v>
          </cell>
          <cell r="E60">
            <v>54136.018504209955</v>
          </cell>
          <cell r="F60">
            <v>1.2393267868828068</v>
          </cell>
          <cell r="G60">
            <v>0.37494171487236744</v>
          </cell>
          <cell r="H60">
            <v>18.675740961204493</v>
          </cell>
          <cell r="I60">
            <v>58.658497020108769</v>
          </cell>
          <cell r="J60">
            <v>50.86471536945713</v>
          </cell>
          <cell r="K60">
            <v>58.031897238428641</v>
          </cell>
          <cell r="L60">
            <v>6.6821938855400184E-3</v>
          </cell>
          <cell r="M60">
            <v>35.870447401599563</v>
          </cell>
          <cell r="N60">
            <v>0</v>
          </cell>
          <cell r="O60">
            <v>60.521663969210806</v>
          </cell>
          <cell r="P60">
            <v>18.310018564378034</v>
          </cell>
          <cell r="Q60">
            <v>912.01685548220564</v>
          </cell>
          <cell r="R60">
            <v>1613.0366607184726</v>
          </cell>
          <cell r="S60">
            <v>2483.9430971910347</v>
          </cell>
          <cell r="T60">
            <v>2833.9474481809548</v>
          </cell>
          <cell r="U60">
            <v>0.32632374062637481</v>
          </cell>
          <cell r="V60">
            <v>1751.7084170291832</v>
          </cell>
          <cell r="W60">
            <v>0</v>
          </cell>
        </row>
        <row r="61">
          <cell r="C61">
            <v>97.59054025261409</v>
          </cell>
          <cell r="D61">
            <v>1.1085653211127284</v>
          </cell>
          <cell r="E61">
            <v>54136.018504209955</v>
          </cell>
          <cell r="F61">
            <v>0.02</v>
          </cell>
          <cell r="G61">
            <v>0.05</v>
          </cell>
          <cell r="H61">
            <v>18.675740961204493</v>
          </cell>
          <cell r="I61">
            <v>58.773655377908256</v>
          </cell>
          <cell r="J61">
            <v>50.951645231752138</v>
          </cell>
          <cell r="K61">
            <v>58.031897238428641</v>
          </cell>
          <cell r="L61">
            <v>0</v>
          </cell>
          <cell r="M61">
            <v>35.870447401599563</v>
          </cell>
          <cell r="N61">
            <v>0</v>
          </cell>
          <cell r="O61">
            <v>0.97668612684816181</v>
          </cell>
          <cell r="P61">
            <v>2.4417153171204049</v>
          </cell>
          <cell r="Q61">
            <v>912.01685548220564</v>
          </cell>
          <cell r="R61">
            <v>1613.0366607184726</v>
          </cell>
          <cell r="S61">
            <v>2488.1882567163275</v>
          </cell>
          <cell r="T61">
            <v>2833.9474481809548</v>
          </cell>
          <cell r="U61">
            <v>0</v>
          </cell>
          <cell r="V61">
            <v>1751.7084170291832</v>
          </cell>
          <cell r="W61">
            <v>0</v>
          </cell>
        </row>
        <row r="62">
          <cell r="C62">
            <v>97.59054025261409</v>
          </cell>
          <cell r="D62">
            <v>1.1085641220719626</v>
          </cell>
          <cell r="E62">
            <v>54135.95994988583</v>
          </cell>
          <cell r="F62">
            <v>0.02</v>
          </cell>
          <cell r="G62">
            <v>0.05</v>
          </cell>
          <cell r="H62">
            <v>18.675740961204493</v>
          </cell>
          <cell r="I62">
            <v>58.773655377908256</v>
          </cell>
          <cell r="J62">
            <v>50.951645231752138</v>
          </cell>
          <cell r="K62">
            <v>58.031897238428641</v>
          </cell>
          <cell r="L62">
            <v>0</v>
          </cell>
          <cell r="M62">
            <v>35.870447401599563</v>
          </cell>
          <cell r="N62">
            <v>0</v>
          </cell>
          <cell r="O62">
            <v>0.97668507044989672</v>
          </cell>
          <cell r="P62">
            <v>2.4417126761247423</v>
          </cell>
          <cell r="Q62">
            <v>912.01586903118766</v>
          </cell>
          <cell r="R62">
            <v>1613.0349160339904</v>
          </cell>
          <cell r="S62">
            <v>2488.1855654548449</v>
          </cell>
          <cell r="T62">
            <v>2833.9443829411753</v>
          </cell>
          <cell r="U62">
            <v>0</v>
          </cell>
          <cell r="V62">
            <v>1751.7065223552622</v>
          </cell>
          <cell r="W62">
            <v>0</v>
          </cell>
        </row>
        <row r="63">
          <cell r="E63">
            <v>5.855432415156845E-2</v>
          </cell>
          <cell r="O63">
            <v>1.0563982658118787E-6</v>
          </cell>
          <cell r="P63">
            <v>2.6409956645296973E-6</v>
          </cell>
          <cell r="Q63">
            <v>9.8645101843694528E-4</v>
          </cell>
          <cell r="R63">
            <v>1.7446844838197317E-3</v>
          </cell>
          <cell r="S63">
            <v>2.6912614883668213E-3</v>
          </cell>
          <cell r="T63">
            <v>3.0652397810968192E-3</v>
          </cell>
          <cell r="U63">
            <v>0</v>
          </cell>
          <cell r="V63">
            <v>1.8946739214259201E-3</v>
          </cell>
          <cell r="W63">
            <v>0</v>
          </cell>
        </row>
        <row r="64">
          <cell r="E64">
            <v>33.443557175178498</v>
          </cell>
        </row>
        <row r="65">
          <cell r="C65">
            <v>5.8344285838967558E-2</v>
          </cell>
          <cell r="D65">
            <v>1.53</v>
          </cell>
          <cell r="E65">
            <v>44.669085367848353</v>
          </cell>
          <cell r="M65">
            <v>439.13701743376402</v>
          </cell>
          <cell r="V65">
            <v>12.837597460687901</v>
          </cell>
        </row>
        <row r="66">
          <cell r="C66">
            <v>0.3612364729112752</v>
          </cell>
          <cell r="D66">
            <v>1.2</v>
          </cell>
          <cell r="E66">
            <v>216.91527702110361</v>
          </cell>
          <cell r="J66">
            <v>189.26772844559125</v>
          </cell>
          <cell r="M66">
            <v>122.73227155440874</v>
          </cell>
          <cell r="S66">
            <v>34.21255149247105</v>
          </cell>
          <cell r="V66">
            <v>22.185420593507203</v>
          </cell>
        </row>
        <row r="67">
          <cell r="C67">
            <v>5.8758822279881144</v>
          </cell>
          <cell r="D67">
            <v>1.0149999999999999</v>
          </cell>
          <cell r="E67">
            <v>3354.6061836862341</v>
          </cell>
          <cell r="F67">
            <v>1.8269508112629337E-2</v>
          </cell>
          <cell r="G67">
            <v>4.567377028157335E-2</v>
          </cell>
          <cell r="H67">
            <v>0.18571854416493225</v>
          </cell>
          <cell r="I67">
            <v>0.58332200538162793</v>
          </cell>
          <cell r="J67">
            <v>58.178843562093938</v>
          </cell>
          <cell r="K67">
            <v>53.010710902423504</v>
          </cell>
          <cell r="L67">
            <v>0</v>
          </cell>
          <cell r="M67">
            <v>55.021818568277368</v>
          </cell>
          <cell r="N67">
            <v>0</v>
          </cell>
          <cell r="O67">
            <v>5.3717678849312583E-2</v>
          </cell>
          <cell r="P67">
            <v>0.13429419712328147</v>
          </cell>
          <cell r="Q67">
            <v>0.54606665104132623</v>
          </cell>
          <cell r="R67">
            <v>1.7151367160975304</v>
          </cell>
          <cell r="S67">
            <v>171.06275732742913</v>
          </cell>
          <cell r="T67">
            <v>155.86694101730367</v>
          </cell>
          <cell r="U67">
            <v>0</v>
          </cell>
          <cell r="V67">
            <v>203.54463080822995</v>
          </cell>
          <cell r="W67">
            <v>0</v>
          </cell>
        </row>
        <row r="68">
          <cell r="C68">
            <v>5.8758822279881144</v>
          </cell>
          <cell r="D68">
            <v>1.0149999999999999</v>
          </cell>
          <cell r="E68">
            <v>3354.6061836862341</v>
          </cell>
          <cell r="F68">
            <v>29.101535016946265</v>
          </cell>
          <cell r="G68">
            <v>9.3717533317610524</v>
          </cell>
          <cell r="H68">
            <v>0.18571854416493225</v>
          </cell>
          <cell r="I68">
            <v>0.58332200538162793</v>
          </cell>
          <cell r="J68">
            <v>55.743012607865317</v>
          </cell>
          <cell r="K68">
            <v>53.010710902423504</v>
          </cell>
          <cell r="L68">
            <v>0.11098229781672268</v>
          </cell>
          <cell r="M68">
            <v>69.226004708708331</v>
          </cell>
          <cell r="N68">
            <v>0</v>
          </cell>
          <cell r="O68">
            <v>85.566995083392143</v>
          </cell>
          <cell r="P68">
            <v>27.555686349831376</v>
          </cell>
          <cell r="Q68">
            <v>0.54606665104132623</v>
          </cell>
          <cell r="R68">
            <v>1.7151367160975304</v>
          </cell>
          <cell r="S68">
            <v>163.90070435826084</v>
          </cell>
          <cell r="T68">
            <v>155.86694101730367</v>
          </cell>
          <cell r="U68">
            <v>0.32632374062637481</v>
          </cell>
          <cell r="V68">
            <v>203.54463080822995</v>
          </cell>
          <cell r="W68">
            <v>0</v>
          </cell>
        </row>
        <row r="69">
          <cell r="C69">
            <v>0.2416797212384891</v>
          </cell>
          <cell r="D69">
            <v>1.1628000000000001</v>
          </cell>
          <cell r="E69">
            <v>140.625</v>
          </cell>
          <cell r="J69">
            <v>372.09600000000006</v>
          </cell>
          <cell r="S69">
            <v>45.000000000000007</v>
          </cell>
        </row>
        <row r="70">
          <cell r="C70">
            <v>4.1673830594184582E-3</v>
          </cell>
          <cell r="D70">
            <v>1.1299999999999999</v>
          </cell>
          <cell r="E70">
            <v>2.3564550857142859</v>
          </cell>
        </row>
        <row r="71">
          <cell r="E71">
            <v>1584</v>
          </cell>
        </row>
        <row r="72">
          <cell r="C72">
            <v>30</v>
          </cell>
          <cell r="D72">
            <v>1</v>
          </cell>
          <cell r="E72">
            <v>15012</v>
          </cell>
          <cell r="F72">
            <v>1.75</v>
          </cell>
          <cell r="G72">
            <v>0.82</v>
          </cell>
          <cell r="H72">
            <v>0.04</v>
          </cell>
          <cell r="J72">
            <v>2.44</v>
          </cell>
          <cell r="K72">
            <v>15.52</v>
          </cell>
          <cell r="L72">
            <v>0</v>
          </cell>
          <cell r="M72">
            <v>13.91</v>
          </cell>
          <cell r="N72">
            <v>0</v>
          </cell>
          <cell r="O72">
            <v>26.271000000000001</v>
          </cell>
          <cell r="P72">
            <v>12.309839999999999</v>
          </cell>
          <cell r="Q72">
            <v>0.60048000000000001</v>
          </cell>
          <cell r="R72">
            <v>0</v>
          </cell>
          <cell r="S72">
            <v>36.629280000000001</v>
          </cell>
          <cell r="T72">
            <v>232.98624000000001</v>
          </cell>
          <cell r="U72">
            <v>0</v>
          </cell>
          <cell r="V72">
            <v>208.81692000000001</v>
          </cell>
          <cell r="W72">
            <v>0</v>
          </cell>
        </row>
        <row r="73">
          <cell r="C73">
            <v>30.245847104297908</v>
          </cell>
          <cell r="D73">
            <v>1.0013187667807024</v>
          </cell>
          <cell r="E73">
            <v>15154.981455085714</v>
          </cell>
          <cell r="F73">
            <v>1.7357754874235214</v>
          </cell>
          <cell r="G73">
            <v>0.81333479982130708</v>
          </cell>
          <cell r="H73">
            <v>3.96748682839662E-2</v>
          </cell>
          <cell r="I73">
            <v>0</v>
          </cell>
          <cell r="J73">
            <v>5.3934034973937459</v>
          </cell>
          <cell r="K73">
            <v>15.393848894178886</v>
          </cell>
          <cell r="L73">
            <v>0</v>
          </cell>
          <cell r="M73">
            <v>13.796935445749247</v>
          </cell>
          <cell r="N73">
            <v>0</v>
          </cell>
          <cell r="O73">
            <v>26.271000000000001</v>
          </cell>
          <cell r="P73">
            <v>12.309839999999999</v>
          </cell>
          <cell r="Q73">
            <v>0.60048000000000001</v>
          </cell>
          <cell r="R73">
            <v>0</v>
          </cell>
          <cell r="S73">
            <v>81.629280000000008</v>
          </cell>
          <cell r="T73">
            <v>232.98624000000001</v>
          </cell>
          <cell r="U73">
            <v>0</v>
          </cell>
          <cell r="V73">
            <v>208.81692000000001</v>
          </cell>
          <cell r="W73">
            <v>0</v>
          </cell>
        </row>
        <row r="74">
          <cell r="C74">
            <v>30.245847104297908</v>
          </cell>
          <cell r="D74">
            <v>1</v>
          </cell>
          <cell r="E74">
            <v>15154.981455085714</v>
          </cell>
          <cell r="F74">
            <v>0.02</v>
          </cell>
          <cell r="G74">
            <v>0.05</v>
          </cell>
          <cell r="H74">
            <v>3.9674868283966207E-2</v>
          </cell>
          <cell r="I74">
            <v>0</v>
          </cell>
          <cell r="J74">
            <v>6.1180186573281752</v>
          </cell>
          <cell r="K74">
            <v>15.393848894178888</v>
          </cell>
          <cell r="L74">
            <v>0</v>
          </cell>
          <cell r="M74">
            <v>13.796935445749249</v>
          </cell>
          <cell r="N74">
            <v>0</v>
          </cell>
          <cell r="O74">
            <v>0.30270043781981348</v>
          </cell>
          <cell r="P74">
            <v>0.75675109454953371</v>
          </cell>
          <cell r="Q74">
            <v>0.60048000000000001</v>
          </cell>
          <cell r="R74">
            <v>0</v>
          </cell>
          <cell r="S74">
            <v>92.596346308151283</v>
          </cell>
          <cell r="T74">
            <v>232.98624000000001</v>
          </cell>
          <cell r="U74">
            <v>0</v>
          </cell>
          <cell r="V74">
            <v>208.81692000000001</v>
          </cell>
          <cell r="W74">
            <v>0</v>
          </cell>
        </row>
        <row r="75">
          <cell r="C75">
            <v>40</v>
          </cell>
        </row>
        <row r="76">
          <cell r="C76">
            <v>40</v>
          </cell>
        </row>
        <row r="77">
          <cell r="C77">
            <v>40</v>
          </cell>
        </row>
        <row r="78">
          <cell r="C78">
            <v>1.4066857062850701E-2</v>
          </cell>
          <cell r="D78">
            <v>0.88</v>
          </cell>
          <cell r="E78">
            <v>6.1943686413404313</v>
          </cell>
        </row>
        <row r="79">
          <cell r="C79">
            <v>7.6362938341189533E-3</v>
          </cell>
          <cell r="D79">
            <v>0.83</v>
          </cell>
          <cell r="E79">
            <v>3.1715971907122928</v>
          </cell>
        </row>
        <row r="80">
          <cell r="C80">
            <v>5.8678889462177218E-2</v>
          </cell>
          <cell r="D80">
            <v>0.82</v>
          </cell>
          <cell r="E80">
            <v>24.077591355236251</v>
          </cell>
        </row>
        <row r="82">
          <cell r="C82">
            <v>5.9642418927874958</v>
          </cell>
          <cell r="D82">
            <v>1.53</v>
          </cell>
          <cell r="E82">
            <v>4566.2951587955304</v>
          </cell>
          <cell r="M82">
            <v>439.13701743376402</v>
          </cell>
          <cell r="V82">
            <v>1312.3227989238906</v>
          </cell>
        </row>
        <row r="83">
          <cell r="C83">
            <v>103.55478214540159</v>
          </cell>
          <cell r="D83">
            <v>1.1328367386154727</v>
          </cell>
          <cell r="E83">
            <v>58702.255108681362</v>
          </cell>
          <cell r="F83">
            <v>1.8848078790606172E-2</v>
          </cell>
          <cell r="G83">
            <v>4.7120196976515441E-2</v>
          </cell>
          <cell r="H83">
            <v>17.600091863819113</v>
          </cell>
          <cell r="I83">
            <v>31.128364817896443</v>
          </cell>
          <cell r="J83">
            <v>48.017031214686781</v>
          </cell>
          <cell r="K83">
            <v>54.689488601805053</v>
          </cell>
          <cell r="L83">
            <v>0</v>
          </cell>
          <cell r="M83">
            <v>59.129670215613153</v>
          </cell>
          <cell r="N83">
            <v>0</v>
          </cell>
          <cell r="O83">
            <v>0.97668507044989672</v>
          </cell>
          <cell r="P83">
            <v>2.4417126761247423</v>
          </cell>
          <cell r="Q83">
            <v>912.01586903118766</v>
          </cell>
          <cell r="R83">
            <v>1613.0349160339904</v>
          </cell>
          <cell r="S83">
            <v>2488.1855654548449</v>
          </cell>
          <cell r="T83">
            <v>2833.9443829411753</v>
          </cell>
          <cell r="U83">
            <v>0</v>
          </cell>
          <cell r="V83">
            <v>3064.029321279153</v>
          </cell>
          <cell r="W83">
            <v>0</v>
          </cell>
        </row>
        <row r="84">
          <cell r="C84">
            <v>99.205481295294717</v>
          </cell>
          <cell r="D84">
            <v>1.1328367386154727</v>
          </cell>
          <cell r="E84">
            <v>56236.76039411674</v>
          </cell>
          <cell r="F84">
            <v>1.9674403748023143E-2</v>
          </cell>
          <cell r="G84">
            <v>4.9186009370057869E-2</v>
          </cell>
          <cell r="H84">
            <v>0.2</v>
          </cell>
          <cell r="I84">
            <v>0.62817852443364053</v>
          </cell>
          <cell r="J84">
            <v>50.122162019506035</v>
          </cell>
          <cell r="K84">
            <v>57.087148853658718</v>
          </cell>
          <cell r="L84">
            <v>0</v>
          </cell>
          <cell r="M84">
            <v>61.721993962017905</v>
          </cell>
          <cell r="N84">
            <v>0</v>
          </cell>
          <cell r="O84">
            <v>0.97668507044989672</v>
          </cell>
          <cell r="P84">
            <v>2.4417126761247423</v>
          </cell>
          <cell r="Q84">
            <v>9.9284845680330971</v>
          </cell>
          <cell r="R84">
            <v>31.184303940495649</v>
          </cell>
          <cell r="S84">
            <v>2488.1855654548449</v>
          </cell>
          <cell r="T84">
            <v>2833.9443829411753</v>
          </cell>
          <cell r="U84">
            <v>0</v>
          </cell>
          <cell r="V84">
            <v>3064.029321279153</v>
          </cell>
          <cell r="W84">
            <v>0</v>
          </cell>
        </row>
        <row r="85">
          <cell r="E85">
            <v>6337.552667298577</v>
          </cell>
        </row>
        <row r="86">
          <cell r="C86">
            <v>4.8366234059055744</v>
          </cell>
          <cell r="D86">
            <v>1.1628000000000001</v>
          </cell>
          <cell r="E86">
            <v>2814.2624591326039</v>
          </cell>
          <cell r="J86">
            <v>361.81003453014057</v>
          </cell>
          <cell r="S86">
            <v>875.66941368705704</v>
          </cell>
        </row>
        <row r="87">
          <cell r="C87">
            <v>1.7635648669166013</v>
          </cell>
          <cell r="D87">
            <v>1.6133999999999999</v>
          </cell>
          <cell r="E87">
            <v>1423.8059131053762</v>
          </cell>
          <cell r="K87">
            <v>1106.1681517676664</v>
          </cell>
          <cell r="T87">
            <v>976.17996574055383</v>
          </cell>
        </row>
        <row r="88">
          <cell r="C88">
            <v>4.582693019013611</v>
          </cell>
          <cell r="D88">
            <v>1.0900000000000001</v>
          </cell>
          <cell r="E88">
            <v>2499.5657570523945</v>
          </cell>
          <cell r="F88">
            <v>0</v>
          </cell>
          <cell r="G88">
            <v>0</v>
          </cell>
          <cell r="H88">
            <v>334.37166545285334</v>
          </cell>
          <cell r="I88">
            <v>1050.2254974685629</v>
          </cell>
          <cell r="J88">
            <v>381.85819742558971</v>
          </cell>
          <cell r="K88">
            <v>425.68840663462589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766.77427661718571</v>
          </cell>
          <cell r="R88">
            <v>1321.2128318163689</v>
          </cell>
          <cell r="S88">
            <v>875.66942359075165</v>
          </cell>
          <cell r="T88">
            <v>976.17996574055405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22.834821351211328</v>
          </cell>
          <cell r="D89">
            <v>1</v>
          </cell>
          <cell r="E89">
            <v>11426.544602750761</v>
          </cell>
        </row>
        <row r="90">
          <cell r="C90">
            <v>0.21413169312336186</v>
          </cell>
          <cell r="D90">
            <v>0.86199999999999999</v>
          </cell>
          <cell r="E90">
            <v>92.364594664044191</v>
          </cell>
          <cell r="H90">
            <v>862.00002165239221</v>
          </cell>
          <cell r="Q90">
            <v>92.364595196361506</v>
          </cell>
        </row>
        <row r="92">
          <cell r="C92">
            <v>1.0620087650493049</v>
          </cell>
          <cell r="D92">
            <v>1.1628000000000001</v>
          </cell>
          <cell r="E92">
            <v>617.94587303851449</v>
          </cell>
          <cell r="J92">
            <v>361.81003453014057</v>
          </cell>
          <cell r="S92">
            <v>192.27641808596269</v>
          </cell>
        </row>
        <row r="93">
          <cell r="C93">
            <v>31.513367783666403</v>
          </cell>
          <cell r="D93">
            <v>1.0900000000000001</v>
          </cell>
          <cell r="E93">
            <v>17188.525270451868</v>
          </cell>
          <cell r="F93">
            <v>2.9695444000418056E-2</v>
          </cell>
          <cell r="G93">
            <v>2.2271583000313542E-2</v>
          </cell>
          <cell r="H93">
            <v>63.982295459969635</v>
          </cell>
          <cell r="I93">
            <v>119.99794826457519</v>
          </cell>
          <cell r="J93">
            <v>79.531875606679421</v>
          </cell>
          <cell r="K93">
            <v>72.697910108005999</v>
          </cell>
          <cell r="L93">
            <v>0</v>
          </cell>
          <cell r="M93">
            <v>1.2381383030526658</v>
          </cell>
          <cell r="N93">
            <v>0</v>
          </cell>
          <cell r="O93">
            <v>0.46827604552036112</v>
          </cell>
          <cell r="P93">
            <v>0.35120703414027077</v>
          </cell>
          <cell r="Q93">
            <v>1008.9553232800055</v>
          </cell>
          <cell r="R93">
            <v>1892.2823619939982</v>
          </cell>
          <cell r="S93">
            <v>1254.1611491540614</v>
          </cell>
          <cell r="T93">
            <v>1146.3943707129058</v>
          </cell>
          <cell r="U93">
            <v>0</v>
          </cell>
          <cell r="V93">
            <v>19.524561015545096</v>
          </cell>
          <cell r="W93">
            <v>0</v>
          </cell>
        </row>
        <row r="95">
          <cell r="C95">
            <v>6.6001882728221757</v>
          </cell>
          <cell r="D95">
            <v>1.2831999486355306</v>
          </cell>
          <cell r="E95">
            <v>4238.0683722379799</v>
          </cell>
        </row>
        <row r="96">
          <cell r="C96">
            <v>1.7763568394002505E-15</v>
          </cell>
          <cell r="D96">
            <v>1.0900000000000001</v>
          </cell>
          <cell r="E96">
            <v>0</v>
          </cell>
          <cell r="F96">
            <v>2.9695444000418056E-2</v>
          </cell>
          <cell r="G96">
            <v>2.2271583000313542E-2</v>
          </cell>
          <cell r="H96">
            <v>63.982295459969635</v>
          </cell>
          <cell r="I96">
            <v>119.99794826457519</v>
          </cell>
          <cell r="J96">
            <v>79.531875606679421</v>
          </cell>
          <cell r="K96">
            <v>72.697910108005999</v>
          </cell>
          <cell r="L96">
            <v>0</v>
          </cell>
          <cell r="M96">
            <v>1.2381383030526658</v>
          </cell>
          <cell r="N96">
            <v>0</v>
          </cell>
          <cell r="O96">
            <v>0</v>
          </cell>
          <cell r="P96">
            <v>0</v>
          </cell>
          <cell r="Q96">
            <v>1.1368683772161603E-13</v>
          </cell>
          <cell r="R96">
            <v>1.5763809187774314E-5</v>
          </cell>
          <cell r="S96">
            <v>3.1926839483276126E-6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C97">
            <v>0.94132019657509847</v>
          </cell>
          <cell r="D97">
            <v>1.6133999999999999</v>
          </cell>
          <cell r="E97">
            <v>759.97049283830938</v>
          </cell>
          <cell r="K97">
            <v>1106.1681509867267</v>
          </cell>
          <cell r="T97">
            <v>521.04571347884587</v>
          </cell>
        </row>
        <row r="98">
          <cell r="C98">
            <v>3.5577795025705119</v>
          </cell>
          <cell r="D98">
            <v>1</v>
          </cell>
          <cell r="E98">
            <v>1780.3128629190198</v>
          </cell>
        </row>
        <row r="99">
          <cell r="C99">
            <v>4.6150050011832118</v>
          </cell>
          <cell r="D99">
            <v>1.18</v>
          </cell>
          <cell r="E99">
            <v>2725.0312330586535</v>
          </cell>
          <cell r="F99">
            <v>8.270708347588274E-3</v>
          </cell>
          <cell r="G99">
            <v>0.15355957729088279</v>
          </cell>
          <cell r="H99">
            <v>80</v>
          </cell>
          <cell r="J99">
            <v>3.6449440404825303E-3</v>
          </cell>
          <cell r="K99">
            <v>225.62454860927622</v>
          </cell>
          <cell r="L99">
            <v>0</v>
          </cell>
          <cell r="M99">
            <v>4.0784978562685881E-5</v>
          </cell>
          <cell r="O99">
            <v>1.9099947936758708E-2</v>
          </cell>
          <cell r="P99">
            <v>0.35462257987565671</v>
          </cell>
          <cell r="Q99">
            <v>184.7478800439126</v>
          </cell>
          <cell r="R99">
            <v>1.2700269589761474E-2</v>
          </cell>
          <cell r="S99">
            <v>8.4174460618997565E-3</v>
          </cell>
          <cell r="T99">
            <v>521.04571347884587</v>
          </cell>
          <cell r="U99">
            <v>0</v>
          </cell>
          <cell r="V99">
            <v>9.4186729171759305E-5</v>
          </cell>
        </row>
        <row r="101">
          <cell r="C101">
            <v>0.62987226273349162</v>
          </cell>
          <cell r="D101">
            <v>1.1628000000000001</v>
          </cell>
          <cell r="E101">
            <v>366.50069987465918</v>
          </cell>
          <cell r="J101">
            <v>361.81003453014057</v>
          </cell>
          <cell r="S101">
            <v>114.03821020664286</v>
          </cell>
        </row>
        <row r="102">
          <cell r="C102">
            <v>3.9537055038297931E-3</v>
          </cell>
          <cell r="D102">
            <v>1.53</v>
          </cell>
          <cell r="E102">
            <v>3.0270043781981353</v>
          </cell>
          <cell r="M102">
            <v>439.13701743376402</v>
          </cell>
          <cell r="V102">
            <v>0.86880370875874169</v>
          </cell>
        </row>
        <row r="103">
          <cell r="C103">
            <v>124.62885289658873</v>
          </cell>
          <cell r="D103">
            <v>1.1010830228282795</v>
          </cell>
          <cell r="E103">
            <v>68668.247731778887</v>
          </cell>
          <cell r="F103">
            <v>1.9653363567606545E-2</v>
          </cell>
          <cell r="G103">
            <v>4.913340891901638E-2</v>
          </cell>
          <cell r="H103">
            <v>0.16007397560242295</v>
          </cell>
          <cell r="I103">
            <v>0.47253280504477707</v>
          </cell>
          <cell r="J103">
            <v>40.887505164427367</v>
          </cell>
          <cell r="K103">
            <v>46.67838344264657</v>
          </cell>
          <cell r="L103">
            <v>0</v>
          </cell>
          <cell r="M103">
            <v>49.791219170059271</v>
          </cell>
          <cell r="N103">
            <v>0</v>
          </cell>
          <cell r="O103">
            <v>1.2256678293949659</v>
          </cell>
          <cell r="P103">
            <v>3.0641695734874155</v>
          </cell>
          <cell r="Q103">
            <v>9.9828979167912753</v>
          </cell>
          <cell r="R103">
            <v>29.469167223768387</v>
          </cell>
          <cell r="S103">
            <v>2549.9197430053464</v>
          </cell>
          <cell r="T103">
            <v>2911.0636818794105</v>
          </cell>
          <cell r="U103">
            <v>0</v>
          </cell>
          <cell r="V103">
            <v>3105.1934323175583</v>
          </cell>
          <cell r="W103">
            <v>0</v>
          </cell>
        </row>
        <row r="104">
          <cell r="C104">
            <v>164.62885289658874</v>
          </cell>
          <cell r="D104">
            <v>1.0765228024173958</v>
          </cell>
          <cell r="E104">
            <v>88684.247731778887</v>
          </cell>
          <cell r="F104">
            <v>1.487817058732094E-2</v>
          </cell>
          <cell r="G104">
            <v>3.7195426468302359E-2</v>
          </cell>
          <cell r="H104">
            <v>0.12118067766929014</v>
          </cell>
          <cell r="I104">
            <v>0.35772114312021813</v>
          </cell>
          <cell r="J104">
            <v>30.95303634076113</v>
          </cell>
          <cell r="K104">
            <v>35.336900434934059</v>
          </cell>
          <cell r="L104">
            <v>0</v>
          </cell>
          <cell r="M104">
            <v>37.693408052749099</v>
          </cell>
          <cell r="N104">
            <v>0</v>
          </cell>
          <cell r="O104">
            <v>1.2256678293949659</v>
          </cell>
          <cell r="P104">
            <v>3.0641695734874155</v>
          </cell>
          <cell r="Q104">
            <v>9.9828979167912753</v>
          </cell>
          <cell r="R104">
            <v>29.469167223768387</v>
          </cell>
          <cell r="S104">
            <v>2549.9197430053464</v>
          </cell>
          <cell r="T104">
            <v>2911.0636818794105</v>
          </cell>
          <cell r="U104">
            <v>0</v>
          </cell>
          <cell r="V104">
            <v>3105.1934323175583</v>
          </cell>
          <cell r="W104">
            <v>0</v>
          </cell>
        </row>
        <row r="105">
          <cell r="C105">
            <v>0</v>
          </cell>
          <cell r="D105">
            <v>1.1628000000000001</v>
          </cell>
          <cell r="E105">
            <v>0</v>
          </cell>
          <cell r="J105">
            <v>361.81003453014057</v>
          </cell>
          <cell r="S105">
            <v>0</v>
          </cell>
        </row>
        <row r="106">
          <cell r="C106">
            <v>3.7388655868976613E-2</v>
          </cell>
          <cell r="D106">
            <v>1.3408</v>
          </cell>
          <cell r="E106">
            <v>25.085407178477571</v>
          </cell>
          <cell r="J106">
            <v>110.48191996908665</v>
          </cell>
          <cell r="N106" t="str">
            <v>Alum.</v>
          </cell>
          <cell r="S106">
            <v>2.067037551506552</v>
          </cell>
        </row>
        <row r="107">
          <cell r="C107">
            <v>0</v>
          </cell>
          <cell r="D107">
            <v>1.53</v>
          </cell>
          <cell r="E107">
            <v>0</v>
          </cell>
          <cell r="M107">
            <v>439.13701743376402</v>
          </cell>
          <cell r="V107">
            <v>0</v>
          </cell>
        </row>
        <row r="108">
          <cell r="C108">
            <v>3</v>
          </cell>
          <cell r="D108">
            <v>1</v>
          </cell>
          <cell r="E108">
            <v>1501.2</v>
          </cell>
        </row>
        <row r="110">
          <cell r="C110">
            <v>167.66624155245771</v>
          </cell>
          <cell r="D110">
            <v>1.0752125360451217</v>
          </cell>
          <cell r="E110">
            <v>90210.533138957355</v>
          </cell>
          <cell r="F110">
            <v>1.4608642349891742E-2</v>
          </cell>
          <cell r="G110">
            <v>3.6521605874729371E-2</v>
          </cell>
          <cell r="H110">
            <v>0.11898540680107511</v>
          </cell>
          <cell r="I110">
            <v>0.3512407799176</v>
          </cell>
          <cell r="J110">
            <v>30.416937778949347</v>
          </cell>
          <cell r="K110">
            <v>34.696748311758689</v>
          </cell>
          <cell r="L110">
            <v>0</v>
          </cell>
          <cell r="M110">
            <v>37.010566182135335</v>
          </cell>
          <cell r="N110">
            <v>0</v>
          </cell>
          <cell r="O110">
            <v>1.2256678293949659</v>
          </cell>
          <cell r="P110">
            <v>3.0641695734874155</v>
          </cell>
          <cell r="Q110">
            <v>9.9828979167912753</v>
          </cell>
          <cell r="R110">
            <v>29.469167223768387</v>
          </cell>
          <cell r="S110">
            <v>2551.9867805568529</v>
          </cell>
          <cell r="T110">
            <v>2911.0636818794105</v>
          </cell>
          <cell r="U110">
            <v>0</v>
          </cell>
          <cell r="V110">
            <v>3105.1934323175583</v>
          </cell>
          <cell r="W110">
            <v>0</v>
          </cell>
        </row>
        <row r="112">
          <cell r="C112">
            <v>0.14410287391445095</v>
          </cell>
          <cell r="D112">
            <v>1.23</v>
          </cell>
          <cell r="E112">
            <v>88.694166096170306</v>
          </cell>
        </row>
        <row r="113">
          <cell r="C113">
            <v>167.52213867854326</v>
          </cell>
          <cell r="D113">
            <v>1.0750793875635074</v>
          </cell>
          <cell r="E113">
            <v>90121.83897286118</v>
          </cell>
        </row>
        <row r="114">
          <cell r="C114">
            <v>0.3</v>
          </cell>
          <cell r="D114">
            <v>1</v>
          </cell>
          <cell r="E114">
            <v>150.12</v>
          </cell>
        </row>
        <row r="115">
          <cell r="C115">
            <v>0.3</v>
          </cell>
          <cell r="D115">
            <v>1</v>
          </cell>
          <cell r="E115">
            <v>150.12</v>
          </cell>
        </row>
        <row r="117">
          <cell r="C117">
            <v>0.44410287391445091</v>
          </cell>
          <cell r="D117">
            <v>1.0746305933762283</v>
          </cell>
          <cell r="E117">
            <v>238.81416609617031</v>
          </cell>
          <cell r="F117">
            <v>4.4122680592465509</v>
          </cell>
          <cell r="G117">
            <v>11.03067014811638</v>
          </cell>
          <cell r="H117">
            <v>0.5</v>
          </cell>
          <cell r="J117">
            <v>2</v>
          </cell>
          <cell r="K117">
            <v>11.98323457868147</v>
          </cell>
          <cell r="L117">
            <v>0</v>
          </cell>
          <cell r="M117">
            <v>10</v>
          </cell>
          <cell r="N117" t="str">
            <v>Alum.</v>
          </cell>
          <cell r="O117">
            <v>0.98053426351597273</v>
          </cell>
          <cell r="P117">
            <v>2.4513356587899326</v>
          </cell>
          <cell r="Q117">
            <v>0.11111453905339562</v>
          </cell>
          <cell r="R117">
            <v>0</v>
          </cell>
          <cell r="S117">
            <v>0.44445815621358248</v>
          </cell>
          <cell r="T117">
            <v>2.6630231731578062</v>
          </cell>
          <cell r="U117">
            <v>0</v>
          </cell>
          <cell r="V117">
            <v>2.2222907810679127</v>
          </cell>
          <cell r="W117">
            <v>0</v>
          </cell>
        </row>
        <row r="118">
          <cell r="C118">
            <v>167.52213867854326</v>
          </cell>
          <cell r="D118">
            <v>1.0750793875635074</v>
          </cell>
          <cell r="E118">
            <v>90121.83897286118</v>
          </cell>
          <cell r="F118">
            <v>2.9242417465675957E-3</v>
          </cell>
          <cell r="G118">
            <v>7.3106043664189916E-3</v>
          </cell>
          <cell r="H118">
            <v>0.11776225325575426</v>
          </cell>
          <cell r="I118">
            <v>0.35154291792885833</v>
          </cell>
          <cell r="J118">
            <v>30.437800468678116</v>
          </cell>
          <cell r="K118">
            <v>34.694826847708754</v>
          </cell>
          <cell r="L118">
            <v>0</v>
          </cell>
          <cell r="M118">
            <v>37.015892643585261</v>
          </cell>
          <cell r="N118">
            <v>0</v>
          </cell>
          <cell r="O118">
            <v>0.24513356587899315</v>
          </cell>
          <cell r="P118">
            <v>0.61283391469748283</v>
          </cell>
          <cell r="Q118">
            <v>9.871783377737879</v>
          </cell>
          <cell r="R118">
            <v>29.469167223768387</v>
          </cell>
          <cell r="S118">
            <v>2551.5423224006395</v>
          </cell>
          <cell r="T118">
            <v>2908.4006587062527</v>
          </cell>
          <cell r="U118">
            <v>0</v>
          </cell>
          <cell r="V118">
            <v>3102.9711415364904</v>
          </cell>
          <cell r="W118">
            <v>0</v>
          </cell>
        </row>
        <row r="125">
          <cell r="D125" t="e">
            <v>#REF!</v>
          </cell>
          <cell r="N125">
            <v>100</v>
          </cell>
          <cell r="W125" t="e">
            <v>#REF!</v>
          </cell>
        </row>
        <row r="126">
          <cell r="D126">
            <v>1.123</v>
          </cell>
          <cell r="E126">
            <v>3.2085714285714286</v>
          </cell>
          <cell r="F126">
            <v>1.5</v>
          </cell>
          <cell r="G126">
            <v>3</v>
          </cell>
          <cell r="H126">
            <v>5.6816590067513024</v>
          </cell>
          <cell r="L126">
            <v>10.333252367764695</v>
          </cell>
          <cell r="N126">
            <v>1.123</v>
          </cell>
          <cell r="O126">
            <v>1.6844999999999999E-2</v>
          </cell>
          <cell r="P126">
            <v>3.3689999999999998E-2</v>
          </cell>
          <cell r="Q126">
            <v>8.7919293009265704</v>
          </cell>
          <cell r="U126">
            <v>15.989910462488487</v>
          </cell>
          <cell r="V126">
            <v>0</v>
          </cell>
          <cell r="W126">
            <v>1.2611289999999999E-2</v>
          </cell>
        </row>
        <row r="127">
          <cell r="D127">
            <v>804.51946713831398</v>
          </cell>
          <cell r="E127">
            <v>1005.6493339228924</v>
          </cell>
          <cell r="F127">
            <v>0.1943522858511619</v>
          </cell>
          <cell r="G127">
            <v>44.07674130335694</v>
          </cell>
          <cell r="H127">
            <v>14.69224710111898</v>
          </cell>
          <cell r="M127">
            <v>0.15</v>
          </cell>
          <cell r="N127">
            <v>0</v>
          </cell>
          <cell r="O127">
            <v>1.563601974500954</v>
          </cell>
          <cell r="P127">
            <v>354.60596426594202</v>
          </cell>
          <cell r="Q127">
            <v>118.20198808856679</v>
          </cell>
          <cell r="V127">
            <v>1.2067792007074709</v>
          </cell>
          <cell r="W127">
            <v>0</v>
          </cell>
        </row>
        <row r="128">
          <cell r="D128">
            <v>624.81534901102782</v>
          </cell>
          <cell r="F128">
            <v>0.25</v>
          </cell>
          <cell r="G128">
            <v>56.69696797016141</v>
          </cell>
          <cell r="M128">
            <v>0.193141734212632</v>
          </cell>
          <cell r="O128">
            <v>1.5620383725275695</v>
          </cell>
          <cell r="P128">
            <v>354.25135830167608</v>
          </cell>
          <cell r="V128">
            <v>1.2067792007074709</v>
          </cell>
        </row>
        <row r="129">
          <cell r="D129">
            <v>624.81534901102782</v>
          </cell>
          <cell r="F129">
            <v>0.25</v>
          </cell>
          <cell r="G129">
            <v>56.69696797016141</v>
          </cell>
          <cell r="M129">
            <v>0.193141734212632</v>
          </cell>
          <cell r="O129">
            <v>1.5620383725275695</v>
          </cell>
          <cell r="P129">
            <v>354.25135830167608</v>
          </cell>
          <cell r="V129">
            <v>1.2067792007074709</v>
          </cell>
        </row>
        <row r="130">
          <cell r="Q130">
            <v>59.100994044283397</v>
          </cell>
        </row>
        <row r="131">
          <cell r="D131">
            <v>380.8339849118646</v>
          </cell>
          <cell r="F131">
            <v>4.1057312015088779E-4</v>
          </cell>
          <cell r="G131">
            <v>9.3113004173664041E-2</v>
          </cell>
          <cell r="H131">
            <v>15.518834028932249</v>
          </cell>
          <cell r="O131">
            <v>1.5636019733844542E-3</v>
          </cell>
          <cell r="P131">
            <v>0.35460596426594293</v>
          </cell>
          <cell r="Q131">
            <v>59.100994044283397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3">
          <cell r="C133">
            <v>251.77023462881883</v>
          </cell>
          <cell r="D133">
            <v>20.19578818447258</v>
          </cell>
        </row>
        <row r="134">
          <cell r="C134">
            <v>1446.7923342050435</v>
          </cell>
          <cell r="D134">
            <v>64.645810751005044</v>
          </cell>
        </row>
        <row r="135">
          <cell r="C135">
            <v>251.77023462881883</v>
          </cell>
          <cell r="D135">
            <v>20.19578818447258</v>
          </cell>
        </row>
        <row r="136">
          <cell r="C136">
            <v>1446.7923342050435</v>
          </cell>
          <cell r="D136">
            <v>64.645810751005044</v>
          </cell>
        </row>
        <row r="137">
          <cell r="D137">
            <v>10</v>
          </cell>
          <cell r="T137">
            <v>6.6689984551901027</v>
          </cell>
        </row>
        <row r="138">
          <cell r="D138">
            <v>1122.9641379398329</v>
          </cell>
          <cell r="E138">
            <v>1352.9688408913651</v>
          </cell>
          <cell r="F138">
            <v>62.5</v>
          </cell>
          <cell r="G138">
            <v>8.5816203301006685E-2</v>
          </cell>
          <cell r="H138">
            <v>1.5</v>
          </cell>
          <cell r="J138">
            <v>0.15</v>
          </cell>
          <cell r="K138">
            <v>0.1497904322335184</v>
          </cell>
          <cell r="L138">
            <v>0</v>
          </cell>
          <cell r="M138">
            <v>1.5</v>
          </cell>
          <cell r="O138">
            <v>701.85258621494381</v>
          </cell>
          <cell r="P138">
            <v>0.96368518759884481</v>
          </cell>
          <cell r="Q138">
            <v>16.844462069097496</v>
          </cell>
          <cell r="S138">
            <v>1.6844462069097492</v>
          </cell>
          <cell r="T138">
            <v>1.6820928360474796</v>
          </cell>
          <cell r="U138">
            <v>0</v>
          </cell>
          <cell r="V138">
            <v>16.844462069097496</v>
          </cell>
        </row>
        <row r="139">
          <cell r="D139">
            <v>1122.3261415879037</v>
          </cell>
          <cell r="E139">
            <v>1352.2001705878358</v>
          </cell>
          <cell r="F139">
            <v>62.5</v>
          </cell>
          <cell r="G139">
            <v>5.9218472511455407E-2</v>
          </cell>
          <cell r="H139">
            <v>1.5</v>
          </cell>
          <cell r="J139">
            <v>0.15</v>
          </cell>
          <cell r="K139">
            <v>0.1497904322335184</v>
          </cell>
          <cell r="L139">
            <v>0</v>
          </cell>
          <cell r="M139">
            <v>1.9500000000000017E-2</v>
          </cell>
          <cell r="O139">
            <v>701.45383849490747</v>
          </cell>
          <cell r="P139">
            <v>0.66462439757163272</v>
          </cell>
          <cell r="Q139">
            <v>16.834892123818555</v>
          </cell>
          <cell r="S139">
            <v>1.6834892123818557</v>
          </cell>
          <cell r="T139">
            <v>1.6811371785542908</v>
          </cell>
          <cell r="U139">
            <v>0</v>
          </cell>
          <cell r="V139">
            <v>0.21885359760964143</v>
          </cell>
        </row>
        <row r="141">
          <cell r="D141">
            <v>1122.3261415879037</v>
          </cell>
          <cell r="E141">
            <v>1352.2001705878358</v>
          </cell>
          <cell r="F141">
            <v>62.5</v>
          </cell>
          <cell r="G141">
            <v>5.9218472511455407E-2</v>
          </cell>
          <cell r="H141">
            <v>1.4999999999983018</v>
          </cell>
          <cell r="I141">
            <v>0</v>
          </cell>
          <cell r="J141">
            <v>0.14999999999983019</v>
          </cell>
          <cell r="K141">
            <v>0.14979043223334881</v>
          </cell>
          <cell r="L141">
            <v>0</v>
          </cell>
          <cell r="M141">
            <v>1.9499999999977941E-2</v>
          </cell>
          <cell r="O141">
            <v>701.45383849490747</v>
          </cell>
          <cell r="P141">
            <v>0.66462439757163272</v>
          </cell>
          <cell r="Q141">
            <v>16.834892123818555</v>
          </cell>
          <cell r="R141">
            <v>0</v>
          </cell>
          <cell r="S141">
            <v>1.6834892123818557</v>
          </cell>
          <cell r="T141">
            <v>1.6811371785542908</v>
          </cell>
          <cell r="U141">
            <v>0</v>
          </cell>
          <cell r="V141">
            <v>0.21885359760964143</v>
          </cell>
        </row>
        <row r="142">
          <cell r="D142">
            <v>1072.938615372756</v>
          </cell>
          <cell r="F142">
            <v>65.05</v>
          </cell>
          <cell r="G142">
            <v>6.1634586189922784E-2</v>
          </cell>
          <cell r="H142">
            <v>0.5</v>
          </cell>
          <cell r="I142">
            <v>0</v>
          </cell>
          <cell r="J142">
            <v>0</v>
          </cell>
          <cell r="K142">
            <v>0.15668530841052203</v>
          </cell>
          <cell r="L142">
            <v>0</v>
          </cell>
          <cell r="M142">
            <v>1.8641910069177575E-2</v>
          </cell>
          <cell r="O142">
            <v>697.94656930243298</v>
          </cell>
          <cell r="P142">
            <v>0.66130127558377461</v>
          </cell>
          <cell r="Q142">
            <v>5.3646930768637802</v>
          </cell>
          <cell r="T142">
            <v>1.6811371785542908</v>
          </cell>
          <cell r="V142">
            <v>0.20001625177526827</v>
          </cell>
        </row>
        <row r="145">
          <cell r="C145">
            <v>143.97315745671938</v>
          </cell>
          <cell r="D145">
            <v>11.548829020763046</v>
          </cell>
        </row>
        <row r="146">
          <cell r="C146">
            <v>687.42476172500926</v>
          </cell>
          <cell r="D146">
            <v>30.71562518089182</v>
          </cell>
        </row>
        <row r="147">
          <cell r="C147" t="str">
            <v>SCFM</v>
          </cell>
          <cell r="E147" t="str">
            <v>? 3000</v>
          </cell>
        </row>
        <row r="148">
          <cell r="D148">
            <v>279.26155521507985</v>
          </cell>
          <cell r="F148">
            <v>1.2559083507792586</v>
          </cell>
          <cell r="G148">
            <v>1.1899675863604701E-3</v>
          </cell>
          <cell r="H148">
            <v>4.1073319376552737</v>
          </cell>
          <cell r="J148">
            <v>0.60283600837335838</v>
          </cell>
          <cell r="K148">
            <v>0</v>
          </cell>
          <cell r="M148">
            <v>6.7454132094350817E-3</v>
          </cell>
          <cell r="O148">
            <v>3.5072691924744959</v>
          </cell>
          <cell r="P148">
            <v>3.3231219878581131E-3</v>
          </cell>
          <cell r="Q148">
            <v>11.470199046954775</v>
          </cell>
          <cell r="S148">
            <v>1.6834892123818557</v>
          </cell>
          <cell r="T148">
            <v>0</v>
          </cell>
          <cell r="U148">
            <v>0</v>
          </cell>
          <cell r="V148">
            <v>1.8837345834373159E-2</v>
          </cell>
        </row>
        <row r="149">
          <cell r="D149">
            <v>1.3963077760754006</v>
          </cell>
          <cell r="F149">
            <v>1.2559083507792583</v>
          </cell>
          <cell r="G149">
            <v>1.1899675863604701E-3</v>
          </cell>
          <cell r="H149">
            <v>4.1073319376552737</v>
          </cell>
          <cell r="J149">
            <v>0.60283600837335838</v>
          </cell>
          <cell r="K149">
            <v>0</v>
          </cell>
          <cell r="M149">
            <v>6.7454132094350826E-3</v>
          </cell>
          <cell r="O149">
            <v>1.7536345962372496E-2</v>
          </cell>
          <cell r="P149">
            <v>1.6615609939290582E-5</v>
          </cell>
          <cell r="Q149">
            <v>5.7350995234773924E-2</v>
          </cell>
          <cell r="S149">
            <v>8.4174460619092853E-3</v>
          </cell>
          <cell r="T149">
            <v>0</v>
          </cell>
          <cell r="U149">
            <v>0</v>
          </cell>
          <cell r="V149">
            <v>9.4186729171865882E-5</v>
          </cell>
        </row>
        <row r="150">
          <cell r="D150">
            <v>8803.0473818632017</v>
          </cell>
          <cell r="Q150">
            <v>902.08738446315454</v>
          </cell>
          <cell r="R150" t="str">
            <v xml:space="preserve"> </v>
          </cell>
        </row>
        <row r="151">
          <cell r="Q151">
            <v>902.08738446315454</v>
          </cell>
          <cell r="R151" t="str">
            <v xml:space="preserve"> </v>
          </cell>
        </row>
        <row r="152">
          <cell r="D152">
            <v>10541.5500021886</v>
          </cell>
          <cell r="Q152">
            <v>135.3131076694732</v>
          </cell>
        </row>
        <row r="153">
          <cell r="D153">
            <v>10923.780294876538</v>
          </cell>
          <cell r="O153">
            <v>1.909994793575695E-2</v>
          </cell>
          <cell r="P153">
            <v>0.35462257987588219</v>
          </cell>
          <cell r="Q153">
            <v>194.47145270899136</v>
          </cell>
          <cell r="S153">
            <v>8.4174460619092853E-3</v>
          </cell>
          <cell r="T153">
            <v>0</v>
          </cell>
          <cell r="U153">
            <v>0</v>
          </cell>
          <cell r="V153">
            <v>9.4186729171865882E-5</v>
          </cell>
        </row>
        <row r="154">
          <cell r="D154">
            <v>10739.032417575214</v>
          </cell>
          <cell r="F154">
            <v>0</v>
          </cell>
          <cell r="G154">
            <v>0</v>
          </cell>
          <cell r="H154">
            <v>9.0544213783385827E-2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9.7235726650787626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ndex"/>
      <sheetName val="Controls"/>
      <sheetName val="Compound"/>
      <sheetName val="Index"/>
      <sheetName val="Table 1a"/>
      <sheetName val="Table 1b, 1d"/>
      <sheetName val="Table 1c"/>
      <sheetName val="Table 1e"/>
      <sheetName val="Table 2a"/>
      <sheetName val="Table 2b, 2d"/>
      <sheetName val="Table 2c"/>
      <sheetName val="Table 2e"/>
      <sheetName val="Table 3"/>
      <sheetName val="Table 4"/>
      <sheetName val="Table 5"/>
      <sheetName val="Table 6"/>
      <sheetName val="Table 7"/>
      <sheetName val="Table 8.1"/>
      <sheetName val="Table 8.2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7a"/>
      <sheetName val="Table 38"/>
      <sheetName val="Table 39"/>
      <sheetName val="Table 40"/>
      <sheetName val="Table 40 (old)"/>
      <sheetName val="FUG CPU test"/>
      <sheetName val="ConPro Data"/>
      <sheetName val="Table 41"/>
      <sheetName val="Table 41a"/>
      <sheetName val="Table 41b"/>
      <sheetName val="Table 41c"/>
      <sheetName val="Table 41d"/>
      <sheetName val="Table 41e"/>
      <sheetName val="Table 41f"/>
      <sheetName val="Table 41g"/>
      <sheetName val="CP_SUM"/>
      <sheetName val="Table 42a"/>
      <sheetName val="Table 42b"/>
      <sheetName val="Table 42c"/>
      <sheetName val="Table 42d"/>
      <sheetName val="Table 42e"/>
      <sheetName val="Table 42f"/>
      <sheetName val="Table 42g"/>
      <sheetName val="Press Tanks"/>
      <sheetName val="Table 42"/>
      <sheetName val="Table 43"/>
      <sheetName val="Lup2525"/>
      <sheetName val="Lup101"/>
      <sheetName val="Lup101dry"/>
      <sheetName val="Table 44"/>
      <sheetName val="Table 44a"/>
      <sheetName val="Table1(a)"/>
      <sheetName val="Annual 7-2"/>
      <sheetName val="Hourly 7-3"/>
      <sheetName val="Summary 7-4"/>
      <sheetName val="Op Parameters"/>
      <sheetName val="BPU Acid 7-5"/>
      <sheetName val="BPU Perest 7-6"/>
      <sheetName val="CPU 7-7"/>
      <sheetName val="Centrifuge 7-7.1"/>
      <sheetName val="MPU 7-8"/>
      <sheetName val="Filter Air 7-9"/>
      <sheetName val="Loading 7-10"/>
      <sheetName val="Fugitives 7-11"/>
      <sheetName val="Deisel Gen 7-12"/>
      <sheetName val="Phys Prop 7-13"/>
      <sheetName val="Trenches"/>
      <sheetName val="Trenches (org)"/>
      <sheetName val="BPU Sumps"/>
      <sheetName val="BPU Sumps (org)"/>
      <sheetName val="CPU Sump"/>
      <sheetName val="CPU Sump (org)"/>
      <sheetName val="MPU Sump "/>
      <sheetName val="MPU Sump (org)"/>
      <sheetName val="EQTK"/>
      <sheetName val="EQTK (org)"/>
      <sheetName val="Omit"/>
      <sheetName val="Neut Tank A"/>
      <sheetName val="Neut Tank A (org)"/>
      <sheetName val="Neut Tank B"/>
      <sheetName val="Neut Tank B (org)"/>
      <sheetName val="Org Decant Tank"/>
      <sheetName val="Org Hold Tank"/>
      <sheetName val="EQTK Eff Param (Table 2)"/>
      <sheetName val="OMS Netting"/>
      <sheetName val="OMS Sum"/>
      <sheetName val="Example-Overview"/>
      <sheetName val="Example-Loading"/>
      <sheetName val="Example-Emission Factors"/>
      <sheetName val="Example-Raw Emissions"/>
      <sheetName val="Example-Rollup"/>
      <sheetName val="Table 45"/>
      <sheetName val="Table 46"/>
      <sheetName val="Table 47"/>
      <sheetName val="Table 48"/>
      <sheetName val="PO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chemical-2001"/>
      <sheetName val="CHEMICAL-2000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</row>
        <row r="3">
          <cell r="A3" t="str">
            <v>Tank Service</v>
          </cell>
          <cell r="B3" t="str">
            <v>Mixture/Component used</v>
          </cell>
          <cell r="C3" t="str">
            <v>USER_DEF</v>
          </cell>
          <cell r="D3" t="str">
            <v>Basis for Vapor Pressure Calculations</v>
          </cell>
          <cell r="E3" t="str">
            <v>Assumptions</v>
          </cell>
          <cell r="F3" t="str">
            <v>CAS</v>
          </cell>
          <cell r="G3" t="str">
            <v>CATEGORY</v>
          </cell>
          <cell r="H3" t="str">
            <v>MOLWT</v>
          </cell>
          <cell r="I3" t="str">
            <v>VP_MOLWT</v>
          </cell>
          <cell r="J3" t="str">
            <v>L_DENS</v>
          </cell>
          <cell r="K3" t="str">
            <v>VP_40</v>
          </cell>
          <cell r="L3" t="str">
            <v>VP_50</v>
          </cell>
          <cell r="M3" t="str">
            <v>VP_60</v>
          </cell>
          <cell r="N3" t="str">
            <v>VP_70</v>
          </cell>
          <cell r="O3" t="str">
            <v>VP_80</v>
          </cell>
          <cell r="P3" t="str">
            <v>VP_90</v>
          </cell>
          <cell r="Q3" t="str">
            <v>VP_100</v>
          </cell>
          <cell r="R3" t="str">
            <v>VP_COEF_A</v>
          </cell>
          <cell r="S3" t="str">
            <v>VP_COEF_B</v>
          </cell>
          <cell r="T3" t="str">
            <v>VP_COEF_C</v>
          </cell>
          <cell r="U3" t="str">
            <v>VP_2_A</v>
          </cell>
          <cell r="V3" t="str">
            <v>VP_2_B</v>
          </cell>
          <cell r="W3" t="str">
            <v>REID</v>
          </cell>
          <cell r="X3" t="str">
            <v>ASTM_SLOPE</v>
          </cell>
          <cell r="Y3" t="str">
            <v>VP_A</v>
          </cell>
          <cell r="Z3" t="str">
            <v>VP_B</v>
          </cell>
          <cell r="AA3" t="str">
            <v>VP_X_MIN</v>
          </cell>
          <cell r="AB3" t="str">
            <v>VP_X_MAX</v>
          </cell>
          <cell r="AC3" t="str">
            <v>USER_DEF</v>
          </cell>
        </row>
        <row r="4">
          <cell r="A4" t="str">
            <v>#6 Fuel Oil</v>
          </cell>
          <cell r="B4" t="str">
            <v>Residual Oil no. 6</v>
          </cell>
          <cell r="C4" t="b">
            <v>0</v>
          </cell>
          <cell r="D4" t="str">
            <v>Option 3</v>
          </cell>
          <cell r="E4" t="str">
            <v>Tanks 4.09 database values</v>
          </cell>
          <cell r="F4" t="str">
            <v/>
          </cell>
          <cell r="G4" t="str">
            <v>Petroleum Distillates</v>
          </cell>
          <cell r="H4">
            <v>387</v>
          </cell>
          <cell r="I4">
            <v>190</v>
          </cell>
          <cell r="J4">
            <v>7.9</v>
          </cell>
          <cell r="K4">
            <v>2.0000000000000002E-5</v>
          </cell>
          <cell r="L4">
            <v>3.0000000000000001E-5</v>
          </cell>
          <cell r="M4">
            <v>4.0000000000000003E-5</v>
          </cell>
          <cell r="N4">
            <v>6.0000000000000002E-5</v>
          </cell>
          <cell r="O4">
            <v>9.0000000000000006E-5</v>
          </cell>
          <cell r="P4">
            <v>1.2999999999999999E-4</v>
          </cell>
          <cell r="Q4">
            <v>1.9000000000000001E-4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10.103999999999999</v>
          </cell>
          <cell r="Z4">
            <v>10475</v>
          </cell>
          <cell r="AA4">
            <v>40</v>
          </cell>
          <cell r="AB4">
            <v>100</v>
          </cell>
          <cell r="AC4" t="b">
            <v>0</v>
          </cell>
        </row>
        <row r="5">
          <cell r="A5" t="str">
            <v>Alkylate</v>
          </cell>
          <cell r="B5" t="str">
            <v>Alkylate</v>
          </cell>
          <cell r="C5" t="b">
            <v>1</v>
          </cell>
          <cell r="D5" t="str">
            <v>Option 1</v>
          </cell>
          <cell r="F5" t="str">
            <v/>
          </cell>
          <cell r="G5" t="str">
            <v>Petroleum Distillates</v>
          </cell>
          <cell r="H5">
            <v>68</v>
          </cell>
          <cell r="I5">
            <v>68</v>
          </cell>
          <cell r="J5">
            <v>5.8</v>
          </cell>
          <cell r="K5">
            <v>2.1</v>
          </cell>
          <cell r="L5">
            <v>2.6</v>
          </cell>
          <cell r="M5">
            <v>3.2</v>
          </cell>
          <cell r="N5">
            <v>3.9</v>
          </cell>
          <cell r="O5">
            <v>4.7</v>
          </cell>
          <cell r="P5">
            <v>5.8</v>
          </cell>
          <cell r="Q5">
            <v>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b">
            <v>1</v>
          </cell>
        </row>
        <row r="6">
          <cell r="A6" t="str">
            <v>Asphalt Feed</v>
          </cell>
          <cell r="B6" t="str">
            <v>Asphalt Feed</v>
          </cell>
          <cell r="C6" t="b">
            <v>1</v>
          </cell>
          <cell r="D6" t="str">
            <v>Option 1</v>
          </cell>
          <cell r="E6" t="str">
            <v>Vapor data same as Residual oil no. 6 (different MOLWT &amp; LDENS)</v>
          </cell>
          <cell r="F6" t="str">
            <v/>
          </cell>
          <cell r="G6" t="str">
            <v>Petroleum Distillates</v>
          </cell>
          <cell r="H6">
            <v>190</v>
          </cell>
          <cell r="I6">
            <v>190</v>
          </cell>
          <cell r="J6">
            <v>8.25</v>
          </cell>
          <cell r="K6">
            <v>2.0000000000000002E-5</v>
          </cell>
          <cell r="L6">
            <v>3.0000000000000001E-5</v>
          </cell>
          <cell r="M6">
            <v>4.0000000000000003E-5</v>
          </cell>
          <cell r="N6">
            <v>6.0000000000000002E-5</v>
          </cell>
          <cell r="O6">
            <v>9.0000000000000006E-5</v>
          </cell>
          <cell r="P6">
            <v>1.2999999999999999E-4</v>
          </cell>
          <cell r="Q6">
            <v>1.9000000000000001E-4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b">
            <v>1</v>
          </cell>
        </row>
        <row r="7">
          <cell r="A7" t="str">
            <v>Carbon Black Oil</v>
          </cell>
          <cell r="B7" t="str">
            <v>Asphalt Feed</v>
          </cell>
          <cell r="C7" t="b">
            <v>1</v>
          </cell>
          <cell r="D7" t="str">
            <v>Option 1</v>
          </cell>
          <cell r="E7" t="str">
            <v>Assumed 100°F</v>
          </cell>
          <cell r="F7" t="str">
            <v/>
          </cell>
          <cell r="G7" t="str">
            <v>Petroleum Distillates</v>
          </cell>
          <cell r="H7">
            <v>190</v>
          </cell>
          <cell r="I7">
            <v>190</v>
          </cell>
          <cell r="J7">
            <v>8.25</v>
          </cell>
          <cell r="K7">
            <v>2.0000000000000002E-5</v>
          </cell>
          <cell r="L7">
            <v>3.0000000000000001E-5</v>
          </cell>
          <cell r="M7">
            <v>4.0000000000000003E-5</v>
          </cell>
          <cell r="N7">
            <v>6.0000000000000002E-5</v>
          </cell>
          <cell r="O7">
            <v>9.0000000000000006E-5</v>
          </cell>
          <cell r="P7">
            <v>1.2999999999999999E-4</v>
          </cell>
          <cell r="Q7">
            <v>1.9000000000000001E-4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b">
            <v>1</v>
          </cell>
        </row>
        <row r="8">
          <cell r="A8" t="str">
            <v>Coker Blowdown</v>
          </cell>
          <cell r="B8" t="str">
            <v>Coker Blowdown</v>
          </cell>
          <cell r="C8" t="b">
            <v>1</v>
          </cell>
          <cell r="D8" t="str">
            <v>Option 1</v>
          </cell>
          <cell r="E8" t="str">
            <v>Vapor data same as Residual oil no. 6 (different MOLWT &amp; LDENS)</v>
          </cell>
          <cell r="F8" t="str">
            <v/>
          </cell>
          <cell r="G8" t="str">
            <v>Petroleum Distillates</v>
          </cell>
          <cell r="H8">
            <v>190</v>
          </cell>
          <cell r="I8">
            <v>190</v>
          </cell>
          <cell r="J8">
            <v>9.18</v>
          </cell>
          <cell r="K8">
            <v>2.0000000000000002E-5</v>
          </cell>
          <cell r="L8">
            <v>3.0000000000000001E-5</v>
          </cell>
          <cell r="M8">
            <v>4.0000000000000003E-5</v>
          </cell>
          <cell r="N8">
            <v>6.0000000000000002E-5</v>
          </cell>
          <cell r="O8">
            <v>9.0000000000000006E-5</v>
          </cell>
          <cell r="P8">
            <v>1.2999999999999999E-4</v>
          </cell>
          <cell r="Q8">
            <v>1.9000000000000001E-4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b">
            <v>1</v>
          </cell>
        </row>
        <row r="9">
          <cell r="A9" t="str">
            <v>Crude (WTI)</v>
          </cell>
          <cell r="B9" t="str">
            <v>Sweet Crude</v>
          </cell>
          <cell r="C9" t="b">
            <v>1</v>
          </cell>
          <cell r="D9" t="str">
            <v>Option 1</v>
          </cell>
          <cell r="E9" t="str">
            <v>User Define Values</v>
          </cell>
          <cell r="F9" t="str">
            <v/>
          </cell>
          <cell r="G9" t="str">
            <v>Crude Oils</v>
          </cell>
          <cell r="H9">
            <v>50</v>
          </cell>
          <cell r="I9">
            <v>50</v>
          </cell>
          <cell r="J9">
            <v>6.85</v>
          </cell>
          <cell r="K9">
            <v>2.1</v>
          </cell>
          <cell r="L9">
            <v>2.6</v>
          </cell>
          <cell r="M9">
            <v>3.1</v>
          </cell>
          <cell r="N9">
            <v>3.7</v>
          </cell>
          <cell r="O9">
            <v>4.5</v>
          </cell>
          <cell r="P9">
            <v>5.4</v>
          </cell>
          <cell r="Q9">
            <v>6.4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b">
            <v>1</v>
          </cell>
        </row>
        <row r="10">
          <cell r="A10" t="str">
            <v>Desalter B/D</v>
          </cell>
          <cell r="B10" t="str">
            <v>Desalter Blowdown</v>
          </cell>
          <cell r="C10" t="b">
            <v>1</v>
          </cell>
          <cell r="D10" t="str">
            <v>Option 1</v>
          </cell>
          <cell r="E10" t="str">
            <v>Identical to "Sweet Crude" but classed as Petroleum Distillates  
[VP_80=4.4 instead of 4.5]</v>
          </cell>
          <cell r="F10" t="str">
            <v/>
          </cell>
          <cell r="G10" t="str">
            <v>Petroleum Distillates</v>
          </cell>
          <cell r="H10">
            <v>50</v>
          </cell>
          <cell r="I10">
            <v>50</v>
          </cell>
          <cell r="J10">
            <v>6.85</v>
          </cell>
          <cell r="K10">
            <v>2.1</v>
          </cell>
          <cell r="L10">
            <v>2.6</v>
          </cell>
          <cell r="M10">
            <v>3.1</v>
          </cell>
          <cell r="N10">
            <v>3.7</v>
          </cell>
          <cell r="O10">
            <v>4.4000000000000004</v>
          </cell>
          <cell r="P10">
            <v>5.4</v>
          </cell>
          <cell r="Q10">
            <v>6.4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b">
            <v>1</v>
          </cell>
        </row>
        <row r="11">
          <cell r="A11" t="str">
            <v>Diesel</v>
          </cell>
          <cell r="B11" t="str">
            <v>Diesel HS ULS</v>
          </cell>
          <cell r="C11" t="b">
            <v>1</v>
          </cell>
          <cell r="D11" t="str">
            <v>Option 1</v>
          </cell>
          <cell r="E11" t="str">
            <v>"Diesel HS ULS" parameters identical to "HS Diesel".  Option 1 vapor data same as Jet kerosene (different MOLWT &amp; LDENS).</v>
          </cell>
          <cell r="F11" t="str">
            <v/>
          </cell>
          <cell r="G11" t="str">
            <v>Petroleum Distillates</v>
          </cell>
          <cell r="H11">
            <v>130</v>
          </cell>
          <cell r="I11">
            <v>130</v>
          </cell>
          <cell r="J11">
            <v>7.24</v>
          </cell>
          <cell r="K11">
            <v>4.1000000000000003E-3</v>
          </cell>
          <cell r="L11">
            <v>6.0000000000000001E-3</v>
          </cell>
          <cell r="M11">
            <v>8.5000000000000006E-3</v>
          </cell>
          <cell r="N11">
            <v>1.0999999999999999E-2</v>
          </cell>
          <cell r="O11">
            <v>1.4999999999999999E-2</v>
          </cell>
          <cell r="P11">
            <v>2.1000000000000001E-2</v>
          </cell>
          <cell r="Q11">
            <v>2.9000000000000001E-2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b">
            <v>1</v>
          </cell>
        </row>
        <row r="12">
          <cell r="A12" t="str">
            <v>FCC Feed</v>
          </cell>
          <cell r="B12" t="str">
            <v>FCC Feed</v>
          </cell>
          <cell r="C12" t="b">
            <v>1</v>
          </cell>
          <cell r="D12" t="str">
            <v>Option 1</v>
          </cell>
          <cell r="E12" t="str">
            <v>User Define Values</v>
          </cell>
          <cell r="F12" t="str">
            <v/>
          </cell>
          <cell r="G12" t="str">
            <v>Petroleum Distillates</v>
          </cell>
          <cell r="H12">
            <v>145</v>
          </cell>
          <cell r="I12">
            <v>145</v>
          </cell>
          <cell r="J12">
            <v>7.33</v>
          </cell>
          <cell r="K12">
            <v>2.9999999999999997E-4</v>
          </cell>
          <cell r="L12">
            <v>2.9999999999999997E-4</v>
          </cell>
          <cell r="M12">
            <v>2.9999999999999997E-4</v>
          </cell>
          <cell r="N12">
            <v>2.9999999999999997E-4</v>
          </cell>
          <cell r="O12">
            <v>2.9999999999999997E-4</v>
          </cell>
          <cell r="P12">
            <v>2.9999999999999997E-4</v>
          </cell>
          <cell r="Q12">
            <v>2.9999999999999997E-4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b">
            <v>1</v>
          </cell>
        </row>
        <row r="13">
          <cell r="A13" t="str">
            <v>Ariz Tuc UNL HVP</v>
          </cell>
          <cell r="B13" t="str">
            <v>Ariz Tuc UNL HVP</v>
          </cell>
          <cell r="C13" t="b">
            <v>1</v>
          </cell>
          <cell r="D13" t="str">
            <v>Option 1</v>
          </cell>
          <cell r="E13" t="str">
            <v>User Define Values</v>
          </cell>
          <cell r="F13" t="str">
            <v/>
          </cell>
          <cell r="G13" t="str">
            <v>Petroleum Distillates</v>
          </cell>
          <cell r="H13">
            <v>66</v>
          </cell>
          <cell r="I13">
            <v>66</v>
          </cell>
          <cell r="J13">
            <v>6.18</v>
          </cell>
          <cell r="K13">
            <v>3.15</v>
          </cell>
          <cell r="L13">
            <v>3.9</v>
          </cell>
          <cell r="M13">
            <v>4.92</v>
          </cell>
          <cell r="N13">
            <v>5.8</v>
          </cell>
          <cell r="O13">
            <v>6.9</v>
          </cell>
          <cell r="P13">
            <v>8.3000000000000007</v>
          </cell>
          <cell r="Q13">
            <v>10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b">
            <v>1</v>
          </cell>
        </row>
        <row r="14">
          <cell r="A14" t="str">
            <v>Premium HRVP</v>
          </cell>
          <cell r="B14" t="str">
            <v>Premium HRVP</v>
          </cell>
          <cell r="C14" t="b">
            <v>1</v>
          </cell>
          <cell r="D14" t="str">
            <v>Option 1</v>
          </cell>
          <cell r="E14" t="str">
            <v>Idential to "Ariz Tuc UNL HVP" except for LDENS.</v>
          </cell>
          <cell r="F14" t="str">
            <v/>
          </cell>
          <cell r="G14" t="str">
            <v>Petroleum Distillates</v>
          </cell>
          <cell r="H14">
            <v>66</v>
          </cell>
          <cell r="I14">
            <v>66</v>
          </cell>
          <cell r="J14">
            <v>6.13</v>
          </cell>
          <cell r="K14">
            <v>3.15</v>
          </cell>
          <cell r="L14">
            <v>3.9</v>
          </cell>
          <cell r="M14">
            <v>4.92</v>
          </cell>
          <cell r="N14">
            <v>5.8</v>
          </cell>
          <cell r="O14">
            <v>6.9</v>
          </cell>
          <cell r="P14">
            <v>8.3000000000000007</v>
          </cell>
          <cell r="Q14">
            <v>10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b">
            <v>1</v>
          </cell>
        </row>
        <row r="15">
          <cell r="A15" t="str">
            <v>Premium LRVP</v>
          </cell>
          <cell r="B15" t="str">
            <v>Premium LRVP</v>
          </cell>
          <cell r="C15" t="b">
            <v>1</v>
          </cell>
          <cell r="D15" t="str">
            <v>Option 1</v>
          </cell>
          <cell r="E15" t="str">
            <v>User Define Values</v>
          </cell>
          <cell r="F15" t="str">
            <v/>
          </cell>
          <cell r="G15" t="str">
            <v>Petroleum Distillates</v>
          </cell>
          <cell r="H15">
            <v>66</v>
          </cell>
          <cell r="I15">
            <v>66</v>
          </cell>
          <cell r="J15">
            <v>6.13</v>
          </cell>
          <cell r="K15">
            <v>2.2999999999999998</v>
          </cell>
          <cell r="L15">
            <v>3</v>
          </cell>
          <cell r="M15">
            <v>3.65</v>
          </cell>
          <cell r="N15">
            <v>4.4000000000000004</v>
          </cell>
          <cell r="O15">
            <v>5.4</v>
          </cell>
          <cell r="P15">
            <v>6.4</v>
          </cell>
          <cell r="Q15">
            <v>7.6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b">
            <v>1</v>
          </cell>
        </row>
        <row r="16">
          <cell r="A16" t="str">
            <v>Unleaded HRVP</v>
          </cell>
          <cell r="B16" t="str">
            <v>Unleaded HRVP</v>
          </cell>
          <cell r="C16" t="b">
            <v>1</v>
          </cell>
          <cell r="D16" t="str">
            <v>Option 1</v>
          </cell>
          <cell r="E16" t="str">
            <v>Idential to "Ariz Tuc UNL HVP"</v>
          </cell>
          <cell r="F16" t="str">
            <v/>
          </cell>
          <cell r="G16" t="str">
            <v>Petroleum Distillates</v>
          </cell>
          <cell r="H16">
            <v>66</v>
          </cell>
          <cell r="I16">
            <v>66</v>
          </cell>
          <cell r="J16">
            <v>6.18</v>
          </cell>
          <cell r="K16">
            <v>3.15</v>
          </cell>
          <cell r="L16">
            <v>3.9</v>
          </cell>
          <cell r="M16">
            <v>4.92</v>
          </cell>
          <cell r="N16">
            <v>5.8</v>
          </cell>
          <cell r="O16">
            <v>6.9</v>
          </cell>
          <cell r="P16">
            <v>8.3000000000000007</v>
          </cell>
          <cell r="Q16">
            <v>10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b">
            <v>1</v>
          </cell>
        </row>
        <row r="17">
          <cell r="A17" t="str">
            <v>Unleaded LRVP</v>
          </cell>
          <cell r="B17" t="str">
            <v>Unleaded LRVP</v>
          </cell>
          <cell r="C17" t="b">
            <v>1</v>
          </cell>
          <cell r="D17" t="str">
            <v>Option 1</v>
          </cell>
          <cell r="E17" t="str">
            <v>Idential to "Premium LRVP" except for LDENS.</v>
          </cell>
          <cell r="F17" t="str">
            <v/>
          </cell>
          <cell r="G17" t="str">
            <v>Petroleum Distillates</v>
          </cell>
          <cell r="H17">
            <v>66</v>
          </cell>
          <cell r="I17">
            <v>66</v>
          </cell>
          <cell r="J17">
            <v>6.18</v>
          </cell>
          <cell r="K17">
            <v>2.2999999999999998</v>
          </cell>
          <cell r="L17">
            <v>3</v>
          </cell>
          <cell r="M17">
            <v>3.65</v>
          </cell>
          <cell r="N17">
            <v>4.4000000000000004</v>
          </cell>
          <cell r="O17">
            <v>5.4</v>
          </cell>
          <cell r="P17">
            <v>6.4</v>
          </cell>
          <cell r="Q17">
            <v>7.6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b">
            <v>1</v>
          </cell>
        </row>
        <row r="18">
          <cell r="A18" t="str">
            <v>HS Diesel</v>
          </cell>
          <cell r="B18" t="str">
            <v>HS Diesel</v>
          </cell>
          <cell r="C18" t="b">
            <v>1</v>
          </cell>
          <cell r="D18" t="str">
            <v>Option 1</v>
          </cell>
          <cell r="E18" t="str">
            <v>Option 1 vapor data same as Jet kerosene (different MOLWT &amp; LDENS)</v>
          </cell>
          <cell r="F18" t="str">
            <v/>
          </cell>
          <cell r="G18" t="str">
            <v>Petroleum Distillates</v>
          </cell>
          <cell r="H18">
            <v>130</v>
          </cell>
          <cell r="I18">
            <v>130</v>
          </cell>
          <cell r="J18">
            <v>7.24</v>
          </cell>
          <cell r="K18">
            <v>4.1000000000000003E-3</v>
          </cell>
          <cell r="L18">
            <v>6.0000000000000001E-3</v>
          </cell>
          <cell r="M18">
            <v>8.5000000000000006E-3</v>
          </cell>
          <cell r="N18">
            <v>1.0999999999999999E-2</v>
          </cell>
          <cell r="O18">
            <v>1.4999999999999999E-2</v>
          </cell>
          <cell r="P18">
            <v>2.1000000000000001E-2</v>
          </cell>
          <cell r="Q18">
            <v>2.9000000000000001E-2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b">
            <v>1</v>
          </cell>
        </row>
        <row r="19">
          <cell r="A19" t="str">
            <v>HSR</v>
          </cell>
          <cell r="B19" t="str">
            <v>HSR</v>
          </cell>
          <cell r="C19" t="b">
            <v>1</v>
          </cell>
          <cell r="D19" t="str">
            <v>Option 1</v>
          </cell>
          <cell r="E19" t="str">
            <v>User Define Values</v>
          </cell>
          <cell r="F19" t="str">
            <v/>
          </cell>
          <cell r="G19" t="str">
            <v>Petroleum Distillates</v>
          </cell>
          <cell r="H19">
            <v>71</v>
          </cell>
          <cell r="I19">
            <v>71</v>
          </cell>
          <cell r="J19">
            <v>6.1</v>
          </cell>
          <cell r="K19">
            <v>1.5</v>
          </cell>
          <cell r="L19">
            <v>1.85</v>
          </cell>
          <cell r="M19">
            <v>2.4</v>
          </cell>
          <cell r="N19">
            <v>3.1</v>
          </cell>
          <cell r="O19">
            <v>3.7</v>
          </cell>
          <cell r="P19">
            <v>4.7</v>
          </cell>
          <cell r="Q19">
            <v>5.6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b">
            <v>1</v>
          </cell>
        </row>
        <row r="20">
          <cell r="A20" t="str">
            <v>Hydro. Recov.</v>
          </cell>
          <cell r="B20" t="str">
            <v>Hydrocarbon Recovery</v>
          </cell>
          <cell r="C20" t="b">
            <v>1</v>
          </cell>
          <cell r="D20" t="str">
            <v>Option 1</v>
          </cell>
          <cell r="E20" t="str">
            <v>Identical to "Sweet Crude" but classed as Petroleum Distillates</v>
          </cell>
          <cell r="F20" t="str">
            <v/>
          </cell>
          <cell r="G20" t="str">
            <v>Petroleum Distillates</v>
          </cell>
          <cell r="H20">
            <v>50</v>
          </cell>
          <cell r="I20">
            <v>50</v>
          </cell>
          <cell r="J20">
            <v>6.85</v>
          </cell>
          <cell r="K20">
            <v>2.1</v>
          </cell>
          <cell r="L20">
            <v>2.6</v>
          </cell>
          <cell r="M20">
            <v>3.1</v>
          </cell>
          <cell r="N20">
            <v>3.7</v>
          </cell>
          <cell r="O20">
            <v>4.5</v>
          </cell>
          <cell r="P20">
            <v>5.4</v>
          </cell>
          <cell r="Q20">
            <v>6.4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b">
            <v>1</v>
          </cell>
        </row>
        <row r="21">
          <cell r="A21" t="str">
            <v>Hydrobate</v>
          </cell>
          <cell r="B21" t="str">
            <v>Hydrobate</v>
          </cell>
          <cell r="C21" t="b">
            <v>1</v>
          </cell>
          <cell r="D21" t="str">
            <v>Option 1</v>
          </cell>
          <cell r="F21" t="str">
            <v/>
          </cell>
          <cell r="G21" t="str">
            <v>Petroleum Distillates</v>
          </cell>
          <cell r="H21">
            <v>85</v>
          </cell>
          <cell r="I21">
            <v>85</v>
          </cell>
          <cell r="J21">
            <v>6.15</v>
          </cell>
          <cell r="K21">
            <v>0.95</v>
          </cell>
          <cell r="L21">
            <v>1.2</v>
          </cell>
          <cell r="M21">
            <v>1.55</v>
          </cell>
          <cell r="N21">
            <v>1.9</v>
          </cell>
          <cell r="O21">
            <v>2.35</v>
          </cell>
          <cell r="P21">
            <v>2.85</v>
          </cell>
          <cell r="Q21">
            <v>3.45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b">
            <v>1</v>
          </cell>
        </row>
        <row r="22">
          <cell r="A22" t="str">
            <v>Jet A</v>
          </cell>
          <cell r="B22" t="str">
            <v>Jet A</v>
          </cell>
          <cell r="C22" t="b">
            <v>1</v>
          </cell>
          <cell r="D22" t="str">
            <v>Option 1</v>
          </cell>
          <cell r="E22" t="str">
            <v>Vapor data same as Jet kerosene (different MOLWT &amp; LDENS)</v>
          </cell>
          <cell r="F22" t="str">
            <v/>
          </cell>
          <cell r="G22" t="str">
            <v>Petroleum Distillates</v>
          </cell>
          <cell r="H22">
            <v>130</v>
          </cell>
          <cell r="I22">
            <v>130</v>
          </cell>
          <cell r="J22">
            <v>7</v>
          </cell>
          <cell r="K22">
            <v>4.1000000000000003E-3</v>
          </cell>
          <cell r="L22">
            <v>6.0000000000000001E-3</v>
          </cell>
          <cell r="M22">
            <v>8.5000000000000006E-3</v>
          </cell>
          <cell r="N22">
            <v>1.0999999999999999E-2</v>
          </cell>
          <cell r="O22">
            <v>1.4999999999999999E-2</v>
          </cell>
          <cell r="P22">
            <v>2.1000000000000001E-2</v>
          </cell>
          <cell r="Q22">
            <v>2.9000000000000001E-2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b">
            <v>1</v>
          </cell>
        </row>
        <row r="23">
          <cell r="A23" t="str">
            <v>JP-8</v>
          </cell>
          <cell r="B23" t="str">
            <v>JP-8</v>
          </cell>
          <cell r="C23" t="b">
            <v>1</v>
          </cell>
          <cell r="D23" t="str">
            <v>Option 1</v>
          </cell>
          <cell r="E23" t="str">
            <v>Vapor data same as Jet kerosene (different MOLWT &amp; LDENS)</v>
          </cell>
          <cell r="F23" t="str">
            <v/>
          </cell>
          <cell r="G23" t="str">
            <v>Petroleum Distillates</v>
          </cell>
          <cell r="H23">
            <v>130</v>
          </cell>
          <cell r="I23">
            <v>130</v>
          </cell>
          <cell r="J23">
            <v>7</v>
          </cell>
          <cell r="K23">
            <v>4.1000000000000003E-3</v>
          </cell>
          <cell r="L23">
            <v>6.0000000000000001E-3</v>
          </cell>
          <cell r="M23">
            <v>8.5000000000000006E-3</v>
          </cell>
          <cell r="N23">
            <v>1.0999999999999999E-2</v>
          </cell>
          <cell r="O23">
            <v>1.4999999999999999E-2</v>
          </cell>
          <cell r="P23">
            <v>2.1000000000000001E-2</v>
          </cell>
          <cell r="Q23">
            <v>2.9000000000000001E-2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b">
            <v>1</v>
          </cell>
        </row>
        <row r="24">
          <cell r="A24" t="str">
            <v>L.Reformate</v>
          </cell>
          <cell r="B24" t="str">
            <v>Low REF</v>
          </cell>
          <cell r="C24" t="b">
            <v>1</v>
          </cell>
          <cell r="D24" t="str">
            <v>Option 1</v>
          </cell>
          <cell r="E24" t="str">
            <v>User Define Values</v>
          </cell>
          <cell r="F24" t="str">
            <v/>
          </cell>
          <cell r="G24" t="str">
            <v>Petroleum Distillates</v>
          </cell>
          <cell r="H24">
            <v>71</v>
          </cell>
          <cell r="I24">
            <v>71</v>
          </cell>
          <cell r="J24">
            <v>6.31</v>
          </cell>
          <cell r="K24">
            <v>0.3</v>
          </cell>
          <cell r="L24">
            <v>0.4</v>
          </cell>
          <cell r="M24">
            <v>0.52500000000000002</v>
          </cell>
          <cell r="N24">
            <v>0.68</v>
          </cell>
          <cell r="O24">
            <v>0.875</v>
          </cell>
          <cell r="P24">
            <v>1.1499999999999999</v>
          </cell>
          <cell r="Q24">
            <v>1.45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b">
            <v>1</v>
          </cell>
        </row>
        <row r="25">
          <cell r="A25" t="str">
            <v>LCO</v>
          </cell>
          <cell r="B25" t="str">
            <v>Residual Oil no. 6</v>
          </cell>
          <cell r="C25" t="b">
            <v>0</v>
          </cell>
          <cell r="D25" t="str">
            <v>Option 3</v>
          </cell>
          <cell r="E25" t="str">
            <v>Tanks 4.09 database values.  Consistent with 97/98/99</v>
          </cell>
          <cell r="F25" t="str">
            <v/>
          </cell>
          <cell r="G25" t="str">
            <v>Petroleum Distillates</v>
          </cell>
          <cell r="H25">
            <v>387</v>
          </cell>
          <cell r="I25">
            <v>190</v>
          </cell>
          <cell r="J25">
            <v>7.9</v>
          </cell>
          <cell r="K25">
            <v>2.0000000000000002E-5</v>
          </cell>
          <cell r="L25">
            <v>3.0000000000000001E-5</v>
          </cell>
          <cell r="M25">
            <v>4.0000000000000003E-5</v>
          </cell>
          <cell r="N25">
            <v>6.0000000000000002E-5</v>
          </cell>
          <cell r="O25">
            <v>9.0000000000000006E-5</v>
          </cell>
          <cell r="P25">
            <v>1.2999999999999999E-4</v>
          </cell>
          <cell r="Q25">
            <v>1.9000000000000001E-4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10.103999999999999</v>
          </cell>
          <cell r="Z25">
            <v>10475</v>
          </cell>
          <cell r="AA25">
            <v>40</v>
          </cell>
          <cell r="AB25">
            <v>100</v>
          </cell>
          <cell r="AC25" t="b">
            <v>0</v>
          </cell>
        </row>
        <row r="26">
          <cell r="A26" t="str">
            <v>Low Reformate</v>
          </cell>
          <cell r="B26" t="str">
            <v>Low REF</v>
          </cell>
          <cell r="C26" t="b">
            <v>1</v>
          </cell>
          <cell r="D26" t="str">
            <v>Option 1</v>
          </cell>
          <cell r="E26" t="str">
            <v>User Define Values</v>
          </cell>
          <cell r="F26" t="str">
            <v/>
          </cell>
          <cell r="G26" t="str">
            <v>Petroleum Distillates</v>
          </cell>
          <cell r="H26">
            <v>71</v>
          </cell>
          <cell r="I26">
            <v>71</v>
          </cell>
          <cell r="J26">
            <v>6.31</v>
          </cell>
          <cell r="K26">
            <v>0.3</v>
          </cell>
          <cell r="L26">
            <v>0.4</v>
          </cell>
          <cell r="M26">
            <v>0.52500000000000002</v>
          </cell>
          <cell r="N26">
            <v>0.68</v>
          </cell>
          <cell r="O26">
            <v>0.875</v>
          </cell>
          <cell r="P26">
            <v>1.1499999999999999</v>
          </cell>
          <cell r="Q26">
            <v>1.45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b">
            <v>1</v>
          </cell>
        </row>
        <row r="27">
          <cell r="A27" t="str">
            <v>LSR</v>
          </cell>
          <cell r="B27" t="str">
            <v>LSR</v>
          </cell>
          <cell r="C27" t="b">
            <v>1</v>
          </cell>
          <cell r="D27" t="str">
            <v>Option 1</v>
          </cell>
          <cell r="E27" t="str">
            <v>User Define Values</v>
          </cell>
          <cell r="F27" t="str">
            <v/>
          </cell>
          <cell r="G27" t="str">
            <v>Petroleum Distillates</v>
          </cell>
          <cell r="H27">
            <v>62</v>
          </cell>
          <cell r="I27">
            <v>62</v>
          </cell>
          <cell r="J27">
            <v>5.72</v>
          </cell>
          <cell r="K27">
            <v>3.8</v>
          </cell>
          <cell r="L27">
            <v>4.8</v>
          </cell>
          <cell r="M27">
            <v>5.8</v>
          </cell>
          <cell r="N27">
            <v>6.8</v>
          </cell>
          <cell r="O27">
            <v>8.1999999999999993</v>
          </cell>
          <cell r="P27">
            <v>9.8000000000000007</v>
          </cell>
          <cell r="Q27">
            <v>12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b">
            <v>1</v>
          </cell>
        </row>
        <row r="28">
          <cell r="A28" t="str">
            <v>Lt. FCC</v>
          </cell>
          <cell r="B28" t="str">
            <v>LCC</v>
          </cell>
          <cell r="C28" t="b">
            <v>1</v>
          </cell>
          <cell r="D28" t="str">
            <v>Option 1</v>
          </cell>
          <cell r="E28" t="str">
            <v>User Define Values</v>
          </cell>
          <cell r="F28" t="str">
            <v/>
          </cell>
          <cell r="G28" t="str">
            <v>Petroleum Distillates</v>
          </cell>
          <cell r="H28">
            <v>68</v>
          </cell>
          <cell r="I28">
            <v>68</v>
          </cell>
          <cell r="J28">
            <v>6.31</v>
          </cell>
          <cell r="K28">
            <v>2</v>
          </cell>
          <cell r="L28">
            <v>2.5</v>
          </cell>
          <cell r="M28">
            <v>3.1</v>
          </cell>
          <cell r="N28">
            <v>3.8</v>
          </cell>
          <cell r="O28">
            <v>4.5999999999999996</v>
          </cell>
          <cell r="P28">
            <v>5.5</v>
          </cell>
          <cell r="Q28">
            <v>6.6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b">
            <v>1</v>
          </cell>
        </row>
        <row r="29">
          <cell r="A29" t="str">
            <v>Plt 38 Feed</v>
          </cell>
          <cell r="B29" t="str">
            <v>JP-8</v>
          </cell>
          <cell r="C29" t="b">
            <v>1</v>
          </cell>
          <cell r="D29" t="str">
            <v>Option 1</v>
          </cell>
          <cell r="E29" t="str">
            <v>Vapor data same as Jet kerosene (different MOLWT &amp; LDENS)</v>
          </cell>
          <cell r="F29" t="str">
            <v/>
          </cell>
          <cell r="G29" t="str">
            <v>Petroleum Distillates</v>
          </cell>
          <cell r="H29">
            <v>130</v>
          </cell>
          <cell r="I29">
            <v>130</v>
          </cell>
          <cell r="J29">
            <v>7</v>
          </cell>
          <cell r="K29">
            <v>4.1000000000000003E-3</v>
          </cell>
          <cell r="L29">
            <v>6.0000000000000001E-3</v>
          </cell>
          <cell r="M29">
            <v>8.5000000000000006E-3</v>
          </cell>
          <cell r="N29">
            <v>1.0999999999999999E-2</v>
          </cell>
          <cell r="O29">
            <v>1.4999999999999999E-2</v>
          </cell>
          <cell r="P29">
            <v>2.1000000000000001E-2</v>
          </cell>
          <cell r="Q29">
            <v>2.9000000000000001E-2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b">
            <v>1</v>
          </cell>
        </row>
        <row r="30">
          <cell r="A30" t="str">
            <v>PWS Feed</v>
          </cell>
          <cell r="B30" t="str">
            <v>PWS Feed</v>
          </cell>
          <cell r="C30" t="b">
            <v>1</v>
          </cell>
          <cell r="D30" t="str">
            <v>Option 1</v>
          </cell>
          <cell r="E30" t="str">
            <v>Identical to "Sweet Crude" but classed as Petroleum Distillates</v>
          </cell>
          <cell r="F30" t="str">
            <v/>
          </cell>
          <cell r="G30" t="str">
            <v>Petroleum Distillates</v>
          </cell>
          <cell r="H30">
            <v>50</v>
          </cell>
          <cell r="I30">
            <v>50</v>
          </cell>
          <cell r="J30">
            <v>6.85</v>
          </cell>
          <cell r="K30">
            <v>2.1</v>
          </cell>
          <cell r="L30">
            <v>2.6</v>
          </cell>
          <cell r="M30">
            <v>3.1</v>
          </cell>
          <cell r="N30">
            <v>3.7</v>
          </cell>
          <cell r="O30">
            <v>4.5</v>
          </cell>
          <cell r="P30">
            <v>5.4</v>
          </cell>
          <cell r="Q30">
            <v>6.4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b">
            <v>1</v>
          </cell>
        </row>
        <row r="31">
          <cell r="A31" t="str">
            <v>Rain Water</v>
          </cell>
          <cell r="B31" t="str">
            <v>Rain Water.Refinery</v>
          </cell>
          <cell r="C31" t="b">
            <v>1</v>
          </cell>
          <cell r="D31" t="str">
            <v>Option 1</v>
          </cell>
          <cell r="E31" t="str">
            <v>Vapor data same as Residual oil no. 6 (different MOLWT &amp; LDENS)</v>
          </cell>
          <cell r="F31" t="str">
            <v/>
          </cell>
          <cell r="G31" t="str">
            <v>Petroleum Distillates</v>
          </cell>
          <cell r="H31">
            <v>68</v>
          </cell>
          <cell r="I31">
            <v>68</v>
          </cell>
          <cell r="J31">
            <v>6.05</v>
          </cell>
          <cell r="K31">
            <v>2.0000000000000002E-5</v>
          </cell>
          <cell r="L31">
            <v>3.0000000000000001E-5</v>
          </cell>
          <cell r="M31">
            <v>4.0000000000000003E-5</v>
          </cell>
          <cell r="N31">
            <v>6.0000000000000002E-5</v>
          </cell>
          <cell r="O31">
            <v>9.0000000000000006E-5</v>
          </cell>
          <cell r="P31">
            <v>1.2999999999999999E-4</v>
          </cell>
          <cell r="Q31">
            <v>1.9000000000000001E-4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b">
            <v>1</v>
          </cell>
        </row>
        <row r="32">
          <cell r="A32" t="str">
            <v>Rainwater (Assume Crude)</v>
          </cell>
          <cell r="B32" t="str">
            <v>Rain Water.Refinery</v>
          </cell>
          <cell r="C32" t="b">
            <v>1</v>
          </cell>
          <cell r="D32" t="str">
            <v>Option 1</v>
          </cell>
          <cell r="E32" t="str">
            <v>Vapor data same as Residual oil no. 6 (different MOLWT &amp; LDENS)</v>
          </cell>
          <cell r="F32" t="str">
            <v/>
          </cell>
          <cell r="G32" t="str">
            <v>Petroleum Distillates</v>
          </cell>
          <cell r="H32">
            <v>68</v>
          </cell>
          <cell r="I32">
            <v>68</v>
          </cell>
          <cell r="J32">
            <v>6.05</v>
          </cell>
          <cell r="K32">
            <v>2.0000000000000002E-5</v>
          </cell>
          <cell r="L32">
            <v>3.0000000000000001E-5</v>
          </cell>
          <cell r="M32">
            <v>4.0000000000000003E-5</v>
          </cell>
          <cell r="N32">
            <v>6.0000000000000002E-5</v>
          </cell>
          <cell r="O32">
            <v>9.0000000000000006E-5</v>
          </cell>
          <cell r="P32">
            <v>1.2999999999999999E-4</v>
          </cell>
          <cell r="Q32">
            <v>1.9000000000000001E-4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b">
            <v>1</v>
          </cell>
        </row>
        <row r="33">
          <cell r="A33" t="str">
            <v>Recov. Oil</v>
          </cell>
          <cell r="B33" t="str">
            <v>Recovered Oil</v>
          </cell>
          <cell r="C33" t="b">
            <v>1</v>
          </cell>
          <cell r="D33" t="str">
            <v>Option 1</v>
          </cell>
          <cell r="E33" t="str">
            <v>Identical to "Sweet Crude" but classed as Petroleum Distillates</v>
          </cell>
          <cell r="F33" t="str">
            <v/>
          </cell>
          <cell r="G33" t="str">
            <v>Petroleum Distillates</v>
          </cell>
          <cell r="H33">
            <v>50</v>
          </cell>
          <cell r="I33">
            <v>50</v>
          </cell>
          <cell r="J33">
            <v>6.85</v>
          </cell>
          <cell r="K33">
            <v>2.1</v>
          </cell>
          <cell r="L33">
            <v>2.6</v>
          </cell>
          <cell r="M33">
            <v>3.1</v>
          </cell>
          <cell r="N33">
            <v>3.7</v>
          </cell>
          <cell r="O33">
            <v>4.5</v>
          </cell>
          <cell r="P33">
            <v>5.4</v>
          </cell>
          <cell r="Q33">
            <v>6.4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b">
            <v>1</v>
          </cell>
        </row>
        <row r="34">
          <cell r="A34" t="str">
            <v>Recovered Oil</v>
          </cell>
          <cell r="B34" t="str">
            <v>Recovered Oil</v>
          </cell>
          <cell r="C34" t="b">
            <v>1</v>
          </cell>
          <cell r="D34" t="str">
            <v>Option 1</v>
          </cell>
          <cell r="E34" t="str">
            <v>Identical to "Sweet Crude" but classed as Petroleum Distillates</v>
          </cell>
          <cell r="F34" t="str">
            <v/>
          </cell>
          <cell r="G34" t="str">
            <v>Petroleum Distillates</v>
          </cell>
          <cell r="H34">
            <v>50</v>
          </cell>
          <cell r="I34">
            <v>50</v>
          </cell>
          <cell r="J34">
            <v>6.85</v>
          </cell>
          <cell r="K34">
            <v>2.1</v>
          </cell>
          <cell r="L34">
            <v>2.6</v>
          </cell>
          <cell r="M34">
            <v>3.1</v>
          </cell>
          <cell r="N34">
            <v>3.7</v>
          </cell>
          <cell r="O34">
            <v>4.5</v>
          </cell>
          <cell r="P34">
            <v>5.4</v>
          </cell>
          <cell r="Q34">
            <v>6.4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b">
            <v>1</v>
          </cell>
        </row>
        <row r="35">
          <cell r="A35" t="str">
            <v>Reformate</v>
          </cell>
          <cell r="B35" t="str">
            <v>Low REF</v>
          </cell>
          <cell r="C35" t="b">
            <v>1</v>
          </cell>
          <cell r="D35" t="str">
            <v>Option 1</v>
          </cell>
          <cell r="E35" t="str">
            <v>User Define Values</v>
          </cell>
          <cell r="F35" t="str">
            <v/>
          </cell>
          <cell r="G35" t="str">
            <v>Petroleum Distillates</v>
          </cell>
          <cell r="H35">
            <v>71</v>
          </cell>
          <cell r="I35">
            <v>71</v>
          </cell>
          <cell r="J35">
            <v>6.31</v>
          </cell>
          <cell r="K35">
            <v>0.3</v>
          </cell>
          <cell r="L35">
            <v>0.4</v>
          </cell>
          <cell r="M35">
            <v>0.52500000000000002</v>
          </cell>
          <cell r="N35">
            <v>0.68</v>
          </cell>
          <cell r="O35">
            <v>0.875</v>
          </cell>
          <cell r="P35">
            <v>1.1499999999999999</v>
          </cell>
          <cell r="Q35">
            <v>1.45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b">
            <v>1</v>
          </cell>
        </row>
        <row r="36">
          <cell r="A36" t="str">
            <v>Sour Water</v>
          </cell>
          <cell r="B36" t="str">
            <v>Crude oil (RVP 5)</v>
          </cell>
          <cell r="C36" t="b">
            <v>0</v>
          </cell>
          <cell r="D36" t="str">
            <v>Option 1</v>
          </cell>
          <cell r="E36" t="str">
            <v>Tanks 4.09 database values</v>
          </cell>
          <cell r="F36" t="str">
            <v/>
          </cell>
          <cell r="G36" t="str">
            <v>Crude Oils</v>
          </cell>
          <cell r="H36">
            <v>207</v>
          </cell>
          <cell r="I36">
            <v>50</v>
          </cell>
          <cell r="J36">
            <v>7.1</v>
          </cell>
          <cell r="K36">
            <v>0</v>
          </cell>
          <cell r="L36">
            <v>0</v>
          </cell>
          <cell r="M36">
            <v>2.8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b">
            <v>0</v>
          </cell>
        </row>
        <row r="37">
          <cell r="A37" t="str">
            <v>Safety B/D</v>
          </cell>
          <cell r="B37" t="str">
            <v>Unleaded LRVP</v>
          </cell>
          <cell r="C37" t="b">
            <v>1</v>
          </cell>
          <cell r="D37" t="str">
            <v>Option 1</v>
          </cell>
          <cell r="E37" t="str">
            <v>Use Unleaded LRVP properties to be consistent with 97/98</v>
          </cell>
          <cell r="F37" t="str">
            <v/>
          </cell>
          <cell r="G37" t="str">
            <v>Petroleum Distillates</v>
          </cell>
          <cell r="H37">
            <v>66</v>
          </cell>
          <cell r="I37">
            <v>66</v>
          </cell>
          <cell r="J37">
            <v>6.18</v>
          </cell>
          <cell r="K37">
            <v>2.2999999999999998</v>
          </cell>
          <cell r="L37">
            <v>3</v>
          </cell>
          <cell r="M37">
            <v>3.65</v>
          </cell>
          <cell r="N37">
            <v>4.4000000000000004</v>
          </cell>
          <cell r="O37">
            <v>5.4</v>
          </cell>
          <cell r="P37">
            <v>6.4</v>
          </cell>
          <cell r="Q37">
            <v>7.6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b">
            <v>1</v>
          </cell>
        </row>
        <row r="38">
          <cell r="A38" t="str">
            <v>Toluene</v>
          </cell>
          <cell r="B38" t="str">
            <v>Toluene</v>
          </cell>
          <cell r="C38" t="b">
            <v>0</v>
          </cell>
          <cell r="D38" t="str">
            <v>Option 3 (all available)</v>
          </cell>
          <cell r="E38" t="str">
            <v>Tanks 4.09 database values.  Consistent with 97/98/99</v>
          </cell>
          <cell r="F38" t="str">
            <v>00108-88-3</v>
          </cell>
          <cell r="G38" t="str">
            <v>Organic Liquids</v>
          </cell>
          <cell r="H38">
            <v>92.13</v>
          </cell>
          <cell r="I38">
            <v>92.13</v>
          </cell>
          <cell r="J38">
            <v>7.2610000000000001</v>
          </cell>
          <cell r="K38">
            <v>0.17399999999999999</v>
          </cell>
          <cell r="L38">
            <v>0.21299999999999999</v>
          </cell>
          <cell r="M38">
            <v>0.309</v>
          </cell>
          <cell r="N38">
            <v>0.42499999999999999</v>
          </cell>
          <cell r="O38">
            <v>0.57999999999999996</v>
          </cell>
          <cell r="P38">
            <v>0.77300000000000002</v>
          </cell>
          <cell r="Q38">
            <v>1.006</v>
          </cell>
          <cell r="R38">
            <v>6.9539999999999997</v>
          </cell>
          <cell r="S38">
            <v>1344.8</v>
          </cell>
          <cell r="T38">
            <v>219.48</v>
          </cell>
          <cell r="U38">
            <v>39198</v>
          </cell>
          <cell r="V38">
            <v>8.33</v>
          </cell>
          <cell r="W38">
            <v>0</v>
          </cell>
          <cell r="X38">
            <v>0</v>
          </cell>
          <cell r="Y38">
            <v>13.828799999999999</v>
          </cell>
          <cell r="Z38">
            <v>7770.6</v>
          </cell>
          <cell r="AA38">
            <v>-16.100000000000001</v>
          </cell>
          <cell r="AB38">
            <v>606.20000000000005</v>
          </cell>
          <cell r="AC38" t="b">
            <v>0</v>
          </cell>
        </row>
        <row r="39">
          <cell r="A39" t="str">
            <v>WTI Semi Sour</v>
          </cell>
          <cell r="B39" t="str">
            <v>Sweet Crude</v>
          </cell>
          <cell r="C39" t="b">
            <v>1</v>
          </cell>
          <cell r="D39" t="str">
            <v>Option 1</v>
          </cell>
          <cell r="E39" t="str">
            <v>User Define Values</v>
          </cell>
          <cell r="F39" t="str">
            <v/>
          </cell>
          <cell r="G39" t="str">
            <v>Crude Oils</v>
          </cell>
          <cell r="H39">
            <v>50</v>
          </cell>
          <cell r="I39">
            <v>50</v>
          </cell>
          <cell r="J39">
            <v>6.85</v>
          </cell>
          <cell r="K39">
            <v>2.1</v>
          </cell>
          <cell r="L39">
            <v>2.6</v>
          </cell>
          <cell r="M39">
            <v>3.1</v>
          </cell>
          <cell r="N39">
            <v>3.7</v>
          </cell>
          <cell r="O39">
            <v>4.5</v>
          </cell>
          <cell r="P39">
            <v>5.4</v>
          </cell>
          <cell r="Q39">
            <v>6.4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b">
            <v>1</v>
          </cell>
        </row>
        <row r="40">
          <cell r="A40" t="str">
            <v>WTI Sweet</v>
          </cell>
          <cell r="B40" t="str">
            <v>Sweet Crude</v>
          </cell>
          <cell r="C40" t="b">
            <v>1</v>
          </cell>
          <cell r="D40" t="str">
            <v>Option 1</v>
          </cell>
          <cell r="E40" t="str">
            <v>User Define Values</v>
          </cell>
          <cell r="F40" t="str">
            <v/>
          </cell>
          <cell r="G40" t="str">
            <v>Crude Oils</v>
          </cell>
          <cell r="H40">
            <v>50</v>
          </cell>
          <cell r="I40">
            <v>50</v>
          </cell>
          <cell r="J40">
            <v>6.85</v>
          </cell>
          <cell r="K40">
            <v>2.1</v>
          </cell>
          <cell r="L40">
            <v>2.6</v>
          </cell>
          <cell r="M40">
            <v>3.1</v>
          </cell>
          <cell r="N40">
            <v>3.7</v>
          </cell>
          <cell r="O40">
            <v>4.5</v>
          </cell>
          <cell r="P40">
            <v>5.4</v>
          </cell>
          <cell r="Q40">
            <v>6.4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b">
            <v>1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</sheetNames>
    <sheetDataSet>
      <sheetData sheetId="0" refreshError="1">
        <row r="129">
          <cell r="Q129">
            <v>38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Kiln"/>
      <sheetName val="4.0"/>
      <sheetName val="Form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ver"/>
      <sheetName val="Data Entry - Compositions"/>
      <sheetName val="Data Entry - Volumetrics"/>
      <sheetName val="Volumetric Graphs"/>
      <sheetName val="GG Curve Fit"/>
      <sheetName val="Z Curve Fit"/>
      <sheetName val="Compositional Graphs"/>
      <sheetName val="Create Report Page"/>
      <sheetName val="Final Report Page"/>
      <sheetName val="Properties + Constants"/>
      <sheetName val="Residual Oil Composition"/>
      <sheetName val="Database"/>
      <sheetName val="Linked Data"/>
      <sheetName val="Revision History"/>
    </sheetNames>
    <sheetDataSet>
      <sheetData sheetId="0" refreshError="1"/>
      <sheetData sheetId="1">
        <row r="8">
          <cell r="J8">
            <v>0.09</v>
          </cell>
          <cell r="L8">
            <v>0.04</v>
          </cell>
          <cell r="M8">
            <v>0.02</v>
          </cell>
          <cell r="N8">
            <v>0.04</v>
          </cell>
          <cell r="O8">
            <v>0.04</v>
          </cell>
          <cell r="P8">
            <v>0.04</v>
          </cell>
          <cell r="Q8">
            <v>7.0000000000000007E-2</v>
          </cell>
          <cell r="R8">
            <v>7.0000000000000007E-2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C8">
            <v>0.06</v>
          </cell>
          <cell r="AD8">
            <v>0.08</v>
          </cell>
        </row>
        <row r="9">
          <cell r="J9">
            <v>2.41</v>
          </cell>
          <cell r="L9">
            <v>2.02</v>
          </cell>
          <cell r="M9">
            <v>2.12</v>
          </cell>
          <cell r="N9">
            <v>2.75</v>
          </cell>
          <cell r="O9">
            <v>4.3499999999999996</v>
          </cell>
          <cell r="P9">
            <v>5.33</v>
          </cell>
          <cell r="Q9">
            <v>7.04</v>
          </cell>
          <cell r="R9">
            <v>3.9349999999999996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5.8</v>
          </cell>
          <cell r="AD9">
            <v>2.0699999999999998</v>
          </cell>
        </row>
        <row r="10">
          <cell r="J10">
            <v>2.4</v>
          </cell>
          <cell r="L10">
            <v>3.3</v>
          </cell>
          <cell r="M10">
            <v>3.53</v>
          </cell>
          <cell r="N10">
            <v>3.82</v>
          </cell>
          <cell r="O10">
            <v>4.05</v>
          </cell>
          <cell r="P10">
            <v>3.96</v>
          </cell>
          <cell r="Q10">
            <v>3.21</v>
          </cell>
          <cell r="R10">
            <v>0.65999999999999992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C10">
            <v>1.2</v>
          </cell>
          <cell r="AD10">
            <v>0.12</v>
          </cell>
        </row>
        <row r="11">
          <cell r="J11">
            <v>0.88</v>
          </cell>
          <cell r="L11">
            <v>2.37</v>
          </cell>
          <cell r="M11">
            <v>2.15</v>
          </cell>
          <cell r="N11">
            <v>1.33</v>
          </cell>
          <cell r="O11">
            <v>0.56000000000000005</v>
          </cell>
          <cell r="P11">
            <v>0.27</v>
          </cell>
          <cell r="Q11">
            <v>0.09</v>
          </cell>
          <cell r="R11">
            <v>2.5000000000000001E-2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0.01</v>
          </cell>
          <cell r="AD11">
            <v>0.04</v>
          </cell>
        </row>
        <row r="12">
          <cell r="J12">
            <v>36.71</v>
          </cell>
          <cell r="L12">
            <v>62.8</v>
          </cell>
          <cell r="M12">
            <v>64.5</v>
          </cell>
          <cell r="N12">
            <v>61.45</v>
          </cell>
          <cell r="O12">
            <v>48.05</v>
          </cell>
          <cell r="P12">
            <v>39.21</v>
          </cell>
          <cell r="Q12">
            <v>21.78</v>
          </cell>
          <cell r="R12">
            <v>2.7349999999999999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C12">
            <v>4.93</v>
          </cell>
          <cell r="AD12">
            <v>0.54</v>
          </cell>
        </row>
        <row r="13">
          <cell r="J13">
            <v>12.07</v>
          </cell>
          <cell r="L13">
            <v>13.75</v>
          </cell>
          <cell r="M13">
            <v>14.27</v>
          </cell>
          <cell r="N13">
            <v>16.38</v>
          </cell>
          <cell r="O13">
            <v>21.35</v>
          </cell>
          <cell r="P13">
            <v>24.1</v>
          </cell>
          <cell r="Q13">
            <v>26.4</v>
          </cell>
          <cell r="R13">
            <v>9.66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1E-3</v>
          </cell>
          <cell r="AC13">
            <v>15.72</v>
          </cell>
          <cell r="AD13">
            <v>3.6</v>
          </cell>
        </row>
        <row r="14">
          <cell r="J14">
            <v>7.21</v>
          </cell>
          <cell r="L14">
            <v>6.45</v>
          </cell>
          <cell r="M14">
            <v>6.16</v>
          </cell>
          <cell r="N14">
            <v>7.15</v>
          </cell>
          <cell r="O14">
            <v>10.84</v>
          </cell>
          <cell r="P14">
            <v>13.49</v>
          </cell>
          <cell r="Q14">
            <v>19.13</v>
          </cell>
          <cell r="R14">
            <v>16.25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1.4E-2</v>
          </cell>
          <cell r="AC14">
            <v>19.559999999999999</v>
          </cell>
          <cell r="AD14">
            <v>12.94</v>
          </cell>
        </row>
        <row r="15">
          <cell r="J15">
            <v>1.41</v>
          </cell>
          <cell r="L15">
            <v>1.08</v>
          </cell>
          <cell r="M15">
            <v>0.98</v>
          </cell>
          <cell r="N15">
            <v>1.07</v>
          </cell>
          <cell r="O15">
            <v>1.69</v>
          </cell>
          <cell r="P15">
            <v>2.15</v>
          </cell>
          <cell r="Q15">
            <v>3.36</v>
          </cell>
          <cell r="R15">
            <v>5.05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2.5000000000000001E-2</v>
          </cell>
          <cell r="AC15">
            <v>4.59</v>
          </cell>
          <cell r="AD15">
            <v>5.51</v>
          </cell>
        </row>
        <row r="16">
          <cell r="J16">
            <v>3.67</v>
          </cell>
          <cell r="L16">
            <v>2.5299999999999998</v>
          </cell>
          <cell r="M16">
            <v>2.2200000000000002</v>
          </cell>
          <cell r="N16">
            <v>2.4</v>
          </cell>
          <cell r="O16">
            <v>3.82</v>
          </cell>
          <cell r="P16">
            <v>4.8899999999999997</v>
          </cell>
          <cell r="Q16">
            <v>7.86</v>
          </cell>
          <cell r="R16">
            <v>15.47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0.13400000000000001</v>
          </cell>
          <cell r="AC16">
            <v>12.5</v>
          </cell>
          <cell r="AD16">
            <v>18.440000000000001</v>
          </cell>
        </row>
        <row r="17">
          <cell r="J17">
            <v>0.01</v>
          </cell>
          <cell r="L17">
            <v>0.01</v>
          </cell>
          <cell r="M17">
            <v>0.01</v>
          </cell>
          <cell r="N17">
            <v>0.01</v>
          </cell>
          <cell r="O17">
            <v>0.01</v>
          </cell>
          <cell r="P17">
            <v>0.02</v>
          </cell>
          <cell r="Q17">
            <v>0.03</v>
          </cell>
          <cell r="R17">
            <v>5.5E-2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0.05</v>
          </cell>
          <cell r="AD17">
            <v>0.06</v>
          </cell>
        </row>
        <row r="18">
          <cell r="J18">
            <v>1.78</v>
          </cell>
          <cell r="L18">
            <v>1.01</v>
          </cell>
          <cell r="M18">
            <v>0.81</v>
          </cell>
          <cell r="N18">
            <v>0.8</v>
          </cell>
          <cell r="O18">
            <v>1.24</v>
          </cell>
          <cell r="P18">
            <v>1.6</v>
          </cell>
          <cell r="Q18">
            <v>2.75</v>
          </cell>
          <cell r="R18">
            <v>8.1750000000000007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0.27500000000000002</v>
          </cell>
          <cell r="AC18">
            <v>5.91</v>
          </cell>
          <cell r="AD18">
            <v>10.44</v>
          </cell>
        </row>
        <row r="19">
          <cell r="J19">
            <v>2.21</v>
          </cell>
          <cell r="L19">
            <v>1.17</v>
          </cell>
          <cell r="M19">
            <v>0.91</v>
          </cell>
          <cell r="N19">
            <v>0.89</v>
          </cell>
          <cell r="O19">
            <v>1.36</v>
          </cell>
          <cell r="P19">
            <v>1.75</v>
          </cell>
          <cell r="Q19">
            <v>3.02</v>
          </cell>
          <cell r="R19">
            <v>10.425000000000001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0.47099999999999997</v>
          </cell>
          <cell r="AC19">
            <v>7.22</v>
          </cell>
          <cell r="AD19">
            <v>13.63</v>
          </cell>
        </row>
        <row r="20">
          <cell r="J20">
            <v>3.31</v>
          </cell>
          <cell r="L20">
            <v>1.44</v>
          </cell>
          <cell r="M20">
            <v>1.02</v>
          </cell>
          <cell r="N20">
            <v>0.89</v>
          </cell>
          <cell r="O20">
            <v>1.32</v>
          </cell>
          <cell r="P20">
            <v>1.66</v>
          </cell>
          <cell r="Q20">
            <v>2.87</v>
          </cell>
          <cell r="R20">
            <v>13.245000000000001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1.859</v>
          </cell>
          <cell r="AC20">
            <v>9.33</v>
          </cell>
          <cell r="AD20">
            <v>17.16</v>
          </cell>
        </row>
        <row r="21">
          <cell r="J21">
            <v>0.33</v>
          </cell>
          <cell r="L21">
            <v>0.11</v>
          </cell>
          <cell r="M21">
            <v>7.0000000000000007E-2</v>
          </cell>
          <cell r="N21">
            <v>0.06</v>
          </cell>
          <cell r="O21">
            <v>0.09</v>
          </cell>
          <cell r="P21">
            <v>0.11</v>
          </cell>
          <cell r="Q21">
            <v>0.2</v>
          </cell>
          <cell r="R21">
            <v>1.0350000000000001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0.27100000000000002</v>
          </cell>
          <cell r="AC21">
            <v>0.77</v>
          </cell>
          <cell r="AD21">
            <v>1.3</v>
          </cell>
        </row>
        <row r="22">
          <cell r="J22">
            <v>0.11</v>
          </cell>
          <cell r="L22">
            <v>0.03</v>
          </cell>
          <cell r="M22">
            <v>0.02</v>
          </cell>
          <cell r="N22">
            <v>0.02</v>
          </cell>
          <cell r="O22">
            <v>0.03</v>
          </cell>
          <cell r="P22">
            <v>0.04</v>
          </cell>
          <cell r="Q22">
            <v>0.06</v>
          </cell>
          <cell r="R22">
            <v>0.32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8.5000000000000006E-2</v>
          </cell>
          <cell r="AC22">
            <v>0.23</v>
          </cell>
          <cell r="AD22">
            <v>0.41</v>
          </cell>
        </row>
        <row r="23">
          <cell r="J23">
            <v>0.23</v>
          </cell>
          <cell r="L23">
            <v>0.21</v>
          </cell>
          <cell r="M23">
            <v>0.14000000000000001</v>
          </cell>
          <cell r="N23">
            <v>0.11</v>
          </cell>
          <cell r="O23">
            <v>0.15</v>
          </cell>
          <cell r="P23">
            <v>0.18</v>
          </cell>
          <cell r="Q23">
            <v>0.31</v>
          </cell>
          <cell r="R23">
            <v>1.0249999999999999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0.15</v>
          </cell>
          <cell r="AC23">
            <v>0.73</v>
          </cell>
          <cell r="AD23">
            <v>1.32</v>
          </cell>
        </row>
        <row r="24">
          <cell r="J24">
            <v>2.4300000000000002</v>
          </cell>
          <cell r="L24">
            <v>0.65</v>
          </cell>
          <cell r="M24">
            <v>0.4</v>
          </cell>
          <cell r="N24">
            <v>0.33</v>
          </cell>
          <cell r="O24">
            <v>0.42</v>
          </cell>
          <cell r="P24">
            <v>0.51</v>
          </cell>
          <cell r="Q24">
            <v>0.9</v>
          </cell>
          <cell r="R24">
            <v>5.0150000000000006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2.7829999999999999</v>
          </cell>
          <cell r="AC24">
            <v>4.46</v>
          </cell>
          <cell r="AD24">
            <v>5.57</v>
          </cell>
        </row>
        <row r="25">
          <cell r="J25">
            <v>0.35</v>
          </cell>
          <cell r="L25">
            <v>0.1</v>
          </cell>
          <cell r="M25">
            <v>0.06</v>
          </cell>
          <cell r="N25">
            <v>0.05</v>
          </cell>
          <cell r="O25">
            <v>0.06</v>
          </cell>
          <cell r="P25">
            <v>7.0000000000000007E-2</v>
          </cell>
          <cell r="Q25">
            <v>0.12</v>
          </cell>
          <cell r="R25">
            <v>0.59499999999999997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0.44400000000000001</v>
          </cell>
          <cell r="AC25">
            <v>0.54</v>
          </cell>
          <cell r="AD25">
            <v>0.65</v>
          </cell>
        </row>
        <row r="26">
          <cell r="J26">
            <v>0.39</v>
          </cell>
          <cell r="L26">
            <v>0.09</v>
          </cell>
          <cell r="M26">
            <v>0.06</v>
          </cell>
          <cell r="N26">
            <v>0.04</v>
          </cell>
          <cell r="O26">
            <v>0.06</v>
          </cell>
          <cell r="P26">
            <v>7.0000000000000007E-2</v>
          </cell>
          <cell r="Q26">
            <v>0.11</v>
          </cell>
          <cell r="R26">
            <v>0.52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0.47699999999999998</v>
          </cell>
          <cell r="AC26">
            <v>0.48</v>
          </cell>
          <cell r="AD26">
            <v>0.56000000000000005</v>
          </cell>
        </row>
        <row r="27">
          <cell r="J27">
            <v>2.2400000000000002</v>
          </cell>
          <cell r="L27">
            <v>0.44</v>
          </cell>
          <cell r="M27">
            <v>0.27</v>
          </cell>
          <cell r="N27">
            <v>0.21</v>
          </cell>
          <cell r="O27">
            <v>0.25</v>
          </cell>
          <cell r="P27">
            <v>0.27</v>
          </cell>
          <cell r="Q27">
            <v>0.41</v>
          </cell>
          <cell r="R27">
            <v>2.4850000000000003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3.6760000000000002</v>
          </cell>
          <cell r="AC27">
            <v>2.54</v>
          </cell>
          <cell r="AD27">
            <v>2.4300000000000002</v>
          </cell>
        </row>
        <row r="28">
          <cell r="J28">
            <v>0.18</v>
          </cell>
          <cell r="L28">
            <v>0.03</v>
          </cell>
          <cell r="M28">
            <v>0.02</v>
          </cell>
          <cell r="N28">
            <v>0.01</v>
          </cell>
          <cell r="O28">
            <v>0.01</v>
          </cell>
          <cell r="P28">
            <v>0.02</v>
          </cell>
          <cell r="Q28">
            <v>0.02</v>
          </cell>
          <cell r="R28">
            <v>0.125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0.30399999999999999</v>
          </cell>
          <cell r="AC28">
            <v>0.13</v>
          </cell>
          <cell r="AD28">
            <v>0.12</v>
          </cell>
        </row>
        <row r="29">
          <cell r="J29">
            <v>0.57999999999999996</v>
          </cell>
          <cell r="L29">
            <v>0.05</v>
          </cell>
          <cell r="M29">
            <v>0.03</v>
          </cell>
          <cell r="N29">
            <v>0.02</v>
          </cell>
          <cell r="O29">
            <v>0.03</v>
          </cell>
          <cell r="P29">
            <v>0.03</v>
          </cell>
          <cell r="Q29">
            <v>0.04</v>
          </cell>
          <cell r="R29">
            <v>0.33499999999999996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0.97799999999999998</v>
          </cell>
          <cell r="AC29">
            <v>0.35</v>
          </cell>
          <cell r="AD29">
            <v>0.32</v>
          </cell>
        </row>
        <row r="30">
          <cell r="J30">
            <v>0.28000000000000003</v>
          </cell>
          <cell r="L30">
            <v>0.03</v>
          </cell>
          <cell r="M30">
            <v>0.02</v>
          </cell>
          <cell r="N30">
            <v>0.01</v>
          </cell>
          <cell r="O30">
            <v>0.02</v>
          </cell>
          <cell r="P30">
            <v>0.02</v>
          </cell>
          <cell r="Q30">
            <v>0.02</v>
          </cell>
          <cell r="R30">
            <v>0.14500000000000002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0.49099999999999999</v>
          </cell>
          <cell r="AC30">
            <v>0.15</v>
          </cell>
          <cell r="AD30">
            <v>0.14000000000000001</v>
          </cell>
        </row>
        <row r="31">
          <cell r="J31">
            <v>1.75</v>
          </cell>
          <cell r="L31">
            <v>0.2</v>
          </cell>
          <cell r="M31">
            <v>0.13</v>
          </cell>
          <cell r="N31">
            <v>0.09</v>
          </cell>
          <cell r="O31">
            <v>0.11</v>
          </cell>
          <cell r="P31">
            <v>0.12</v>
          </cell>
          <cell r="Q31">
            <v>0.14000000000000001</v>
          </cell>
          <cell r="R31">
            <v>1.07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3.6459999999999999</v>
          </cell>
          <cell r="AC31">
            <v>1.1200000000000001</v>
          </cell>
          <cell r="AD31">
            <v>1.02</v>
          </cell>
        </row>
        <row r="32">
          <cell r="J32">
            <v>0.28999999999999998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8.4999999999999992E-2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0.72599999999999998</v>
          </cell>
          <cell r="AC32">
            <v>0.09</v>
          </cell>
          <cell r="AD32">
            <v>0.08</v>
          </cell>
        </row>
        <row r="33">
          <cell r="J33">
            <v>1.98</v>
          </cell>
          <cell r="L33">
            <v>0.08</v>
          </cell>
          <cell r="M33">
            <v>7.0000000000000007E-2</v>
          </cell>
          <cell r="N33">
            <v>0.06</v>
          </cell>
          <cell r="O33">
            <v>7.0000000000000007E-2</v>
          </cell>
          <cell r="P33">
            <v>7.0000000000000007E-2</v>
          </cell>
          <cell r="Q33">
            <v>0.05</v>
          </cell>
          <cell r="R33">
            <v>0.65500000000000003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4.7140000000000004</v>
          </cell>
          <cell r="AC33">
            <v>0.68</v>
          </cell>
          <cell r="AD33">
            <v>0.63</v>
          </cell>
        </row>
        <row r="34">
          <cell r="J34">
            <v>1.83</v>
          </cell>
          <cell r="L34">
            <v>0.01</v>
          </cell>
          <cell r="M34">
            <v>0.01</v>
          </cell>
          <cell r="N34">
            <v>0.01</v>
          </cell>
          <cell r="O34">
            <v>0.02</v>
          </cell>
          <cell r="P34">
            <v>0.02</v>
          </cell>
          <cell r="Q34">
            <v>0.01</v>
          </cell>
          <cell r="R34">
            <v>0.34499999999999997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4.7279999999999998</v>
          </cell>
          <cell r="AC34">
            <v>0.35</v>
          </cell>
          <cell r="AD34">
            <v>0.34</v>
          </cell>
        </row>
        <row r="35">
          <cell r="J35">
            <v>1.43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0.17499999999999999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4.1050000000000004</v>
          </cell>
          <cell r="AC35">
            <v>0.18</v>
          </cell>
          <cell r="AD35">
            <v>0.17</v>
          </cell>
        </row>
        <row r="36">
          <cell r="J36">
            <v>1.19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0.1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3.7759999999999998</v>
          </cell>
          <cell r="AC36">
            <v>0.1</v>
          </cell>
          <cell r="AD36">
            <v>0.1</v>
          </cell>
        </row>
        <row r="37">
          <cell r="J37">
            <v>0.99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0.06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3.4630000000000001</v>
          </cell>
          <cell r="AC37">
            <v>0.06</v>
          </cell>
          <cell r="AD37">
            <v>0.06</v>
          </cell>
        </row>
        <row r="38">
          <cell r="J38">
            <v>0.91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0.05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3.4670000000000001</v>
          </cell>
          <cell r="AC38">
            <v>0.05</v>
          </cell>
          <cell r="AD38">
            <v>0.05</v>
          </cell>
        </row>
        <row r="39">
          <cell r="J39">
            <v>0.79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0.04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3.266</v>
          </cell>
          <cell r="AC39">
            <v>0.04</v>
          </cell>
          <cell r="AD39">
            <v>0.04</v>
          </cell>
        </row>
        <row r="40">
          <cell r="J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2.5000000000000001E-2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2.6429999999999998</v>
          </cell>
          <cell r="AC40">
            <v>0.03</v>
          </cell>
          <cell r="AD40">
            <v>0.02</v>
          </cell>
        </row>
        <row r="41">
          <cell r="J41">
            <v>0.51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0.02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2.4119999999999999</v>
          </cell>
          <cell r="AC41">
            <v>0.02</v>
          </cell>
          <cell r="AD41">
            <v>0.02</v>
          </cell>
        </row>
        <row r="42">
          <cell r="J42">
            <v>0.5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0.01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2.4660000000000002</v>
          </cell>
          <cell r="AC42">
            <v>0.01</v>
          </cell>
          <cell r="AD42">
            <v>0.01</v>
          </cell>
        </row>
        <row r="43">
          <cell r="J43">
            <v>0.47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0.01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2.4089999999999998</v>
          </cell>
          <cell r="AC43">
            <v>0.01</v>
          </cell>
          <cell r="AD43">
            <v>0.01</v>
          </cell>
        </row>
        <row r="44">
          <cell r="J44">
            <v>0.41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2.2570000000000001</v>
          </cell>
          <cell r="AC44">
            <v>0</v>
          </cell>
          <cell r="AD44">
            <v>0</v>
          </cell>
        </row>
        <row r="45">
          <cell r="J45">
            <v>0.36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2.077</v>
          </cell>
          <cell r="AC45">
            <v>0</v>
          </cell>
          <cell r="AD45">
            <v>0</v>
          </cell>
        </row>
        <row r="46">
          <cell r="J46">
            <v>0.31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1.788</v>
          </cell>
          <cell r="AC46">
            <v>0</v>
          </cell>
          <cell r="AD46">
            <v>0</v>
          </cell>
        </row>
        <row r="47">
          <cell r="J47">
            <v>0.26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1.66</v>
          </cell>
          <cell r="AC47">
            <v>0</v>
          </cell>
          <cell r="AD47">
            <v>0</v>
          </cell>
        </row>
        <row r="48">
          <cell r="J48">
            <v>0.24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1.5409999999999999</v>
          </cell>
          <cell r="AC48">
            <v>0</v>
          </cell>
          <cell r="AD48">
            <v>0</v>
          </cell>
        </row>
        <row r="49">
          <cell r="J49">
            <v>0.22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1.577</v>
          </cell>
          <cell r="AC49">
            <v>0</v>
          </cell>
          <cell r="AD49">
            <v>0</v>
          </cell>
        </row>
        <row r="50">
          <cell r="J50">
            <v>0.22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1.5449999999999999</v>
          </cell>
          <cell r="AC50">
            <v>0</v>
          </cell>
          <cell r="AD50">
            <v>0</v>
          </cell>
        </row>
        <row r="51">
          <cell r="J51">
            <v>0.21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1.4419999999999999</v>
          </cell>
          <cell r="AC51">
            <v>0</v>
          </cell>
          <cell r="AD51">
            <v>0</v>
          </cell>
        </row>
        <row r="52">
          <cell r="J52">
            <v>0.19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1.508</v>
          </cell>
          <cell r="AC52">
            <v>0</v>
          </cell>
          <cell r="AD52">
            <v>0</v>
          </cell>
        </row>
        <row r="53">
          <cell r="J53">
            <v>0.19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1.452</v>
          </cell>
          <cell r="AC53">
            <v>0</v>
          </cell>
          <cell r="AD53">
            <v>0</v>
          </cell>
        </row>
        <row r="54">
          <cell r="J54">
            <v>0.16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1.43</v>
          </cell>
          <cell r="AC54">
            <v>0</v>
          </cell>
          <cell r="AD54">
            <v>0</v>
          </cell>
        </row>
        <row r="55">
          <cell r="J55">
            <v>0.16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1.2130000000000001</v>
          </cell>
          <cell r="AC55">
            <v>0</v>
          </cell>
          <cell r="AD55">
            <v>0</v>
          </cell>
        </row>
        <row r="56">
          <cell r="J56">
            <v>0.14000000000000001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1.2310000000000001</v>
          </cell>
          <cell r="AC56">
            <v>0</v>
          </cell>
          <cell r="AD56">
            <v>0</v>
          </cell>
        </row>
        <row r="57">
          <cell r="J57">
            <v>0.12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1.087</v>
          </cell>
          <cell r="AC57">
            <v>0</v>
          </cell>
          <cell r="AD57">
            <v>0</v>
          </cell>
        </row>
        <row r="58">
          <cell r="J58">
            <v>0.13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1.0680000000000001</v>
          </cell>
          <cell r="AC58">
            <v>0</v>
          </cell>
          <cell r="AD58">
            <v>0</v>
          </cell>
        </row>
        <row r="59">
          <cell r="J59">
            <v>2.16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22.864999999999998</v>
          </cell>
          <cell r="AC59">
            <v>0</v>
          </cell>
          <cell r="AD59">
            <v>0</v>
          </cell>
        </row>
        <row r="63">
          <cell r="J63" t="str">
            <v>C36+</v>
          </cell>
          <cell r="R63" t="str">
            <v>C36+</v>
          </cell>
          <cell r="AA63" t="str">
            <v>C36+</v>
          </cell>
          <cell r="AC63" t="str">
            <v>C36+</v>
          </cell>
          <cell r="AD63" t="str">
            <v>C36+</v>
          </cell>
        </row>
        <row r="64">
          <cell r="J64">
            <v>597.33000000000004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450.7999999999999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564.9</v>
          </cell>
          <cell r="AC64">
            <v>450.8</v>
          </cell>
          <cell r="AD64">
            <v>450.8</v>
          </cell>
        </row>
        <row r="65">
          <cell r="J65">
            <v>1.2364999999999999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0.90869999999999984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1.2713000000000001</v>
          </cell>
          <cell r="AC65">
            <v>0.90869999999999995</v>
          </cell>
          <cell r="AD65">
            <v>0.90869999999999995</v>
          </cell>
        </row>
        <row r="68">
          <cell r="J68">
            <v>597.33000000000004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450.7999999999999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564.9</v>
          </cell>
          <cell r="AC68">
            <v>450.8</v>
          </cell>
          <cell r="AD68">
            <v>450.8</v>
          </cell>
        </row>
        <row r="69">
          <cell r="J69">
            <v>1.2364999999999999</v>
          </cell>
          <cell r="L69">
            <v>1E-10</v>
          </cell>
          <cell r="M69">
            <v>1E-10</v>
          </cell>
          <cell r="N69">
            <v>1E-10</v>
          </cell>
          <cell r="O69">
            <v>1E-10</v>
          </cell>
          <cell r="P69">
            <v>1E-10</v>
          </cell>
          <cell r="Q69">
            <v>1E-10</v>
          </cell>
          <cell r="R69">
            <v>0.90869999999999984</v>
          </cell>
          <cell r="S69">
            <v>1E-10</v>
          </cell>
          <cell r="T69">
            <v>1E-10</v>
          </cell>
          <cell r="U69">
            <v>1E-10</v>
          </cell>
          <cell r="V69">
            <v>1E-10</v>
          </cell>
          <cell r="W69">
            <v>1E-10</v>
          </cell>
          <cell r="X69">
            <v>1E-10</v>
          </cell>
          <cell r="Y69">
            <v>1E-10</v>
          </cell>
          <cell r="Z69">
            <v>1E-10</v>
          </cell>
          <cell r="AA69">
            <v>1.2713000000000001</v>
          </cell>
          <cell r="AC69">
            <v>0.90869999999999995</v>
          </cell>
          <cell r="AD69">
            <v>0.90869999999999995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F M09Y00"/>
      <sheetName val="KF M10Y00"/>
      <sheetName val="AVG ST (LB-HR)"/>
      <sheetName val="AVG ST (LB-TON)"/>
      <sheetName val="L1 CP CEM"/>
      <sheetName val="L1 CO CEM (LB-HR)"/>
      <sheetName val="L1 CO CEM (LB-TON)"/>
      <sheetName val="L1 NOx CEM (LB-HR)"/>
      <sheetName val="L1 NOx CEM (LB-TON)"/>
      <sheetName val="L1 SOx CEM (LB-HR)"/>
      <sheetName val="L1 SOx CEM (LB-TON)"/>
      <sheetName val="L2 CP CEM"/>
      <sheetName val="L2 CO CEM (LB-HR)"/>
      <sheetName val="L2 CO CEM (LB-TON)"/>
      <sheetName val="L2 NOx CEM (LB-HR)"/>
      <sheetName val="L2 NOx CEM (LB-TON)"/>
      <sheetName val="L2 SOx CEM (LB-HR)"/>
      <sheetName val="L2 SOx CEM (LB-TON)"/>
      <sheetName val="CO &amp; SO2"/>
      <sheetName val="L1 ST (LB-HR)"/>
      <sheetName val="L2 ST (LB-HR)"/>
      <sheetName val="L1 ST (LB-TON)"/>
      <sheetName val="L2 ST (LB-TON)"/>
      <sheetName val="PRODUCTION"/>
      <sheetName val="COMBUSTION"/>
      <sheetName val="GASEOUS COMBUSTION"/>
      <sheetName val="2002 CEMS Data"/>
      <sheetName val="GASEOUS COMBUSTION (2)"/>
      <sheetName val="DUST COLLECTORS"/>
      <sheetName val="MATERIAL TRANSFER"/>
      <sheetName val="STORAGE PILES"/>
      <sheetName val="OTHER COMBUSTION"/>
      <sheetName val="CRUSHER"/>
      <sheetName val="TCEQ ROADS"/>
      <sheetName val="COOLING TOWER"/>
      <sheetName val="SPECIATED COMPOUNDS"/>
      <sheetName val="PM_PM10 SUMMARY"/>
      <sheetName val="Other SUMMARY"/>
      <sheetName val="ROAD SEGMENTS"/>
      <sheetName val="RMR&amp;BDR"/>
      <sheetName val="EI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hing Process"/>
      <sheetName val="Process Heaters"/>
      <sheetName val="Makeup Heaters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-Sample Storage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Emissions"/>
      <sheetName val="Fuel"/>
      <sheetName val="Duct Firing Data"/>
      <sheetName val="CycleDeckData"/>
      <sheetName val="Winter Min BASE DBMAX"/>
      <sheetName val="Winter Min BASE DB"/>
      <sheetName val="Winter Min BASE "/>
      <sheetName val="Winter Min 75%"/>
      <sheetName val="Winter Min 50%"/>
      <sheetName val="Winter BASE DBMAX"/>
      <sheetName val="Winter BASE DB"/>
      <sheetName val="Winter BASE "/>
      <sheetName val="Winter 75%"/>
      <sheetName val="Winter 50%"/>
      <sheetName val="Ann. Avg BASE DBMAX"/>
      <sheetName val="Ann. Avg BASE DB"/>
      <sheetName val="Ann. Avg BASE "/>
      <sheetName val="Ann. Avg 75%"/>
      <sheetName val="Ann. Avg 50%"/>
      <sheetName val="Summer BASE DBMAX"/>
      <sheetName val="Summer BASE DB"/>
      <sheetName val="Summer BASE "/>
      <sheetName val="Summer 75%"/>
      <sheetName val="Summer 50%"/>
    </sheetNames>
    <sheetDataSet>
      <sheetData sheetId="0" refreshError="1"/>
      <sheetData sheetId="1" refreshError="1">
        <row r="1">
          <cell r="G1">
            <v>14.0067</v>
          </cell>
        </row>
        <row r="2">
          <cell r="G2">
            <v>12.011150000000001</v>
          </cell>
        </row>
        <row r="3">
          <cell r="G3">
            <v>15.9994</v>
          </cell>
        </row>
        <row r="4">
          <cell r="G4">
            <v>1.0079</v>
          </cell>
        </row>
        <row r="5">
          <cell r="G5">
            <v>39.948</v>
          </cell>
        </row>
      </sheetData>
      <sheetData sheetId="2" refreshError="1">
        <row r="1">
          <cell r="B1" t="str">
            <v>Model Link Area</v>
          </cell>
          <cell r="F1">
            <v>8</v>
          </cell>
          <cell r="G1">
            <v>9</v>
          </cell>
          <cell r="H1">
            <v>10</v>
          </cell>
          <cell r="I1">
            <v>11</v>
          </cell>
          <cell r="J1">
            <v>12</v>
          </cell>
          <cell r="K1">
            <v>13</v>
          </cell>
          <cell r="L1">
            <v>14</v>
          </cell>
          <cell r="M1">
            <v>15</v>
          </cell>
          <cell r="N1">
            <v>16</v>
          </cell>
          <cell r="O1">
            <v>17</v>
          </cell>
          <cell r="P1">
            <v>18</v>
          </cell>
          <cell r="Q1">
            <v>19</v>
          </cell>
          <cell r="R1">
            <v>20</v>
          </cell>
          <cell r="S1">
            <v>21</v>
          </cell>
          <cell r="T1">
            <v>22</v>
          </cell>
          <cell r="U1">
            <v>23</v>
          </cell>
        </row>
        <row r="2">
          <cell r="F2" t="str">
            <v>0/No IC/NoDB/No SI</v>
          </cell>
          <cell r="G2" t="str">
            <v>0/No IC/NoDB/No SI</v>
          </cell>
          <cell r="H2" t="str">
            <v>0/No IC/NoDB/No SI</v>
          </cell>
          <cell r="I2" t="str">
            <v>0/No IC/DB/No SI</v>
          </cell>
          <cell r="J2" t="str">
            <v>48/No IC/NoDB/No SI</v>
          </cell>
          <cell r="K2" t="str">
            <v>48/No IC/NoDB/No SI</v>
          </cell>
          <cell r="L2" t="str">
            <v>48/No IC/NoDB/No SI</v>
          </cell>
          <cell r="M2" t="str">
            <v>48/No IC/DB/No SI</v>
          </cell>
          <cell r="N2" t="str">
            <v>66/No IC/NoDB/No SI</v>
          </cell>
          <cell r="O2" t="str">
            <v>66/No IC/NoDB/No SI</v>
          </cell>
          <cell r="P2" t="str">
            <v>66/IC/NoDB/No SI</v>
          </cell>
          <cell r="Q2" t="str">
            <v>66/IC/DB/No SI</v>
          </cell>
          <cell r="R2" t="str">
            <v>82/No IC/NoDB/No SI</v>
          </cell>
          <cell r="S2" t="str">
            <v>82/No IC/NoDB/No SI</v>
          </cell>
          <cell r="T2" t="str">
            <v>82/IC/NoDB/No SI</v>
          </cell>
          <cell r="U2" t="str">
            <v>82/IC/DB/No SI</v>
          </cell>
        </row>
        <row r="3">
          <cell r="B3" t="str">
            <v>Link Area ID:</v>
          </cell>
          <cell r="C3" t="str">
            <v>Heat balance</v>
          </cell>
          <cell r="F3" t="str">
            <v xml:space="preserve">Red River/Shreveport </v>
          </cell>
          <cell r="G3" t="str">
            <v xml:space="preserve">Red River/Shreveport </v>
          </cell>
          <cell r="H3" t="str">
            <v xml:space="preserve">Red River/Shreveport </v>
          </cell>
          <cell r="I3" t="str">
            <v xml:space="preserve">Red River/Shreveport </v>
          </cell>
          <cell r="J3" t="str">
            <v xml:space="preserve">Red River/Shreveport </v>
          </cell>
          <cell r="K3" t="str">
            <v xml:space="preserve">Red River/Shreveport </v>
          </cell>
          <cell r="L3" t="str">
            <v xml:space="preserve">Red River/Shreveport </v>
          </cell>
          <cell r="M3" t="str">
            <v xml:space="preserve">Red River/Shreveport </v>
          </cell>
          <cell r="N3" t="str">
            <v xml:space="preserve">Red River/Shreveport </v>
          </cell>
          <cell r="O3" t="str">
            <v xml:space="preserve">Red River/Shreveport </v>
          </cell>
          <cell r="P3" t="str">
            <v xml:space="preserve">Red River/Shreveport </v>
          </cell>
          <cell r="Q3" t="str">
            <v xml:space="preserve">Red River/Shreveport </v>
          </cell>
          <cell r="R3" t="str">
            <v xml:space="preserve">Red River/Shreveport </v>
          </cell>
          <cell r="S3" t="str">
            <v xml:space="preserve">Red River/Shreveport </v>
          </cell>
          <cell r="T3" t="str">
            <v xml:space="preserve">Red River/Shreveport </v>
          </cell>
          <cell r="U3" t="str">
            <v xml:space="preserve">Red River/Shreveport </v>
          </cell>
        </row>
        <row r="4">
          <cell r="B4" t="str">
            <v>Model ID:</v>
          </cell>
          <cell r="C4" t="str">
            <v>Base3</v>
          </cell>
          <cell r="E4" t="str">
            <v>Date:</v>
          </cell>
          <cell r="F4">
            <v>37136</v>
          </cell>
          <cell r="G4">
            <v>37136</v>
          </cell>
          <cell r="H4">
            <v>37136</v>
          </cell>
          <cell r="I4">
            <v>37136</v>
          </cell>
          <cell r="J4">
            <v>37136</v>
          </cell>
          <cell r="K4">
            <v>37136</v>
          </cell>
          <cell r="L4">
            <v>37136</v>
          </cell>
          <cell r="M4">
            <v>37136</v>
          </cell>
          <cell r="N4">
            <v>37136</v>
          </cell>
          <cell r="O4">
            <v>37136</v>
          </cell>
          <cell r="P4">
            <v>37136</v>
          </cell>
          <cell r="Q4">
            <v>37136</v>
          </cell>
          <cell r="R4">
            <v>37136</v>
          </cell>
          <cell r="S4">
            <v>37136</v>
          </cell>
          <cell r="T4">
            <v>37136</v>
          </cell>
          <cell r="U4">
            <v>37136</v>
          </cell>
        </row>
        <row r="5">
          <cell r="B5" t="str">
            <v>Case ID:</v>
          </cell>
          <cell r="C5" t="str">
            <v>Base3</v>
          </cell>
          <cell r="E5" t="str">
            <v>Starting Time:</v>
          </cell>
          <cell r="F5">
            <v>0.6605671296296296</v>
          </cell>
          <cell r="G5">
            <v>0.65940972222222227</v>
          </cell>
          <cell r="H5">
            <v>0.65835648148148151</v>
          </cell>
          <cell r="I5">
            <v>0.65658564814814813</v>
          </cell>
          <cell r="J5">
            <v>0.6524537037037037</v>
          </cell>
          <cell r="K5">
            <v>0.6511689814814815</v>
          </cell>
          <cell r="L5">
            <v>0.64659722222222216</v>
          </cell>
          <cell r="M5">
            <v>0.64560185185185182</v>
          </cell>
          <cell r="N5">
            <v>0.64258101851851845</v>
          </cell>
          <cell r="O5">
            <v>0.64140046296296294</v>
          </cell>
          <cell r="P5">
            <v>0.64067129629629627</v>
          </cell>
          <cell r="Q5">
            <v>0.63927083333333334</v>
          </cell>
          <cell r="R5">
            <v>0.6363657407407407</v>
          </cell>
          <cell r="S5">
            <v>0.63565972222222222</v>
          </cell>
          <cell r="T5">
            <v>0.59890046296296295</v>
          </cell>
          <cell r="U5">
            <v>0.59665509259259253</v>
          </cell>
        </row>
        <row r="6">
          <cell r="B6" t="str">
            <v>Location of Data Files:</v>
          </cell>
          <cell r="C6" t="str">
            <v>C:\Program Files\GE Enter Software\GateCycle\User\STANDARD PLANT\Rev 3</v>
          </cell>
          <cell r="E6" t="str">
            <v>Ending Time:</v>
          </cell>
          <cell r="F6">
            <v>0.66071759259259266</v>
          </cell>
          <cell r="G6">
            <v>0.65952546296296299</v>
          </cell>
          <cell r="H6">
            <v>0.65862268518518519</v>
          </cell>
          <cell r="I6">
            <v>0.65670138888888896</v>
          </cell>
          <cell r="J6">
            <v>0.65258101851851846</v>
          </cell>
          <cell r="K6">
            <v>0.65128472222222222</v>
          </cell>
          <cell r="L6">
            <v>0.64672453703703703</v>
          </cell>
          <cell r="M6">
            <v>0.64579861111111114</v>
          </cell>
          <cell r="N6">
            <v>0.64270833333333333</v>
          </cell>
          <cell r="O6">
            <v>0.64151620370370377</v>
          </cell>
          <cell r="P6">
            <v>0.64079861111111114</v>
          </cell>
          <cell r="Q6">
            <v>0.63938657407407407</v>
          </cell>
          <cell r="R6">
            <v>0.63648148148148154</v>
          </cell>
          <cell r="S6">
            <v>0.63577546296296295</v>
          </cell>
          <cell r="T6">
            <v>0.59902777777777783</v>
          </cell>
          <cell r="U6">
            <v>0.59695601851851854</v>
          </cell>
        </row>
        <row r="7">
          <cell r="E7" t="str">
            <v>Status:</v>
          </cell>
          <cell r="F7" t="str">
            <v>Converged</v>
          </cell>
          <cell r="G7" t="str">
            <v>Converged</v>
          </cell>
          <cell r="H7" t="str">
            <v>Converged</v>
          </cell>
          <cell r="I7" t="str">
            <v>Converged</v>
          </cell>
          <cell r="J7" t="str">
            <v>Converged</v>
          </cell>
          <cell r="K7" t="str">
            <v>Converged</v>
          </cell>
          <cell r="L7" t="str">
            <v>Converged</v>
          </cell>
          <cell r="M7" t="str">
            <v>Converged</v>
          </cell>
          <cell r="N7" t="str">
            <v>Converged</v>
          </cell>
          <cell r="O7" t="str">
            <v>Converged</v>
          </cell>
          <cell r="P7" t="str">
            <v>Converged</v>
          </cell>
          <cell r="Q7" t="str">
            <v>Converged</v>
          </cell>
          <cell r="R7" t="str">
            <v>Converged</v>
          </cell>
          <cell r="S7" t="str">
            <v>Converged</v>
          </cell>
          <cell r="T7" t="str">
            <v>Converged</v>
          </cell>
          <cell r="U7" t="str">
            <v>Converged</v>
          </cell>
        </row>
        <row r="8">
          <cell r="B8" t="str">
            <v>Location</v>
          </cell>
          <cell r="C8" t="str">
            <v>Variables</v>
          </cell>
          <cell r="F8" t="str">
            <v>Winter Min</v>
          </cell>
          <cell r="G8" t="str">
            <v>Winter Min</v>
          </cell>
          <cell r="H8" t="str">
            <v>Winter Min</v>
          </cell>
          <cell r="I8" t="str">
            <v>Winter Min</v>
          </cell>
          <cell r="J8" t="str">
            <v>Winter</v>
          </cell>
          <cell r="K8" t="str">
            <v>Winter</v>
          </cell>
          <cell r="L8" t="str">
            <v>Winter</v>
          </cell>
          <cell r="M8" t="str">
            <v>Winter</v>
          </cell>
          <cell r="N8" t="str">
            <v>Ann. Avg</v>
          </cell>
          <cell r="O8" t="str">
            <v>Ann. Avg</v>
          </cell>
          <cell r="P8" t="str">
            <v>Ann. Avg</v>
          </cell>
          <cell r="Q8" t="str">
            <v>Ann. Avg</v>
          </cell>
          <cell r="R8" t="str">
            <v>Summer</v>
          </cell>
          <cell r="S8" t="str">
            <v>Summer</v>
          </cell>
          <cell r="T8" t="str">
            <v>Summer</v>
          </cell>
          <cell r="U8" t="str">
            <v>Summer</v>
          </cell>
        </row>
        <row r="9">
          <cell r="C9" t="str">
            <v>Name</v>
          </cell>
          <cell r="D9" t="str">
            <v>UOM</v>
          </cell>
          <cell r="E9" t="str">
            <v>Description</v>
          </cell>
          <cell r="F9" t="str">
            <v>Value</v>
          </cell>
          <cell r="G9" t="str">
            <v>Value</v>
          </cell>
          <cell r="H9" t="str">
            <v>Value</v>
          </cell>
          <cell r="I9" t="str">
            <v>Value</v>
          </cell>
          <cell r="J9" t="str">
            <v>Value</v>
          </cell>
          <cell r="K9" t="str">
            <v>Value</v>
          </cell>
          <cell r="L9" t="str">
            <v>Value</v>
          </cell>
          <cell r="M9" t="str">
            <v>Value</v>
          </cell>
          <cell r="N9" t="str">
            <v>Value</v>
          </cell>
          <cell r="O9" t="str">
            <v>Value</v>
          </cell>
          <cell r="P9" t="str">
            <v>Value</v>
          </cell>
          <cell r="Q9" t="str">
            <v>Value</v>
          </cell>
          <cell r="R9" t="str">
            <v>Value</v>
          </cell>
          <cell r="S9" t="str">
            <v>Value</v>
          </cell>
          <cell r="T9" t="str">
            <v>Value</v>
          </cell>
          <cell r="U9" t="str">
            <v>Value</v>
          </cell>
        </row>
        <row r="10">
          <cell r="B10" t="str">
            <v>GateCycle Inputs</v>
          </cell>
        </row>
        <row r="11">
          <cell r="B11" t="str">
            <v>SYSTEM[SYSTEM]</v>
          </cell>
          <cell r="C11" t="str">
            <v>AmbientTemperature[0]</v>
          </cell>
          <cell r="D11" t="str">
            <v>F</v>
          </cell>
          <cell r="E11" t="str">
            <v>Ambient Temperature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47.999984741210938</v>
          </cell>
          <cell r="K11">
            <v>47.999984741210938</v>
          </cell>
          <cell r="L11">
            <v>47.999984741210938</v>
          </cell>
          <cell r="M11">
            <v>47.999984741210938</v>
          </cell>
          <cell r="N11">
            <v>65.999984741210938</v>
          </cell>
          <cell r="O11">
            <v>65.999984741210938</v>
          </cell>
          <cell r="P11">
            <v>65.999984741210938</v>
          </cell>
          <cell r="Q11">
            <v>65.999984741210938</v>
          </cell>
          <cell r="R11">
            <v>81.999977111816406</v>
          </cell>
          <cell r="S11">
            <v>81.999977111816406</v>
          </cell>
          <cell r="T11">
            <v>81.999977111816406</v>
          </cell>
          <cell r="U11">
            <v>81.999977111816406</v>
          </cell>
        </row>
        <row r="12">
          <cell r="B12" t="str">
            <v>SYSTEM[SYSTEM]</v>
          </cell>
          <cell r="C12" t="str">
            <v>WetBulbTemperature[0]</v>
          </cell>
          <cell r="D12" t="str">
            <v>F</v>
          </cell>
          <cell r="E12" t="str">
            <v>Wet Bulb Temperature</v>
          </cell>
          <cell r="F12">
            <v>-1.0632556676864624</v>
          </cell>
          <cell r="G12">
            <v>-1.0632556676864624</v>
          </cell>
          <cell r="H12">
            <v>-1.0632556676864624</v>
          </cell>
          <cell r="I12">
            <v>-1.0632556676864624</v>
          </cell>
          <cell r="J12">
            <v>43.542831420898438</v>
          </cell>
          <cell r="K12">
            <v>43.542831420898438</v>
          </cell>
          <cell r="L12">
            <v>43.542831420898438</v>
          </cell>
          <cell r="M12">
            <v>43.542831420898438</v>
          </cell>
          <cell r="N12">
            <v>60.026771545410156</v>
          </cell>
          <cell r="O12">
            <v>60.026771545410156</v>
          </cell>
          <cell r="P12">
            <v>60.026771545410156</v>
          </cell>
          <cell r="Q12">
            <v>60.026771545410156</v>
          </cell>
          <cell r="R12">
            <v>74.836174011230469</v>
          </cell>
          <cell r="S12">
            <v>74.836174011230469</v>
          </cell>
          <cell r="T12">
            <v>74.836174011230469</v>
          </cell>
          <cell r="U12">
            <v>74.836174011230469</v>
          </cell>
        </row>
        <row r="13">
          <cell r="B13" t="str">
            <v>SYSTEM[SYSTEM]</v>
          </cell>
          <cell r="C13" t="str">
            <v>AmbientRelativeHumidity[0]</v>
          </cell>
          <cell r="E13" t="str">
            <v>Ambient Relative Humidity</v>
          </cell>
          <cell r="F13">
            <v>0.60000002384185791</v>
          </cell>
          <cell r="G13">
            <v>0.60000002384185791</v>
          </cell>
          <cell r="H13">
            <v>0.60000002384185791</v>
          </cell>
          <cell r="I13">
            <v>0.60000002384185791</v>
          </cell>
          <cell r="J13">
            <v>0.69999998807907104</v>
          </cell>
          <cell r="K13">
            <v>0.69999998807907104</v>
          </cell>
          <cell r="L13">
            <v>0.69999998807907104</v>
          </cell>
          <cell r="M13">
            <v>0.69999998807907104</v>
          </cell>
          <cell r="N13">
            <v>0.70999997854232788</v>
          </cell>
          <cell r="O13">
            <v>0.70999997854232788</v>
          </cell>
          <cell r="P13">
            <v>0.70999997854232788</v>
          </cell>
          <cell r="Q13">
            <v>0.70999997854232788</v>
          </cell>
          <cell r="R13">
            <v>0.72000002861022949</v>
          </cell>
          <cell r="S13">
            <v>0.72000002861022949</v>
          </cell>
          <cell r="T13">
            <v>0.72000002861022949</v>
          </cell>
          <cell r="U13">
            <v>0.72000002861022949</v>
          </cell>
        </row>
        <row r="14">
          <cell r="B14" t="str">
            <v>SYSTEM[SYSTEM]</v>
          </cell>
          <cell r="C14" t="str">
            <v>AmbientHumidityMethod[0]</v>
          </cell>
          <cell r="E14" t="str">
            <v>Ambient Humidity Method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SYSTEM[SYSTEM]</v>
          </cell>
          <cell r="C15" t="str">
            <v>EquivalentElevation[0]</v>
          </cell>
          <cell r="D15" t="str">
            <v>ft</v>
          </cell>
          <cell r="E15" t="str">
            <v>Equivalent Elevation</v>
          </cell>
          <cell r="F15">
            <v>160</v>
          </cell>
          <cell r="G15">
            <v>160</v>
          </cell>
          <cell r="H15">
            <v>160</v>
          </cell>
          <cell r="I15">
            <v>160</v>
          </cell>
          <cell r="J15">
            <v>160</v>
          </cell>
          <cell r="K15">
            <v>160</v>
          </cell>
          <cell r="L15">
            <v>160</v>
          </cell>
          <cell r="M15">
            <v>160</v>
          </cell>
          <cell r="N15">
            <v>160</v>
          </cell>
          <cell r="O15">
            <v>160</v>
          </cell>
          <cell r="P15">
            <v>160</v>
          </cell>
          <cell r="Q15">
            <v>160</v>
          </cell>
          <cell r="R15">
            <v>160</v>
          </cell>
          <cell r="S15">
            <v>160</v>
          </cell>
          <cell r="T15">
            <v>160</v>
          </cell>
          <cell r="U15">
            <v>160</v>
          </cell>
        </row>
        <row r="16">
          <cell r="B16" t="str">
            <v>SYSTEM[SYSTEM]</v>
          </cell>
          <cell r="C16" t="str">
            <v>UserVariableValue[1]</v>
          </cell>
          <cell r="E16" t="str">
            <v>CT Part Load</v>
          </cell>
          <cell r="F16">
            <v>0.5</v>
          </cell>
          <cell r="G16">
            <v>0.75</v>
          </cell>
          <cell r="H16" t="str">
            <v xml:space="preserve">BASE </v>
          </cell>
          <cell r="I16" t="str">
            <v xml:space="preserve">BASE </v>
          </cell>
          <cell r="J16">
            <v>0.5</v>
          </cell>
          <cell r="K16">
            <v>0.75</v>
          </cell>
          <cell r="L16" t="str">
            <v xml:space="preserve">BASE </v>
          </cell>
          <cell r="M16" t="str">
            <v xml:space="preserve">BASE </v>
          </cell>
          <cell r="N16">
            <v>0.5</v>
          </cell>
          <cell r="O16">
            <v>0.75</v>
          </cell>
          <cell r="P16" t="str">
            <v xml:space="preserve">BASE </v>
          </cell>
          <cell r="Q16" t="str">
            <v xml:space="preserve">BASE </v>
          </cell>
          <cell r="R16">
            <v>0.5</v>
          </cell>
          <cell r="S16">
            <v>0.75</v>
          </cell>
          <cell r="T16" t="str">
            <v xml:space="preserve">BASE </v>
          </cell>
          <cell r="U16" t="str">
            <v xml:space="preserve">BASE </v>
          </cell>
        </row>
        <row r="17">
          <cell r="B17" t="str">
            <v>EVC1[EVCOOL]</v>
          </cell>
          <cell r="C17" t="str">
            <v>EvapCoolerMethodFlag[0]</v>
          </cell>
          <cell r="E17" t="str">
            <v>Evap. Cooler Method Flag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1</v>
          </cell>
          <cell r="U17">
            <v>1</v>
          </cell>
        </row>
        <row r="18">
          <cell r="B18" t="str">
            <v>SYSTEM[SYSTEM]</v>
          </cell>
          <cell r="C18" t="str">
            <v>UserVariableValue[19]</v>
          </cell>
          <cell r="E18" t="str">
            <v>No. of Trains in Service</v>
          </cell>
          <cell r="F18" t="str">
            <v>3X1</v>
          </cell>
          <cell r="G18" t="str">
            <v>3X1</v>
          </cell>
          <cell r="H18" t="str">
            <v>3X1</v>
          </cell>
          <cell r="I18" t="str">
            <v>3X1</v>
          </cell>
          <cell r="J18" t="str">
            <v>3X1</v>
          </cell>
          <cell r="K18" t="str">
            <v>3X1</v>
          </cell>
          <cell r="L18" t="str">
            <v>3X1</v>
          </cell>
          <cell r="M18" t="str">
            <v>3X1</v>
          </cell>
          <cell r="N18" t="str">
            <v>3X1</v>
          </cell>
          <cell r="O18" t="str">
            <v>3X1</v>
          </cell>
          <cell r="P18" t="str">
            <v>3X1</v>
          </cell>
          <cell r="Q18" t="str">
            <v>3X1</v>
          </cell>
          <cell r="R18" t="str">
            <v>3X1</v>
          </cell>
          <cell r="S18" t="str">
            <v>3X1</v>
          </cell>
          <cell r="T18" t="str">
            <v>3X1</v>
          </cell>
          <cell r="U18" t="str">
            <v>3X1</v>
          </cell>
        </row>
        <row r="19">
          <cell r="A19" t="str">
            <v>DB Data</v>
          </cell>
          <cell r="B19" t="str">
            <v>DB1[BURNER]</v>
          </cell>
          <cell r="C19" t="str">
            <v>LHVFuelConsumption[0]</v>
          </cell>
          <cell r="D19" t="str">
            <v>MM BTU/hr</v>
          </cell>
          <cell r="E19" t="str">
            <v>LHV Fuel Consumption</v>
          </cell>
          <cell r="F19">
            <v>0</v>
          </cell>
          <cell r="G19">
            <v>0</v>
          </cell>
          <cell r="H19">
            <v>0</v>
          </cell>
          <cell r="I19">
            <v>363.99996948242188</v>
          </cell>
          <cell r="J19">
            <v>0</v>
          </cell>
          <cell r="K19">
            <v>0</v>
          </cell>
          <cell r="L19">
            <v>0</v>
          </cell>
          <cell r="M19">
            <v>360</v>
          </cell>
          <cell r="N19">
            <v>0</v>
          </cell>
          <cell r="O19">
            <v>0</v>
          </cell>
          <cell r="P19">
            <v>0</v>
          </cell>
          <cell r="Q19">
            <v>363</v>
          </cell>
          <cell r="R19">
            <v>0</v>
          </cell>
          <cell r="S19">
            <v>0</v>
          </cell>
          <cell r="T19">
            <v>0</v>
          </cell>
          <cell r="U19">
            <v>373</v>
          </cell>
        </row>
        <row r="20">
          <cell r="B20" t="str">
            <v>DB1[BURNER]</v>
          </cell>
          <cell r="C20" t="str">
            <v>Flow[0]</v>
          </cell>
          <cell r="D20" t="str">
            <v>lb/hr</v>
          </cell>
          <cell r="E20" t="str">
            <v>Inlet Flow</v>
          </cell>
          <cell r="F20">
            <v>2493000.25</v>
          </cell>
          <cell r="G20">
            <v>3076000</v>
          </cell>
          <cell r="H20">
            <v>3982000.25</v>
          </cell>
          <cell r="I20">
            <v>3982000.25</v>
          </cell>
          <cell r="J20">
            <v>2399000</v>
          </cell>
          <cell r="K20">
            <v>2910000.25</v>
          </cell>
          <cell r="L20">
            <v>3672000</v>
          </cell>
          <cell r="M20">
            <v>3672000</v>
          </cell>
          <cell r="N20">
            <v>2362000.25</v>
          </cell>
          <cell r="O20">
            <v>2834000.25</v>
          </cell>
          <cell r="P20">
            <v>3564000</v>
          </cell>
          <cell r="Q20">
            <v>3564000</v>
          </cell>
          <cell r="R20">
            <v>2310000.25</v>
          </cell>
          <cell r="S20">
            <v>2757000</v>
          </cell>
          <cell r="T20">
            <v>3422000</v>
          </cell>
          <cell r="U20">
            <v>3422000</v>
          </cell>
        </row>
        <row r="21">
          <cell r="B21" t="str">
            <v>DB1[BURNER]</v>
          </cell>
          <cell r="C21" t="str">
            <v>Enth[0]</v>
          </cell>
          <cell r="D21" t="str">
            <v>BTU/lb</v>
          </cell>
          <cell r="E21" t="str">
            <v>Inlet Enthalpy</v>
          </cell>
          <cell r="F21">
            <v>267.146240234375</v>
          </cell>
          <cell r="G21">
            <v>265.2396240234375</v>
          </cell>
          <cell r="H21">
            <v>251.31063842773438</v>
          </cell>
          <cell r="I21">
            <v>256.65145874023438</v>
          </cell>
          <cell r="J21">
            <v>269.82138061523438</v>
          </cell>
          <cell r="K21">
            <v>267.9139404296875</v>
          </cell>
          <cell r="L21">
            <v>264.89712524414063</v>
          </cell>
          <cell r="M21">
            <v>267.67001342773438</v>
          </cell>
          <cell r="N21">
            <v>270.52587890625</v>
          </cell>
          <cell r="O21">
            <v>269.97488403320313</v>
          </cell>
          <cell r="P21">
            <v>267.81326293945313</v>
          </cell>
          <cell r="Q21">
            <v>271.09307861328125</v>
          </cell>
          <cell r="R21">
            <v>272.09286499023438</v>
          </cell>
          <cell r="S21">
            <v>272.85769653320313</v>
          </cell>
          <cell r="T21">
            <v>270.85501098632813</v>
          </cell>
          <cell r="U21">
            <v>274.82656860351563</v>
          </cell>
        </row>
        <row r="22">
          <cell r="B22" t="str">
            <v>DB1[BURNER]</v>
          </cell>
          <cell r="C22" t="str">
            <v>Temp[0]</v>
          </cell>
          <cell r="D22" t="str">
            <v>F</v>
          </cell>
          <cell r="E22" t="str">
            <v>Inlet Temperature</v>
          </cell>
          <cell r="F22">
            <v>1077.5885009765625</v>
          </cell>
          <cell r="G22">
            <v>1069.4532470703125</v>
          </cell>
          <cell r="H22">
            <v>1020.7323608398438</v>
          </cell>
          <cell r="I22">
            <v>1039.986572265625</v>
          </cell>
          <cell r="J22">
            <v>1084.3997802734375</v>
          </cell>
          <cell r="K22">
            <v>1075.7625732421875</v>
          </cell>
          <cell r="L22">
            <v>1065.6573486328125</v>
          </cell>
          <cell r="M22">
            <v>1075.68994140625</v>
          </cell>
          <cell r="N22">
            <v>1083.88232421875</v>
          </cell>
          <cell r="O22">
            <v>1079.833740234375</v>
          </cell>
          <cell r="P22">
            <v>1071.0928955078125</v>
          </cell>
          <cell r="Q22">
            <v>1082.7010498046875</v>
          </cell>
          <cell r="R22">
            <v>1084.120361328125</v>
          </cell>
          <cell r="S22">
            <v>1084.5660400390625</v>
          </cell>
          <cell r="T22">
            <v>1075.843505859375</v>
          </cell>
          <cell r="U22">
            <v>1089.88720703125</v>
          </cell>
        </row>
        <row r="23">
          <cell r="B23" t="str">
            <v>DB1[BURNER]</v>
          </cell>
          <cell r="C23" t="str">
            <v>Enth[1]</v>
          </cell>
          <cell r="D23" t="str">
            <v>BTU/lb</v>
          </cell>
          <cell r="E23" t="str">
            <v>Exit Enthalpy</v>
          </cell>
          <cell r="F23">
            <v>267.14151000976563</v>
          </cell>
          <cell r="G23">
            <v>265.24935913085938</v>
          </cell>
          <cell r="H23">
            <v>251.30537414550781</v>
          </cell>
          <cell r="I23">
            <v>345.670654296875</v>
          </cell>
          <cell r="J23">
            <v>269.81484985351563</v>
          </cell>
          <cell r="K23">
            <v>267.89755249023438</v>
          </cell>
          <cell r="L23">
            <v>264.88748168945313</v>
          </cell>
          <cell r="M23">
            <v>363.09121704101563</v>
          </cell>
          <cell r="N23">
            <v>270.52438354492188</v>
          </cell>
          <cell r="O23">
            <v>269.98904418945313</v>
          </cell>
          <cell r="P23">
            <v>267.80917358398438</v>
          </cell>
          <cell r="Q23">
            <v>370.14938354492188</v>
          </cell>
          <cell r="R23">
            <v>272.09735107421875</v>
          </cell>
          <cell r="S23">
            <v>272.87860107421875</v>
          </cell>
          <cell r="T23">
            <v>270.846435546875</v>
          </cell>
          <cell r="U23">
            <v>380.79937744140625</v>
          </cell>
        </row>
        <row r="24">
          <cell r="B24" t="str">
            <v>DB1[BURNER]</v>
          </cell>
          <cell r="C24" t="str">
            <v>Temp[1]</v>
          </cell>
          <cell r="D24" t="str">
            <v>F</v>
          </cell>
          <cell r="E24" t="str">
            <v>Exit Temperature</v>
          </cell>
          <cell r="F24">
            <v>1077.5885009765625</v>
          </cell>
          <cell r="G24">
            <v>1069.4532470703125</v>
          </cell>
          <cell r="H24">
            <v>1020.7323608398438</v>
          </cell>
          <cell r="I24">
            <v>1343.79931640625</v>
          </cell>
          <cell r="J24">
            <v>1084.3997802734375</v>
          </cell>
          <cell r="K24">
            <v>1075.7625732421875</v>
          </cell>
          <cell r="L24">
            <v>1065.6573486328125</v>
          </cell>
          <cell r="M24">
            <v>1397.701904296875</v>
          </cell>
          <cell r="N24">
            <v>1083.88232421875</v>
          </cell>
          <cell r="O24">
            <v>1079.833740234375</v>
          </cell>
          <cell r="P24">
            <v>1071.0928955078125</v>
          </cell>
          <cell r="Q24">
            <v>1414.7392578125</v>
          </cell>
          <cell r="R24">
            <v>1084.120361328125</v>
          </cell>
          <cell r="S24">
            <v>1084.5660400390625</v>
          </cell>
          <cell r="T24">
            <v>1075.843505859375</v>
          </cell>
          <cell r="U24">
            <v>1441.6180419921875</v>
          </cell>
        </row>
        <row r="25">
          <cell r="B25" t="str">
            <v>DB1[BURNER]</v>
          </cell>
          <cell r="C25" t="str">
            <v>Flow[2]</v>
          </cell>
          <cell r="D25" t="str">
            <v>lb/hr</v>
          </cell>
          <cell r="E25" t="str">
            <v>Fuel Inlet Flow</v>
          </cell>
          <cell r="F25">
            <v>0</v>
          </cell>
          <cell r="G25">
            <v>0</v>
          </cell>
          <cell r="H25">
            <v>0</v>
          </cell>
          <cell r="I25">
            <v>17506.732421875</v>
          </cell>
          <cell r="J25">
            <v>0</v>
          </cell>
          <cell r="K25">
            <v>0</v>
          </cell>
          <cell r="L25">
            <v>0</v>
          </cell>
          <cell r="M25">
            <v>17314.3515625</v>
          </cell>
          <cell r="N25">
            <v>0</v>
          </cell>
          <cell r="O25">
            <v>0</v>
          </cell>
          <cell r="P25">
            <v>0</v>
          </cell>
          <cell r="Q25">
            <v>17458.63671875</v>
          </cell>
          <cell r="R25">
            <v>0</v>
          </cell>
          <cell r="S25">
            <v>0</v>
          </cell>
          <cell r="T25">
            <v>0</v>
          </cell>
          <cell r="U25">
            <v>17939.58984375</v>
          </cell>
        </row>
        <row r="26">
          <cell r="B26" t="str">
            <v>DB1[BURNER]</v>
          </cell>
          <cell r="C26" t="str">
            <v>O2[1]</v>
          </cell>
          <cell r="E26" t="str">
            <v>Exit Oxygen</v>
          </cell>
          <cell r="F26">
            <v>0.12848715484142303</v>
          </cell>
          <cell r="G26">
            <v>0.12588740885257721</v>
          </cell>
          <cell r="H26">
            <v>0.12860000133514404</v>
          </cell>
          <cell r="I26">
            <v>0.11209438741207123</v>
          </cell>
          <cell r="J26">
            <v>0.1288871169090271</v>
          </cell>
          <cell r="K26">
            <v>0.1257999986410141</v>
          </cell>
          <cell r="L26">
            <v>0.12680000066757202</v>
          </cell>
          <cell r="M26">
            <v>0.10916999727487564</v>
          </cell>
          <cell r="N26">
            <v>0.12898708879947662</v>
          </cell>
          <cell r="O26">
            <v>0.12508748471736908</v>
          </cell>
          <cell r="P26">
            <v>0.12479999661445618</v>
          </cell>
          <cell r="Q26">
            <v>0.10657142102718353</v>
          </cell>
          <cell r="R26">
            <v>0.12829999625682831</v>
          </cell>
          <cell r="S26">
            <v>0.12380000203847885</v>
          </cell>
          <cell r="T26">
            <v>0.12268772721290588</v>
          </cell>
          <cell r="U26">
            <v>0.1032932847738266</v>
          </cell>
        </row>
        <row r="27">
          <cell r="B27" t="str">
            <v>DB1[BURNER]</v>
          </cell>
          <cell r="C27" t="str">
            <v>CO2[1]</v>
          </cell>
          <cell r="E27" t="str">
            <v>Exit Carbon Dioxide</v>
          </cell>
          <cell r="F27">
            <v>3.7296272814273834E-2</v>
          </cell>
          <cell r="G27">
            <v>3.8496147841215134E-2</v>
          </cell>
          <cell r="H27">
            <v>3.7200000137090683E-2</v>
          </cell>
          <cell r="I27">
            <v>4.4665753841400146E-2</v>
          </cell>
          <cell r="J27">
            <v>3.6396361887454987E-2</v>
          </cell>
          <cell r="K27">
            <v>3.7900000810623169E-2</v>
          </cell>
          <cell r="L27">
            <v>3.7399999797344208E-2</v>
          </cell>
          <cell r="M27">
            <v>4.5379426330327988E-2</v>
          </cell>
          <cell r="N27">
            <v>3.5696431994438171E-2</v>
          </cell>
          <cell r="O27">
            <v>3.7496250122785568E-2</v>
          </cell>
          <cell r="P27">
            <v>3.7399999797344208E-2</v>
          </cell>
          <cell r="Q27">
            <v>4.5658107846975327E-2</v>
          </cell>
          <cell r="R27">
            <v>3.5000000149011612E-2</v>
          </cell>
          <cell r="S27">
            <v>3.7000000476837158E-2</v>
          </cell>
          <cell r="T27">
            <v>3.7296272814273834E-2</v>
          </cell>
          <cell r="U27">
            <v>4.6092245727777481E-2</v>
          </cell>
        </row>
        <row r="28">
          <cell r="B28" t="str">
            <v>DB1[BURNER]</v>
          </cell>
          <cell r="C28" t="str">
            <v>N2[1]</v>
          </cell>
          <cell r="E28" t="str">
            <v>Exit Nitrogen</v>
          </cell>
          <cell r="F28">
            <v>0.75182479619979858</v>
          </cell>
          <cell r="G28">
            <v>0.75092488527297974</v>
          </cell>
          <cell r="H28">
            <v>0.75199997425079346</v>
          </cell>
          <cell r="I28">
            <v>0.74616885185241699</v>
          </cell>
          <cell r="J28">
            <v>0.74712526798248291</v>
          </cell>
          <cell r="K28">
            <v>0.74610000848770142</v>
          </cell>
          <cell r="L28">
            <v>0.74650001525878906</v>
          </cell>
          <cell r="M28">
            <v>0.74031192064285278</v>
          </cell>
          <cell r="N28">
            <v>0.74202579259872437</v>
          </cell>
          <cell r="O28">
            <v>0.74072593450546265</v>
          </cell>
          <cell r="P28">
            <v>0.73949998617172241</v>
          </cell>
          <cell r="Q28">
            <v>0.73315584659576416</v>
          </cell>
          <cell r="R28">
            <v>0.73420000076293945</v>
          </cell>
          <cell r="S28">
            <v>0.73259997367858887</v>
          </cell>
          <cell r="T28">
            <v>0.73062694072723389</v>
          </cell>
          <cell r="U28">
            <v>0.72395145893096924</v>
          </cell>
        </row>
        <row r="29">
          <cell r="B29" t="str">
            <v>DB1[BURNER]</v>
          </cell>
          <cell r="C29" t="str">
            <v>Ar[1]</v>
          </cell>
          <cell r="E29" t="str">
            <v>Exit Argon</v>
          </cell>
          <cell r="F29">
            <v>8.9990999549627304E-3</v>
          </cell>
          <cell r="G29">
            <v>8.9990999549627304E-3</v>
          </cell>
          <cell r="H29">
            <v>8.999999612569809E-3</v>
          </cell>
          <cell r="I29">
            <v>8.9302118867635727E-3</v>
          </cell>
          <cell r="J29">
            <v>8.9990999549627304E-3</v>
          </cell>
          <cell r="K29">
            <v>8.7999999523162842E-3</v>
          </cell>
          <cell r="L29">
            <v>8.8999997824430466E-3</v>
          </cell>
          <cell r="M29">
            <v>8.8262241333723068E-3</v>
          </cell>
          <cell r="N29">
            <v>8.9990999549627304E-3</v>
          </cell>
          <cell r="O29">
            <v>8.8991094380617142E-3</v>
          </cell>
          <cell r="P29">
            <v>8.7999999523162842E-3</v>
          </cell>
          <cell r="Q29">
            <v>8.7245050817728043E-3</v>
          </cell>
          <cell r="R29">
            <v>8.7000001221895218E-3</v>
          </cell>
          <cell r="S29">
            <v>8.7999999523162842E-3</v>
          </cell>
          <cell r="T29">
            <v>8.7991198524832726E-3</v>
          </cell>
          <cell r="U29">
            <v>8.7187234312295914E-3</v>
          </cell>
        </row>
        <row r="30">
          <cell r="B30" t="str">
            <v>DB1[BURNER]</v>
          </cell>
          <cell r="C30" t="str">
            <v>H2O[1]</v>
          </cell>
          <cell r="E30" t="str">
            <v>Exit H2O</v>
          </cell>
          <cell r="F30">
            <v>7.3392659425735474E-2</v>
          </cell>
          <cell r="G30">
            <v>7.5692430138587952E-2</v>
          </cell>
          <cell r="H30">
            <v>7.3200002312660217E-2</v>
          </cell>
          <cell r="I30">
            <v>8.8140815496444702E-2</v>
          </cell>
          <cell r="J30">
            <v>7.859213650226593E-2</v>
          </cell>
          <cell r="K30">
            <v>8.1399999558925629E-2</v>
          </cell>
          <cell r="L30">
            <v>8.0399997532367706E-2</v>
          </cell>
          <cell r="M30">
            <v>9.6312426030635834E-2</v>
          </cell>
          <cell r="N30">
            <v>8.4291562438011169E-2</v>
          </cell>
          <cell r="O30">
            <v>8.7791219353675842E-2</v>
          </cell>
          <cell r="P30">
            <v>8.9500002562999725E-2</v>
          </cell>
          <cell r="Q30">
            <v>0.10589011013507843</v>
          </cell>
          <cell r="R30">
            <v>9.3800000846385956E-2</v>
          </cell>
          <cell r="S30">
            <v>9.7800001502037048E-2</v>
          </cell>
          <cell r="T30">
            <v>0.10058993846178055</v>
          </cell>
          <cell r="U30">
            <v>0.11794435977935791</v>
          </cell>
        </row>
        <row r="31">
          <cell r="B31" t="str">
            <v>DB1[BURNER]</v>
          </cell>
          <cell r="C31" t="str">
            <v>MW[1]</v>
          </cell>
          <cell r="E31" t="str">
            <v>Exit Molecular Weight</v>
          </cell>
          <cell r="F31">
            <v>28.496355056762695</v>
          </cell>
          <cell r="G31">
            <v>28.48219108581543</v>
          </cell>
          <cell r="H31">
            <v>28.497201919555664</v>
          </cell>
          <cell r="I31">
            <v>28.400625228881836</v>
          </cell>
          <cell r="J31">
            <v>28.431570053100586</v>
          </cell>
          <cell r="K31">
            <v>28.412868499755859</v>
          </cell>
          <cell r="L31">
            <v>28.420049667358398</v>
          </cell>
          <cell r="M31">
            <v>28.317441940307617</v>
          </cell>
          <cell r="N31">
            <v>28.363788604736328</v>
          </cell>
          <cell r="O31">
            <v>28.340852737426758</v>
          </cell>
          <cell r="P31">
            <v>28.319900512695313</v>
          </cell>
          <cell r="Q31">
            <v>28.214569091796875</v>
          </cell>
          <cell r="R31">
            <v>28.251277923583984</v>
          </cell>
          <cell r="S31">
            <v>28.226531982421875</v>
          </cell>
          <cell r="T31">
            <v>28.198936462402344</v>
          </cell>
          <cell r="U31">
            <v>28.087862014770508</v>
          </cell>
        </row>
        <row r="32">
          <cell r="A32" t="str">
            <v>Exh</v>
          </cell>
        </row>
        <row r="33">
          <cell r="B33" t="str">
            <v>EXH[EXH]</v>
          </cell>
          <cell r="C33" t="str">
            <v>Temp[0]</v>
          </cell>
          <cell r="D33" t="str">
            <v>F</v>
          </cell>
          <cell r="E33" t="str">
            <v>Inlet Temperature</v>
          </cell>
          <cell r="F33">
            <v>190.07232666015625</v>
          </cell>
          <cell r="G33">
            <v>189.84742736816406</v>
          </cell>
          <cell r="H33">
            <v>190.07693481445313</v>
          </cell>
          <cell r="I33">
            <v>190.0167236328125</v>
          </cell>
          <cell r="J33">
            <v>189.98184204101563</v>
          </cell>
          <cell r="K33">
            <v>189.91796875</v>
          </cell>
          <cell r="L33">
            <v>189.92164611816406</v>
          </cell>
          <cell r="M33">
            <v>189.98756408691406</v>
          </cell>
          <cell r="N33">
            <v>189.99546813964844</v>
          </cell>
          <cell r="O33">
            <v>189.97723388671875</v>
          </cell>
          <cell r="P33">
            <v>190.1239013671875</v>
          </cell>
          <cell r="Q33">
            <v>190.03359985351563</v>
          </cell>
          <cell r="R33">
            <v>189.90318298339844</v>
          </cell>
          <cell r="S33">
            <v>190.05908203125</v>
          </cell>
          <cell r="T33">
            <v>190.04397583007813</v>
          </cell>
          <cell r="U33">
            <v>189.9893798828125</v>
          </cell>
        </row>
      </sheetData>
      <sheetData sheetId="3" refreshError="1">
        <row r="1">
          <cell r="A1" t="str">
            <v xml:space="preserve">Red River/Shreveport 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</row>
        <row r="2">
          <cell r="A2" t="str">
            <v>ESTIMATED PERFORMANCE   PG7241(FA)</v>
          </cell>
        </row>
        <row r="3">
          <cell r="A3" t="str">
            <v>Description</v>
          </cell>
          <cell r="C3" t="str">
            <v>Winter Min</v>
          </cell>
          <cell r="D3" t="str">
            <v>Winter Min</v>
          </cell>
          <cell r="E3" t="str">
            <v>Winter Min</v>
          </cell>
          <cell r="F3" t="str">
            <v>Winter Min</v>
          </cell>
          <cell r="G3" t="str">
            <v>Winter</v>
          </cell>
          <cell r="H3" t="str">
            <v>Winter</v>
          </cell>
          <cell r="I3" t="str">
            <v>Winter</v>
          </cell>
          <cell r="J3" t="str">
            <v>Winter</v>
          </cell>
          <cell r="K3" t="str">
            <v>Ann. Avg</v>
          </cell>
          <cell r="L3" t="str">
            <v>Ann. Avg</v>
          </cell>
          <cell r="M3" t="str">
            <v>Ann. Avg</v>
          </cell>
          <cell r="N3" t="str">
            <v>Ann. Avg</v>
          </cell>
          <cell r="O3" t="str">
            <v>Ann. Avg</v>
          </cell>
          <cell r="P3" t="str">
            <v>Summer</v>
          </cell>
          <cell r="Q3" t="str">
            <v>Summer</v>
          </cell>
          <cell r="R3" t="str">
            <v>Summer</v>
          </cell>
          <cell r="S3" t="str">
            <v>Summer</v>
          </cell>
          <cell r="T3" t="str">
            <v>Summer</v>
          </cell>
        </row>
        <row r="4">
          <cell r="A4" t="str">
            <v xml:space="preserve">Load Condition </v>
          </cell>
          <cell r="C4" t="str">
            <v xml:space="preserve">BASE </v>
          </cell>
          <cell r="D4">
            <v>0.75</v>
          </cell>
          <cell r="E4">
            <v>0.5</v>
          </cell>
          <cell r="F4" t="str">
            <v xml:space="preserve">PEAK </v>
          </cell>
          <cell r="G4" t="str">
            <v xml:space="preserve">BASE </v>
          </cell>
          <cell r="H4">
            <v>0.75</v>
          </cell>
          <cell r="I4">
            <v>0.5</v>
          </cell>
          <cell r="J4" t="str">
            <v xml:space="preserve">PEAK </v>
          </cell>
          <cell r="K4" t="str">
            <v xml:space="preserve">BASE </v>
          </cell>
          <cell r="L4">
            <v>0.75</v>
          </cell>
          <cell r="M4">
            <v>0.5</v>
          </cell>
          <cell r="N4" t="str">
            <v xml:space="preserve">BASE </v>
          </cell>
          <cell r="O4" t="str">
            <v xml:space="preserve">PEAK </v>
          </cell>
          <cell r="P4" t="str">
            <v xml:space="preserve">BASE </v>
          </cell>
          <cell r="Q4">
            <v>0.75</v>
          </cell>
          <cell r="R4">
            <v>0.5</v>
          </cell>
          <cell r="S4" t="str">
            <v xml:space="preserve">BASE </v>
          </cell>
          <cell r="T4" t="str">
            <v xml:space="preserve">PEAK </v>
          </cell>
        </row>
        <row r="5">
          <cell r="A5" t="str">
            <v xml:space="preserve">Exhaust Pressure Loss </v>
          </cell>
          <cell r="B5" t="str">
            <v xml:space="preserve"> in H2O </v>
          </cell>
          <cell r="C5">
            <v>17.2</v>
          </cell>
          <cell r="D5">
            <v>10.6</v>
          </cell>
          <cell r="E5">
            <v>7.1</v>
          </cell>
          <cell r="F5">
            <v>17.3</v>
          </cell>
          <cell r="G5">
            <v>14.9</v>
          </cell>
          <cell r="H5">
            <v>9.6</v>
          </cell>
          <cell r="I5">
            <v>6.6</v>
          </cell>
          <cell r="J5">
            <v>15.1</v>
          </cell>
          <cell r="K5">
            <v>13.9</v>
          </cell>
          <cell r="L5">
            <v>9.1</v>
          </cell>
          <cell r="M5">
            <v>6.4</v>
          </cell>
          <cell r="N5">
            <v>14.2</v>
          </cell>
          <cell r="O5">
            <v>14.3</v>
          </cell>
          <cell r="P5">
            <v>12.8</v>
          </cell>
          <cell r="Q5">
            <v>8.6999999999999993</v>
          </cell>
          <cell r="R5">
            <v>6.2</v>
          </cell>
          <cell r="S5">
            <v>13.2</v>
          </cell>
          <cell r="T5">
            <v>13.3</v>
          </cell>
        </row>
        <row r="6">
          <cell r="A6" t="str">
            <v xml:space="preserve">Ambient Temp. </v>
          </cell>
          <cell r="B6" t="str">
            <v xml:space="preserve"> Deg F.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48</v>
          </cell>
          <cell r="H6">
            <v>48</v>
          </cell>
          <cell r="I6">
            <v>48</v>
          </cell>
          <cell r="J6">
            <v>48</v>
          </cell>
          <cell r="K6">
            <v>66</v>
          </cell>
          <cell r="L6">
            <v>66</v>
          </cell>
          <cell r="M6">
            <v>66</v>
          </cell>
          <cell r="N6">
            <v>61</v>
          </cell>
          <cell r="O6">
            <v>61</v>
          </cell>
          <cell r="P6">
            <v>82</v>
          </cell>
          <cell r="Q6">
            <v>82</v>
          </cell>
          <cell r="R6">
            <v>82</v>
          </cell>
          <cell r="S6">
            <v>75.8</v>
          </cell>
          <cell r="T6">
            <v>75.8</v>
          </cell>
        </row>
        <row r="7">
          <cell r="A7" t="str">
            <v xml:space="preserve">Relative Humidity </v>
          </cell>
          <cell r="B7" t="str">
            <v xml:space="preserve"> % </v>
          </cell>
          <cell r="C7">
            <v>60</v>
          </cell>
          <cell r="D7">
            <v>60</v>
          </cell>
          <cell r="E7">
            <v>60</v>
          </cell>
          <cell r="F7">
            <v>60</v>
          </cell>
          <cell r="G7">
            <v>70</v>
          </cell>
          <cell r="H7">
            <v>70</v>
          </cell>
          <cell r="I7">
            <v>70</v>
          </cell>
          <cell r="J7">
            <v>70</v>
          </cell>
          <cell r="K7">
            <v>71</v>
          </cell>
          <cell r="L7">
            <v>71</v>
          </cell>
          <cell r="M7">
            <v>71</v>
          </cell>
          <cell r="N7">
            <v>94.5</v>
          </cell>
          <cell r="O7">
            <v>94.5</v>
          </cell>
          <cell r="P7">
            <v>72</v>
          </cell>
          <cell r="Q7">
            <v>72</v>
          </cell>
          <cell r="R7">
            <v>72</v>
          </cell>
          <cell r="S7">
            <v>95.5</v>
          </cell>
          <cell r="T7">
            <v>95.5</v>
          </cell>
        </row>
        <row r="8">
          <cell r="A8" t="str">
            <v xml:space="preserve">Fuel Type </v>
          </cell>
          <cell r="B8" t="str">
            <v xml:space="preserve"> </v>
          </cell>
          <cell r="C8" t="str">
            <v xml:space="preserve">Cust Gas </v>
          </cell>
          <cell r="D8" t="str">
            <v xml:space="preserve">Cust Gas </v>
          </cell>
          <cell r="E8" t="str">
            <v xml:space="preserve">Cust Gas </v>
          </cell>
          <cell r="F8" t="str">
            <v xml:space="preserve">Cust Gas </v>
          </cell>
          <cell r="G8" t="str">
            <v xml:space="preserve">Cust Gas </v>
          </cell>
          <cell r="H8" t="str">
            <v xml:space="preserve">Cust Gas </v>
          </cell>
          <cell r="I8" t="str">
            <v xml:space="preserve">Cust Gas </v>
          </cell>
          <cell r="J8" t="str">
            <v xml:space="preserve">Cust Gas </v>
          </cell>
          <cell r="K8" t="str">
            <v xml:space="preserve">Cust Gas </v>
          </cell>
          <cell r="L8" t="str">
            <v xml:space="preserve">Cust Gas </v>
          </cell>
          <cell r="M8" t="str">
            <v xml:space="preserve">Cust Gas </v>
          </cell>
          <cell r="N8" t="str">
            <v xml:space="preserve">Cust Gas </v>
          </cell>
          <cell r="O8" t="str">
            <v xml:space="preserve">Cust Gas </v>
          </cell>
          <cell r="P8" t="str">
            <v xml:space="preserve">Cust Gas </v>
          </cell>
          <cell r="Q8" t="str">
            <v xml:space="preserve">Cust Gas </v>
          </cell>
          <cell r="R8" t="str">
            <v xml:space="preserve">Cust Gas </v>
          </cell>
          <cell r="S8" t="str">
            <v xml:space="preserve">Cust Gas </v>
          </cell>
          <cell r="T8" t="str">
            <v xml:space="preserve">Cust Gas </v>
          </cell>
        </row>
        <row r="9">
          <cell r="A9" t="str">
            <v xml:space="preserve">Fuel LHV </v>
          </cell>
          <cell r="B9" t="str">
            <v xml:space="preserve"> Btu/lb </v>
          </cell>
          <cell r="C9">
            <v>20430</v>
          </cell>
          <cell r="D9">
            <v>20430</v>
          </cell>
          <cell r="E9">
            <v>20430</v>
          </cell>
          <cell r="F9">
            <v>20430</v>
          </cell>
          <cell r="G9">
            <v>20430</v>
          </cell>
          <cell r="H9">
            <v>20430</v>
          </cell>
          <cell r="I9">
            <v>20430</v>
          </cell>
          <cell r="J9">
            <v>20430</v>
          </cell>
          <cell r="K9">
            <v>20430</v>
          </cell>
          <cell r="L9">
            <v>20430</v>
          </cell>
          <cell r="M9">
            <v>20430</v>
          </cell>
          <cell r="N9">
            <v>20430</v>
          </cell>
          <cell r="O9">
            <v>20430</v>
          </cell>
          <cell r="P9">
            <v>20430</v>
          </cell>
          <cell r="Q9">
            <v>20430</v>
          </cell>
          <cell r="R9">
            <v>20430</v>
          </cell>
          <cell r="S9">
            <v>20430</v>
          </cell>
          <cell r="T9">
            <v>20430</v>
          </cell>
        </row>
        <row r="10">
          <cell r="A10" t="str">
            <v xml:space="preserve">Fuel Temperature </v>
          </cell>
          <cell r="B10" t="str">
            <v xml:space="preserve"> Deg F </v>
          </cell>
          <cell r="C10">
            <v>365</v>
          </cell>
          <cell r="D10">
            <v>365</v>
          </cell>
          <cell r="E10">
            <v>365</v>
          </cell>
          <cell r="F10">
            <v>365</v>
          </cell>
          <cell r="G10">
            <v>365</v>
          </cell>
          <cell r="H10">
            <v>365</v>
          </cell>
          <cell r="I10">
            <v>365</v>
          </cell>
          <cell r="J10">
            <v>365</v>
          </cell>
          <cell r="K10">
            <v>365</v>
          </cell>
          <cell r="L10">
            <v>365</v>
          </cell>
          <cell r="M10">
            <v>365</v>
          </cell>
          <cell r="N10">
            <v>365</v>
          </cell>
          <cell r="O10">
            <v>365</v>
          </cell>
          <cell r="P10">
            <v>365</v>
          </cell>
          <cell r="Q10">
            <v>365</v>
          </cell>
          <cell r="R10">
            <v>365</v>
          </cell>
          <cell r="S10">
            <v>365</v>
          </cell>
          <cell r="T10">
            <v>365</v>
          </cell>
        </row>
        <row r="11">
          <cell r="A11" t="str">
            <v xml:space="preserve">Output </v>
          </cell>
          <cell r="B11" t="str">
            <v xml:space="preserve"> kW </v>
          </cell>
          <cell r="C11">
            <v>190100</v>
          </cell>
          <cell r="D11">
            <v>142500</v>
          </cell>
          <cell r="E11">
            <v>95000</v>
          </cell>
          <cell r="F11">
            <v>194400</v>
          </cell>
          <cell r="G11">
            <v>174200</v>
          </cell>
          <cell r="H11">
            <v>130600</v>
          </cell>
          <cell r="I11">
            <v>87100</v>
          </cell>
          <cell r="J11">
            <v>178500</v>
          </cell>
          <cell r="K11">
            <v>165200</v>
          </cell>
          <cell r="L11">
            <v>123900</v>
          </cell>
          <cell r="M11">
            <v>82600</v>
          </cell>
          <cell r="N11">
            <v>168100</v>
          </cell>
          <cell r="O11">
            <v>172400</v>
          </cell>
          <cell r="P11">
            <v>155300</v>
          </cell>
          <cell r="Q11">
            <v>116400</v>
          </cell>
          <cell r="R11">
            <v>77600</v>
          </cell>
          <cell r="S11">
            <v>159100</v>
          </cell>
          <cell r="T11">
            <v>163200</v>
          </cell>
        </row>
        <row r="12">
          <cell r="A12" t="str">
            <v xml:space="preserve">Heat Rate  (LHV) </v>
          </cell>
          <cell r="B12" t="str">
            <v xml:space="preserve"> Btu/kWh </v>
          </cell>
          <cell r="C12">
            <v>9170</v>
          </cell>
          <cell r="D12">
            <v>9865</v>
          </cell>
          <cell r="E12">
            <v>11730</v>
          </cell>
          <cell r="F12">
            <v>9165</v>
          </cell>
          <cell r="G12">
            <v>9295</v>
          </cell>
          <cell r="H12">
            <v>10040</v>
          </cell>
          <cell r="I12">
            <v>12060</v>
          </cell>
          <cell r="J12">
            <v>9275</v>
          </cell>
          <cell r="K12">
            <v>9430</v>
          </cell>
          <cell r="L12">
            <v>10240</v>
          </cell>
          <cell r="M12">
            <v>12290</v>
          </cell>
          <cell r="N12">
            <v>9395</v>
          </cell>
          <cell r="O12">
            <v>9365</v>
          </cell>
          <cell r="P12">
            <v>9610</v>
          </cell>
          <cell r="Q12">
            <v>10520</v>
          </cell>
          <cell r="R12">
            <v>12580</v>
          </cell>
          <cell r="S12">
            <v>9550</v>
          </cell>
          <cell r="T12">
            <v>9520</v>
          </cell>
        </row>
        <row r="13">
          <cell r="A13" t="str">
            <v xml:space="preserve">Heat Cons. (LHV) </v>
          </cell>
          <cell r="B13" t="str">
            <v xml:space="preserve"> MBtu/hr </v>
          </cell>
          <cell r="C13">
            <v>1743.2</v>
          </cell>
          <cell r="D13">
            <v>1405.8</v>
          </cell>
          <cell r="E13">
            <v>1114.4000000000001</v>
          </cell>
          <cell r="F13">
            <v>1781.7</v>
          </cell>
          <cell r="G13">
            <v>1619.2</v>
          </cell>
          <cell r="H13">
            <v>1311.2</v>
          </cell>
          <cell r="I13">
            <v>1050.4000000000001</v>
          </cell>
          <cell r="J13">
            <v>1655.6</v>
          </cell>
          <cell r="K13">
            <v>1557.8</v>
          </cell>
          <cell r="L13">
            <v>1268.7</v>
          </cell>
          <cell r="M13">
            <v>1015.2</v>
          </cell>
          <cell r="N13">
            <v>1579.3</v>
          </cell>
          <cell r="O13">
            <v>1614.5</v>
          </cell>
          <cell r="P13">
            <v>1492.4</v>
          </cell>
          <cell r="Q13">
            <v>1224.5</v>
          </cell>
          <cell r="R13">
            <v>976.2</v>
          </cell>
          <cell r="S13">
            <v>1519.4</v>
          </cell>
          <cell r="T13">
            <v>1553.7</v>
          </cell>
        </row>
        <row r="14">
          <cell r="A14" t="str">
            <v>Exhaust Flow   x10^3</v>
          </cell>
          <cell r="B14" t="str">
            <v xml:space="preserve"> lb/hr </v>
          </cell>
          <cell r="C14">
            <v>3982</v>
          </cell>
          <cell r="D14">
            <v>3076</v>
          </cell>
          <cell r="E14">
            <v>2493</v>
          </cell>
          <cell r="F14">
            <v>3984</v>
          </cell>
          <cell r="G14">
            <v>3672</v>
          </cell>
          <cell r="H14">
            <v>2910</v>
          </cell>
          <cell r="I14">
            <v>2399</v>
          </cell>
          <cell r="J14">
            <v>3674</v>
          </cell>
          <cell r="K14">
            <v>3527</v>
          </cell>
          <cell r="L14">
            <v>2834</v>
          </cell>
          <cell r="M14">
            <v>2362</v>
          </cell>
          <cell r="N14">
            <v>3564</v>
          </cell>
          <cell r="O14">
            <v>3565</v>
          </cell>
          <cell r="P14">
            <v>3372</v>
          </cell>
          <cell r="Q14">
            <v>2757</v>
          </cell>
          <cell r="R14">
            <v>2310</v>
          </cell>
          <cell r="S14">
            <v>3422</v>
          </cell>
          <cell r="T14">
            <v>3424</v>
          </cell>
        </row>
        <row r="15">
          <cell r="A15" t="str">
            <v xml:space="preserve">Exhaust Temp. </v>
          </cell>
          <cell r="B15" t="str">
            <v xml:space="preserve"> Deg F. </v>
          </cell>
          <cell r="C15">
            <v>1052</v>
          </cell>
          <cell r="D15">
            <v>1123</v>
          </cell>
          <cell r="E15">
            <v>1175</v>
          </cell>
          <cell r="F15">
            <v>1073</v>
          </cell>
          <cell r="G15">
            <v>1104</v>
          </cell>
          <cell r="H15">
            <v>1154</v>
          </cell>
          <cell r="I15">
            <v>1200</v>
          </cell>
          <cell r="J15">
            <v>1124</v>
          </cell>
          <cell r="K15">
            <v>1125</v>
          </cell>
          <cell r="L15">
            <v>1168</v>
          </cell>
          <cell r="M15">
            <v>1200</v>
          </cell>
          <cell r="N15">
            <v>1121</v>
          </cell>
          <cell r="O15">
            <v>1141</v>
          </cell>
          <cell r="P15">
            <v>1145</v>
          </cell>
          <cell r="Q15">
            <v>1182</v>
          </cell>
          <cell r="R15">
            <v>1200</v>
          </cell>
          <cell r="S15">
            <v>1138</v>
          </cell>
          <cell r="T15">
            <v>1158</v>
          </cell>
        </row>
        <row r="16">
          <cell r="A16" t="str">
            <v xml:space="preserve">Exhaust Energy </v>
          </cell>
          <cell r="B16" t="str">
            <v xml:space="preserve"> MBtu/hr </v>
          </cell>
          <cell r="C16">
            <v>1071.5999999999999</v>
          </cell>
          <cell r="D16">
            <v>888.5</v>
          </cell>
          <cell r="E16">
            <v>754.9</v>
          </cell>
          <cell r="F16">
            <v>1096.3</v>
          </cell>
          <cell r="G16">
            <v>1001.2</v>
          </cell>
          <cell r="H16">
            <v>834.7</v>
          </cell>
          <cell r="I16">
            <v>717.5</v>
          </cell>
          <cell r="J16">
            <v>1023.1</v>
          </cell>
          <cell r="K16">
            <v>971.3</v>
          </cell>
          <cell r="L16">
            <v>814.7</v>
          </cell>
          <cell r="M16">
            <v>698.2</v>
          </cell>
          <cell r="N16">
            <v>982.2</v>
          </cell>
          <cell r="O16">
            <v>1003.4</v>
          </cell>
          <cell r="P16">
            <v>939.1</v>
          </cell>
          <cell r="Q16">
            <v>796.3</v>
          </cell>
          <cell r="R16">
            <v>677.5</v>
          </cell>
          <cell r="S16">
            <v>953.3</v>
          </cell>
          <cell r="T16">
            <v>973.6</v>
          </cell>
          <cell r="U16" t="str">
            <v xml:space="preserve"> </v>
          </cell>
        </row>
        <row r="18">
          <cell r="A18" t="str">
            <v xml:space="preserve">EMISSIONS </v>
          </cell>
        </row>
        <row r="20">
          <cell r="A20" t="str">
            <v xml:space="preserve">NOx </v>
          </cell>
          <cell r="B20" t="str">
            <v xml:space="preserve"> ppmvd @ 15% O2 </v>
          </cell>
          <cell r="C20">
            <v>9</v>
          </cell>
          <cell r="D20">
            <v>9</v>
          </cell>
          <cell r="E20">
            <v>9</v>
          </cell>
          <cell r="F20">
            <v>18</v>
          </cell>
          <cell r="G20">
            <v>9</v>
          </cell>
          <cell r="H20">
            <v>9</v>
          </cell>
          <cell r="I20">
            <v>9</v>
          </cell>
          <cell r="J20">
            <v>18</v>
          </cell>
          <cell r="K20">
            <v>9</v>
          </cell>
          <cell r="L20">
            <v>9</v>
          </cell>
          <cell r="M20">
            <v>9</v>
          </cell>
          <cell r="N20">
            <v>9</v>
          </cell>
          <cell r="O20">
            <v>18</v>
          </cell>
          <cell r="P20">
            <v>9</v>
          </cell>
          <cell r="Q20">
            <v>9</v>
          </cell>
          <cell r="R20">
            <v>9</v>
          </cell>
          <cell r="S20">
            <v>9</v>
          </cell>
          <cell r="T20">
            <v>18</v>
          </cell>
        </row>
        <row r="21">
          <cell r="A21" t="str">
            <v xml:space="preserve">NOx AS NO2 </v>
          </cell>
          <cell r="B21" t="str">
            <v xml:space="preserve"> lb/hr </v>
          </cell>
          <cell r="C21">
            <v>64</v>
          </cell>
          <cell r="D21">
            <v>51</v>
          </cell>
          <cell r="E21">
            <v>40</v>
          </cell>
          <cell r="F21">
            <v>131</v>
          </cell>
          <cell r="G21">
            <v>59</v>
          </cell>
          <cell r="H21">
            <v>48</v>
          </cell>
          <cell r="I21">
            <v>38</v>
          </cell>
          <cell r="J21">
            <v>121</v>
          </cell>
          <cell r="K21">
            <v>57</v>
          </cell>
          <cell r="L21">
            <v>46</v>
          </cell>
          <cell r="M21">
            <v>36</v>
          </cell>
          <cell r="N21">
            <v>58</v>
          </cell>
          <cell r="O21">
            <v>118</v>
          </cell>
          <cell r="P21">
            <v>55</v>
          </cell>
          <cell r="Q21">
            <v>44</v>
          </cell>
          <cell r="R21">
            <v>35</v>
          </cell>
          <cell r="S21">
            <v>56</v>
          </cell>
          <cell r="T21">
            <v>114</v>
          </cell>
        </row>
        <row r="22">
          <cell r="A22" t="str">
            <v xml:space="preserve">CO </v>
          </cell>
          <cell r="B22" t="str">
            <v xml:space="preserve"> ppmvd </v>
          </cell>
          <cell r="C22">
            <v>9</v>
          </cell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9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9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</row>
        <row r="23">
          <cell r="A23" t="str">
            <v xml:space="preserve">CO </v>
          </cell>
          <cell r="B23" t="str">
            <v xml:space="preserve"> lb/hr  </v>
          </cell>
          <cell r="C23">
            <v>33</v>
          </cell>
          <cell r="D23">
            <v>25</v>
          </cell>
          <cell r="E23">
            <v>20</v>
          </cell>
          <cell r="F23">
            <v>33</v>
          </cell>
          <cell r="G23">
            <v>30</v>
          </cell>
          <cell r="H23">
            <v>24</v>
          </cell>
          <cell r="I23">
            <v>20</v>
          </cell>
          <cell r="J23">
            <v>30</v>
          </cell>
          <cell r="K23">
            <v>29</v>
          </cell>
          <cell r="L23">
            <v>23</v>
          </cell>
          <cell r="M23">
            <v>19</v>
          </cell>
          <cell r="N23">
            <v>29</v>
          </cell>
          <cell r="O23">
            <v>29</v>
          </cell>
          <cell r="P23">
            <v>27</v>
          </cell>
          <cell r="Q23">
            <v>22</v>
          </cell>
          <cell r="R23">
            <v>19</v>
          </cell>
          <cell r="S23">
            <v>28</v>
          </cell>
          <cell r="T23">
            <v>27</v>
          </cell>
        </row>
        <row r="24">
          <cell r="A24" t="str">
            <v xml:space="preserve">UHC </v>
          </cell>
          <cell r="B24" t="str">
            <v xml:space="preserve"> ppmvw </v>
          </cell>
          <cell r="C24">
            <v>7</v>
          </cell>
          <cell r="D24">
            <v>7</v>
          </cell>
          <cell r="E24">
            <v>7</v>
          </cell>
          <cell r="F24">
            <v>7</v>
          </cell>
          <cell r="G24">
            <v>7</v>
          </cell>
          <cell r="H24">
            <v>7</v>
          </cell>
          <cell r="I24">
            <v>7</v>
          </cell>
          <cell r="J24">
            <v>7</v>
          </cell>
          <cell r="K24">
            <v>7</v>
          </cell>
          <cell r="L24">
            <v>7</v>
          </cell>
          <cell r="M24">
            <v>7</v>
          </cell>
          <cell r="N24">
            <v>7</v>
          </cell>
          <cell r="O24">
            <v>7</v>
          </cell>
          <cell r="P24">
            <v>7</v>
          </cell>
          <cell r="Q24">
            <v>7</v>
          </cell>
          <cell r="R24">
            <v>7</v>
          </cell>
          <cell r="S24">
            <v>7</v>
          </cell>
          <cell r="T24">
            <v>7</v>
          </cell>
        </row>
        <row r="25">
          <cell r="A25" t="str">
            <v xml:space="preserve">UHC </v>
          </cell>
          <cell r="B25" t="str">
            <v xml:space="preserve"> lb/hr  </v>
          </cell>
          <cell r="C25">
            <v>16</v>
          </cell>
          <cell r="D25">
            <v>12</v>
          </cell>
          <cell r="E25">
            <v>10</v>
          </cell>
          <cell r="F25">
            <v>16</v>
          </cell>
          <cell r="G25">
            <v>14</v>
          </cell>
          <cell r="H25">
            <v>11</v>
          </cell>
          <cell r="I25">
            <v>9</v>
          </cell>
          <cell r="J25">
            <v>14</v>
          </cell>
          <cell r="K25">
            <v>14</v>
          </cell>
          <cell r="L25">
            <v>11</v>
          </cell>
          <cell r="M25">
            <v>9</v>
          </cell>
          <cell r="N25">
            <v>14</v>
          </cell>
          <cell r="O25">
            <v>14</v>
          </cell>
          <cell r="P25">
            <v>13</v>
          </cell>
          <cell r="Q25">
            <v>11</v>
          </cell>
          <cell r="R25">
            <v>9</v>
          </cell>
          <cell r="S25">
            <v>14</v>
          </cell>
          <cell r="T25">
            <v>14</v>
          </cell>
        </row>
        <row r="26">
          <cell r="A26" t="str">
            <v xml:space="preserve">Particulates </v>
          </cell>
          <cell r="B26" t="str">
            <v xml:space="preserve"> lb/hr </v>
          </cell>
          <cell r="C26">
            <v>9</v>
          </cell>
          <cell r="D26">
            <v>9</v>
          </cell>
          <cell r="E26">
            <v>9</v>
          </cell>
          <cell r="F26">
            <v>9</v>
          </cell>
          <cell r="G26">
            <v>9</v>
          </cell>
          <cell r="H26">
            <v>9</v>
          </cell>
          <cell r="I26">
            <v>9</v>
          </cell>
          <cell r="J26">
            <v>9</v>
          </cell>
          <cell r="K26">
            <v>9</v>
          </cell>
          <cell r="L26">
            <v>9</v>
          </cell>
          <cell r="M26">
            <v>9</v>
          </cell>
          <cell r="N26">
            <v>9</v>
          </cell>
          <cell r="O26">
            <v>9</v>
          </cell>
          <cell r="P26">
            <v>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</row>
        <row r="27">
          <cell r="A27" t="str">
            <v xml:space="preserve">   (PM10 Front-half Filterable Only)</v>
          </cell>
        </row>
        <row r="29">
          <cell r="A29" t="str">
            <v xml:space="preserve">EXHAUST ANALYSIS      % VOL. </v>
          </cell>
        </row>
        <row r="31">
          <cell r="A31" t="str">
            <v xml:space="preserve">Argon </v>
          </cell>
          <cell r="C31">
            <v>0.9</v>
          </cell>
          <cell r="D31">
            <v>0.9</v>
          </cell>
          <cell r="E31">
            <v>0.9</v>
          </cell>
          <cell r="F31">
            <v>0.91</v>
          </cell>
          <cell r="G31">
            <v>0.89</v>
          </cell>
          <cell r="H31">
            <v>0.88</v>
          </cell>
          <cell r="I31">
            <v>0.9</v>
          </cell>
          <cell r="J31">
            <v>0.91</v>
          </cell>
          <cell r="K31">
            <v>0.87</v>
          </cell>
          <cell r="L31">
            <v>0.89</v>
          </cell>
          <cell r="M31">
            <v>0.9</v>
          </cell>
          <cell r="N31">
            <v>0.88</v>
          </cell>
          <cell r="O31">
            <v>0.89</v>
          </cell>
          <cell r="P31">
            <v>0.87</v>
          </cell>
          <cell r="Q31">
            <v>0.88</v>
          </cell>
          <cell r="R31">
            <v>0.87</v>
          </cell>
          <cell r="S31">
            <v>0.88</v>
          </cell>
          <cell r="T31">
            <v>0.87</v>
          </cell>
        </row>
        <row r="32">
          <cell r="A32" t="str">
            <v xml:space="preserve">Nitrogen </v>
          </cell>
          <cell r="C32">
            <v>75.2</v>
          </cell>
          <cell r="D32">
            <v>75.099999999999994</v>
          </cell>
          <cell r="E32">
            <v>75.19</v>
          </cell>
          <cell r="F32">
            <v>75.13</v>
          </cell>
          <cell r="G32">
            <v>74.650000000000006</v>
          </cell>
          <cell r="H32">
            <v>74.61</v>
          </cell>
          <cell r="I32">
            <v>74.72</v>
          </cell>
          <cell r="J32">
            <v>74.58</v>
          </cell>
          <cell r="K32">
            <v>74.09</v>
          </cell>
          <cell r="L32">
            <v>74.08</v>
          </cell>
          <cell r="M32">
            <v>74.209999999999994</v>
          </cell>
          <cell r="N32">
            <v>73.95</v>
          </cell>
          <cell r="O32">
            <v>73.88</v>
          </cell>
          <cell r="P32">
            <v>73.25</v>
          </cell>
          <cell r="Q32">
            <v>73.260000000000005</v>
          </cell>
          <cell r="R32">
            <v>73.42</v>
          </cell>
          <cell r="S32">
            <v>73.069999999999993</v>
          </cell>
          <cell r="T32">
            <v>73.010000000000005</v>
          </cell>
        </row>
        <row r="33">
          <cell r="A33" t="str">
            <v xml:space="preserve">Oxygen </v>
          </cell>
          <cell r="C33">
            <v>12.86</v>
          </cell>
          <cell r="D33">
            <v>12.59</v>
          </cell>
          <cell r="E33">
            <v>12.85</v>
          </cell>
          <cell r="F33">
            <v>12.69</v>
          </cell>
          <cell r="G33">
            <v>12.68</v>
          </cell>
          <cell r="H33">
            <v>12.58</v>
          </cell>
          <cell r="I33">
            <v>12.89</v>
          </cell>
          <cell r="J33">
            <v>12.5</v>
          </cell>
          <cell r="K33">
            <v>12.54</v>
          </cell>
          <cell r="L33">
            <v>12.51</v>
          </cell>
          <cell r="M33">
            <v>12.9</v>
          </cell>
          <cell r="N33">
            <v>12.48</v>
          </cell>
          <cell r="O33">
            <v>12.3</v>
          </cell>
          <cell r="P33">
            <v>12.33</v>
          </cell>
          <cell r="Q33">
            <v>12.38</v>
          </cell>
          <cell r="R33">
            <v>12.83</v>
          </cell>
          <cell r="S33">
            <v>12.27</v>
          </cell>
          <cell r="T33">
            <v>12.09</v>
          </cell>
        </row>
        <row r="34">
          <cell r="A34" t="str">
            <v xml:space="preserve">Carbon Dioxide </v>
          </cell>
          <cell r="C34">
            <v>3.72</v>
          </cell>
          <cell r="D34">
            <v>3.85</v>
          </cell>
          <cell r="E34">
            <v>3.73</v>
          </cell>
          <cell r="F34">
            <v>3.8</v>
          </cell>
          <cell r="G34">
            <v>3.74</v>
          </cell>
          <cell r="H34">
            <v>3.79</v>
          </cell>
          <cell r="I34">
            <v>3.64</v>
          </cell>
          <cell r="J34">
            <v>3.82</v>
          </cell>
          <cell r="K34">
            <v>3.74</v>
          </cell>
          <cell r="L34">
            <v>3.75</v>
          </cell>
          <cell r="M34">
            <v>3.57</v>
          </cell>
          <cell r="N34">
            <v>3.74</v>
          </cell>
          <cell r="O34">
            <v>3.83</v>
          </cell>
          <cell r="P34">
            <v>3.73</v>
          </cell>
          <cell r="Q34">
            <v>3.7</v>
          </cell>
          <cell r="R34">
            <v>3.5</v>
          </cell>
          <cell r="S34">
            <v>3.73</v>
          </cell>
          <cell r="T34">
            <v>3.82</v>
          </cell>
        </row>
        <row r="35">
          <cell r="A35" t="str">
            <v xml:space="preserve">Water </v>
          </cell>
          <cell r="C35">
            <v>7.32</v>
          </cell>
          <cell r="D35">
            <v>7.57</v>
          </cell>
          <cell r="E35">
            <v>7.34</v>
          </cell>
          <cell r="F35">
            <v>7.48</v>
          </cell>
          <cell r="G35">
            <v>8.0399999999999991</v>
          </cell>
          <cell r="H35">
            <v>8.14</v>
          </cell>
          <cell r="I35">
            <v>7.86</v>
          </cell>
          <cell r="J35">
            <v>8.1999999999999993</v>
          </cell>
          <cell r="K35">
            <v>8.76</v>
          </cell>
          <cell r="L35">
            <v>8.7799999999999994</v>
          </cell>
          <cell r="M35">
            <v>8.43</v>
          </cell>
          <cell r="N35">
            <v>8.9499999999999993</v>
          </cell>
          <cell r="O35">
            <v>9.11</v>
          </cell>
          <cell r="P35">
            <v>9.82</v>
          </cell>
          <cell r="Q35">
            <v>9.7799999999999994</v>
          </cell>
          <cell r="R35">
            <v>9.3800000000000008</v>
          </cell>
          <cell r="S35">
            <v>10.06</v>
          </cell>
          <cell r="T35">
            <v>10.210000000000001</v>
          </cell>
          <cell r="U35" t="str">
            <v xml:space="preserve"> </v>
          </cell>
        </row>
        <row r="37">
          <cell r="A37" t="str">
            <v xml:space="preserve">SITE CONDITIONS </v>
          </cell>
        </row>
        <row r="39">
          <cell r="A39" t="str">
            <v xml:space="preserve">Elevation </v>
          </cell>
          <cell r="B39" t="str">
            <v xml:space="preserve"> ft </v>
          </cell>
          <cell r="C39">
            <v>160</v>
          </cell>
          <cell r="D39">
            <v>160</v>
          </cell>
          <cell r="E39">
            <v>160</v>
          </cell>
          <cell r="F39">
            <v>160</v>
          </cell>
          <cell r="G39">
            <v>160</v>
          </cell>
          <cell r="H39">
            <v>160</v>
          </cell>
          <cell r="I39">
            <v>160</v>
          </cell>
          <cell r="J39">
            <v>160</v>
          </cell>
          <cell r="K39">
            <v>160</v>
          </cell>
          <cell r="L39">
            <v>160</v>
          </cell>
          <cell r="M39">
            <v>160</v>
          </cell>
          <cell r="N39">
            <v>160</v>
          </cell>
          <cell r="O39">
            <v>160</v>
          </cell>
          <cell r="P39">
            <v>160</v>
          </cell>
          <cell r="Q39">
            <v>160</v>
          </cell>
          <cell r="R39">
            <v>160</v>
          </cell>
          <cell r="S39">
            <v>160</v>
          </cell>
          <cell r="T39">
            <v>160</v>
          </cell>
        </row>
        <row r="40">
          <cell r="A40" t="str">
            <v xml:space="preserve">Site Pressure </v>
          </cell>
          <cell r="B40" t="str">
            <v xml:space="preserve"> psia </v>
          </cell>
          <cell r="C40">
            <v>14.62</v>
          </cell>
          <cell r="D40">
            <v>14.62</v>
          </cell>
          <cell r="E40">
            <v>14.62</v>
          </cell>
          <cell r="F40">
            <v>14.62</v>
          </cell>
          <cell r="G40">
            <v>14.62</v>
          </cell>
          <cell r="H40">
            <v>14.62</v>
          </cell>
          <cell r="I40">
            <v>14.62</v>
          </cell>
          <cell r="J40">
            <v>14.62</v>
          </cell>
          <cell r="K40">
            <v>14.62</v>
          </cell>
          <cell r="L40">
            <v>14.62</v>
          </cell>
          <cell r="M40">
            <v>14.62</v>
          </cell>
          <cell r="N40">
            <v>14.62</v>
          </cell>
          <cell r="O40">
            <v>14.62</v>
          </cell>
          <cell r="P40">
            <v>14.62</v>
          </cell>
          <cell r="Q40">
            <v>14.62</v>
          </cell>
          <cell r="R40">
            <v>14.62</v>
          </cell>
          <cell r="S40">
            <v>14.62</v>
          </cell>
          <cell r="T40">
            <v>14.62</v>
          </cell>
        </row>
        <row r="41">
          <cell r="A41" t="str">
            <v xml:space="preserve">Inlet Loss </v>
          </cell>
          <cell r="B41" t="str">
            <v xml:space="preserve"> in H2O </v>
          </cell>
          <cell r="C41">
            <v>3</v>
          </cell>
          <cell r="D41">
            <v>3</v>
          </cell>
          <cell r="E41">
            <v>3</v>
          </cell>
          <cell r="F41">
            <v>3</v>
          </cell>
          <cell r="G41">
            <v>3</v>
          </cell>
          <cell r="H41">
            <v>3</v>
          </cell>
          <cell r="I41">
            <v>3</v>
          </cell>
          <cell r="J41">
            <v>3</v>
          </cell>
          <cell r="K41">
            <v>3</v>
          </cell>
          <cell r="L41">
            <v>3</v>
          </cell>
          <cell r="M41">
            <v>3</v>
          </cell>
          <cell r="N41">
            <v>3</v>
          </cell>
          <cell r="O41">
            <v>3</v>
          </cell>
          <cell r="P41">
            <v>3</v>
          </cell>
          <cell r="Q41">
            <v>3</v>
          </cell>
          <cell r="R41">
            <v>3</v>
          </cell>
          <cell r="S41">
            <v>3</v>
          </cell>
          <cell r="T41">
            <v>3</v>
          </cell>
        </row>
        <row r="42">
          <cell r="A42" t="str">
            <v xml:space="preserve">Exhaust Loss </v>
          </cell>
          <cell r="B42" t="str">
            <v xml:space="preserve"> in H2O </v>
          </cell>
          <cell r="C42" t="str">
            <v>14.5 @ ISO Conditions</v>
          </cell>
          <cell r="D42" t="str">
            <v>14.5 @ ISO Conditions</v>
          </cell>
          <cell r="E42" t="str">
            <v>14.5 @ ISO Conditions</v>
          </cell>
          <cell r="F42" t="str">
            <v>14.5 @ ISO Conditions</v>
          </cell>
          <cell r="G42" t="str">
            <v>14.5 @ ISO Conditions</v>
          </cell>
          <cell r="H42" t="str">
            <v>14.5 @ ISO Conditions</v>
          </cell>
          <cell r="I42" t="str">
            <v>14.5 @ ISO Conditions</v>
          </cell>
          <cell r="J42" t="str">
            <v>14.5 @ ISO Conditions</v>
          </cell>
          <cell r="K42" t="str">
            <v xml:space="preserve">14.5 @ ISO Conditions </v>
          </cell>
          <cell r="L42" t="str">
            <v xml:space="preserve">14.5 @ ISO Conditions </v>
          </cell>
          <cell r="M42" t="str">
            <v xml:space="preserve">14.5 @ ISO Conditions </v>
          </cell>
          <cell r="N42" t="str">
            <v xml:space="preserve">14.5 @ ISO Conditions </v>
          </cell>
          <cell r="O42" t="str">
            <v xml:space="preserve">14.5 @ ISO Conditions </v>
          </cell>
          <cell r="P42" t="str">
            <v xml:space="preserve">14.5 @ ISO Conditions </v>
          </cell>
          <cell r="Q42" t="str">
            <v xml:space="preserve">14.5 @ ISO Conditions </v>
          </cell>
          <cell r="R42" t="str">
            <v xml:space="preserve">14.5 @ ISO Conditions </v>
          </cell>
          <cell r="S42" t="str">
            <v xml:space="preserve">14.5 @ ISO Conditions </v>
          </cell>
          <cell r="T42" t="str">
            <v xml:space="preserve">14.5 @ ISO Conditions </v>
          </cell>
        </row>
        <row r="43">
          <cell r="A43" t="str">
            <v xml:space="preserve">Application </v>
          </cell>
          <cell r="B43" t="str">
            <v xml:space="preserve"> </v>
          </cell>
          <cell r="C43" t="str">
            <v>Hydrogen-Cooled Generator</v>
          </cell>
          <cell r="D43" t="str">
            <v>Hydrogen-Cooled Generator</v>
          </cell>
          <cell r="E43" t="str">
            <v>Hydrogen-Cooled Generator</v>
          </cell>
          <cell r="F43" t="str">
            <v>Hydrogen-Cooled Generator</v>
          </cell>
          <cell r="G43" t="str">
            <v>Hydrogen-Cooled Generator</v>
          </cell>
          <cell r="H43" t="str">
            <v>Hydrogen-Cooled Generator</v>
          </cell>
          <cell r="I43" t="str">
            <v>Hydrogen-Cooled Generator</v>
          </cell>
          <cell r="J43" t="str">
            <v>Hydrogen-Cooled Generator</v>
          </cell>
          <cell r="K43" t="str">
            <v>Hydrogen-Cooled Generator</v>
          </cell>
          <cell r="L43" t="str">
            <v>Hydrogen-Cooled Generator</v>
          </cell>
          <cell r="M43" t="str">
            <v>Hydrogen-Cooled Generator</v>
          </cell>
          <cell r="N43" t="str">
            <v>Hydrogen-Cooled Generator</v>
          </cell>
          <cell r="O43" t="str">
            <v>Hydrogen-Cooled Generator</v>
          </cell>
          <cell r="P43" t="str">
            <v>Hydrogen-Cooled Generator</v>
          </cell>
          <cell r="Q43" t="str">
            <v>Hydrogen-Cooled Generator</v>
          </cell>
          <cell r="R43" t="str">
            <v>Hydrogen-Cooled Generator</v>
          </cell>
          <cell r="S43" t="str">
            <v>Hydrogen-Cooled Generator</v>
          </cell>
          <cell r="T43" t="str">
            <v>Hydrogen-Cooled Generator</v>
          </cell>
        </row>
        <row r="44">
          <cell r="A44" t="str">
            <v xml:space="preserve">Combustion System </v>
          </cell>
          <cell r="B44" t="str">
            <v xml:space="preserve"> </v>
          </cell>
          <cell r="C44" t="str">
            <v>9/42 DLN Combustor</v>
          </cell>
          <cell r="D44" t="str">
            <v>9/42 DLN Combustor</v>
          </cell>
          <cell r="E44" t="str">
            <v>9/42 DLN Combustor</v>
          </cell>
          <cell r="F44" t="str">
            <v>9/42 DLN Combustor</v>
          </cell>
          <cell r="G44" t="str">
            <v>9/42 DLN Combustor</v>
          </cell>
          <cell r="H44" t="str">
            <v>9/42 DLN Combustor</v>
          </cell>
          <cell r="I44" t="str">
            <v>9/42 DLN Combustor</v>
          </cell>
          <cell r="J44" t="str">
            <v>9/42 DLN Combustor</v>
          </cell>
          <cell r="K44" t="str">
            <v>9/42 DLN Combustor</v>
          </cell>
          <cell r="L44" t="str">
            <v>9/42 DLN Combustor</v>
          </cell>
          <cell r="M44" t="str">
            <v>9/42 DLN Combustor</v>
          </cell>
          <cell r="N44" t="str">
            <v>9/42 DLN Combustor</v>
          </cell>
          <cell r="O44" t="str">
            <v>9/42 DLN Combustor</v>
          </cell>
          <cell r="P44" t="str">
            <v>9/42 DLN Combustor</v>
          </cell>
          <cell r="Q44" t="str">
            <v>9/42 DLN Combustor</v>
          </cell>
          <cell r="R44" t="str">
            <v>9/42 DLN Combustor</v>
          </cell>
          <cell r="S44" t="str">
            <v>9/42 DLN Combustor</v>
          </cell>
          <cell r="T44" t="str">
            <v>9/42 DLN Combustor</v>
          </cell>
        </row>
        <row r="45">
          <cell r="A45" t="str">
            <v xml:space="preserve"> </v>
          </cell>
        </row>
        <row r="46">
          <cell r="A46" t="str">
            <v>Emission information based on GE recommended measurement methods. NOx emissions are corrected to 15% O2 without heat rate correction and are not corrected to ISO reference condition per 40CFR 60.335(c)(1). NOx levels shown will be controlled by algorithms</v>
          </cell>
        </row>
        <row r="48">
          <cell r="A48" t="str">
            <v xml:space="preserve">  </v>
          </cell>
        </row>
        <row r="49">
          <cell r="A49" t="str">
            <v xml:space="preserve">This document and its contents have been prepared by GE and provided to the recipient for the sole purpose of evaluating the use of GE products in a potential power generation project. Disclosure of this information to any third party, other than a party </v>
          </cell>
        </row>
        <row r="52">
          <cell r="A52" t="str">
            <v>IPS-  Version Code - 3.0.4/00/2.2.7/PG7241UF-1200</v>
          </cell>
        </row>
        <row r="53">
          <cell r="A53" t="str">
            <v>SJG0PJA</v>
          </cell>
          <cell r="B53">
            <v>37136.4375</v>
          </cell>
        </row>
        <row r="55">
          <cell r="A55" t="str">
            <v>General Electric Proprietary Information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 1997"/>
      <sheetName val="EI 1998"/>
      <sheetName val="EI 1999"/>
      <sheetName val="EI 2000"/>
    </sheetNames>
    <sheetDataSet>
      <sheetData sheetId="0"/>
      <sheetData sheetId="1">
        <row r="2">
          <cell r="C2" t="str">
            <v>Contaminant Code</v>
          </cell>
          <cell r="D2" t="str">
            <v>Contaminant Name</v>
          </cell>
          <cell r="E2" t="str">
            <v>Annual Emissions</v>
          </cell>
        </row>
        <row r="3">
          <cell r="C3" t="str">
            <v>11175</v>
          </cell>
          <cell r="D3" t="str">
            <v>SULFURIC ACID</v>
          </cell>
          <cell r="E3">
            <v>0</v>
          </cell>
        </row>
        <row r="4">
          <cell r="C4" t="str">
            <v>50001</v>
          </cell>
          <cell r="D4" t="str">
            <v>NONMETHANE VOC-U</v>
          </cell>
          <cell r="E4">
            <v>3.73</v>
          </cell>
        </row>
        <row r="5">
          <cell r="C5" t="str">
            <v>51490</v>
          </cell>
          <cell r="D5" t="str">
            <v>ISOBUTANOL</v>
          </cell>
          <cell r="E5">
            <v>0</v>
          </cell>
        </row>
        <row r="6">
          <cell r="C6" t="str">
            <v>51530</v>
          </cell>
          <cell r="D6" t="str">
            <v>METHANOL</v>
          </cell>
          <cell r="E6">
            <v>3.38</v>
          </cell>
        </row>
        <row r="7">
          <cell r="C7" t="str">
            <v>52416</v>
          </cell>
          <cell r="D7" t="str">
            <v>TRIMETHYL BENZENE, 1,2,4-</v>
          </cell>
          <cell r="E7">
            <v>0</v>
          </cell>
        </row>
        <row r="8">
          <cell r="C8" t="str">
            <v>52420</v>
          </cell>
          <cell r="D8" t="str">
            <v>BENZENE</v>
          </cell>
          <cell r="E8">
            <v>0</v>
          </cell>
        </row>
        <row r="9">
          <cell r="C9" t="str">
            <v>52450</v>
          </cell>
          <cell r="D9" t="str">
            <v>ETHYL BENZENE</v>
          </cell>
          <cell r="E9">
            <v>0</v>
          </cell>
        </row>
        <row r="10">
          <cell r="C10" t="str">
            <v>52490</v>
          </cell>
          <cell r="D10" t="str">
            <v>TOLUENE</v>
          </cell>
          <cell r="E10">
            <v>0</v>
          </cell>
        </row>
        <row r="11">
          <cell r="C11" t="str">
            <v>52510</v>
          </cell>
          <cell r="D11" t="str">
            <v>XYLENE-U</v>
          </cell>
          <cell r="E11">
            <v>0</v>
          </cell>
        </row>
        <row r="12">
          <cell r="C12" t="str">
            <v>52878</v>
          </cell>
          <cell r="D12" t="str">
            <v>METHYL TERT-BUTYL ETHER</v>
          </cell>
          <cell r="E12">
            <v>1.97</v>
          </cell>
        </row>
        <row r="13">
          <cell r="C13" t="str">
            <v>55150</v>
          </cell>
          <cell r="D13" t="str">
            <v>BUTADIENE</v>
          </cell>
          <cell r="E13">
            <v>0.06</v>
          </cell>
        </row>
        <row r="14">
          <cell r="C14" t="str">
            <v>55175</v>
          </cell>
          <cell r="D14" t="str">
            <v>BUTENE</v>
          </cell>
          <cell r="E14">
            <v>0</v>
          </cell>
        </row>
        <row r="15">
          <cell r="C15" t="str">
            <v>55300</v>
          </cell>
          <cell r="D15" t="str">
            <v>ETHYLENE</v>
          </cell>
          <cell r="E15">
            <v>0</v>
          </cell>
        </row>
        <row r="16">
          <cell r="C16" t="str">
            <v>55600</v>
          </cell>
          <cell r="D16" t="str">
            <v>PROPYLENE</v>
          </cell>
          <cell r="E16">
            <v>0.2</v>
          </cell>
        </row>
        <row r="17">
          <cell r="C17" t="str">
            <v>56625</v>
          </cell>
          <cell r="D17" t="str">
            <v>ISOBUTANE</v>
          </cell>
          <cell r="E17">
            <v>1.75</v>
          </cell>
        </row>
        <row r="18">
          <cell r="C18" t="str">
            <v>56675</v>
          </cell>
          <cell r="D18" t="str">
            <v>ISO OCTANE</v>
          </cell>
          <cell r="E18">
            <v>0</v>
          </cell>
        </row>
        <row r="19">
          <cell r="C19" t="str">
            <v>56725</v>
          </cell>
          <cell r="D19" t="str">
            <v>N BUTANE</v>
          </cell>
          <cell r="E19">
            <v>1</v>
          </cell>
        </row>
        <row r="20">
          <cell r="C20" t="str">
            <v>56730</v>
          </cell>
          <cell r="D20" t="str">
            <v>N-HEXANE</v>
          </cell>
          <cell r="E20">
            <v>8.0000000000000002E-3</v>
          </cell>
        </row>
        <row r="21">
          <cell r="C21" t="str">
            <v>56750</v>
          </cell>
          <cell r="D21" t="str">
            <v>PENTANE</v>
          </cell>
          <cell r="E21">
            <v>0</v>
          </cell>
        </row>
        <row r="22">
          <cell r="C22" t="str">
            <v>56775</v>
          </cell>
          <cell r="D22" t="str">
            <v>PROPANE</v>
          </cell>
          <cell r="E22">
            <v>0.151</v>
          </cell>
        </row>
        <row r="23">
          <cell r="C23" t="str">
            <v>70300</v>
          </cell>
          <cell r="D23" t="str">
            <v>HYDROGEN SULFIDE</v>
          </cell>
          <cell r="E23">
            <v>0</v>
          </cell>
        </row>
        <row r="24">
          <cell r="C24" t="str">
            <v>50001</v>
          </cell>
          <cell r="D24" t="str">
            <v>NONMETHANE VOC-U</v>
          </cell>
          <cell r="E24">
            <v>5.0199999999999996</v>
          </cell>
        </row>
        <row r="25">
          <cell r="C25" t="str">
            <v>51530</v>
          </cell>
          <cell r="D25" t="str">
            <v>METHANOL</v>
          </cell>
          <cell r="E25">
            <v>0</v>
          </cell>
        </row>
        <row r="26">
          <cell r="C26" t="str">
            <v>55150</v>
          </cell>
          <cell r="D26" t="str">
            <v>BUTADIENE</v>
          </cell>
          <cell r="E26">
            <v>6.4000000000000001E-2</v>
          </cell>
        </row>
        <row r="27">
          <cell r="C27" t="str">
            <v>55175</v>
          </cell>
          <cell r="D27" t="str">
            <v>BUTENE</v>
          </cell>
          <cell r="E27">
            <v>0</v>
          </cell>
        </row>
        <row r="28">
          <cell r="C28" t="str">
            <v>55300</v>
          </cell>
          <cell r="D28" t="str">
            <v>ETHYLENE</v>
          </cell>
          <cell r="E28">
            <v>0</v>
          </cell>
        </row>
        <row r="29">
          <cell r="C29" t="str">
            <v>55600</v>
          </cell>
          <cell r="D29" t="str">
            <v>PROPYLENE</v>
          </cell>
          <cell r="E29">
            <v>4.5999999999999999E-2</v>
          </cell>
        </row>
        <row r="30">
          <cell r="C30" t="str">
            <v>56550</v>
          </cell>
          <cell r="D30" t="str">
            <v>ETHANE</v>
          </cell>
          <cell r="E30">
            <v>1.6E-2</v>
          </cell>
        </row>
        <row r="31">
          <cell r="C31" t="str">
            <v>56625</v>
          </cell>
          <cell r="D31" t="str">
            <v>ISOBUTANE</v>
          </cell>
          <cell r="E31">
            <v>0</v>
          </cell>
        </row>
        <row r="32">
          <cell r="C32" t="str">
            <v>56725</v>
          </cell>
          <cell r="D32" t="str">
            <v>N BUTANE</v>
          </cell>
          <cell r="E32">
            <v>3.0000000000000001E-3</v>
          </cell>
        </row>
        <row r="33">
          <cell r="C33" t="str">
            <v>56750</v>
          </cell>
          <cell r="D33" t="str">
            <v>PENTANE</v>
          </cell>
          <cell r="E33">
            <v>0</v>
          </cell>
        </row>
        <row r="34">
          <cell r="C34" t="str">
            <v>56775</v>
          </cell>
          <cell r="D34" t="str">
            <v>PROPANE</v>
          </cell>
          <cell r="E34">
            <v>0.17699999999999999</v>
          </cell>
        </row>
        <row r="35">
          <cell r="C35" t="str">
            <v>50001</v>
          </cell>
          <cell r="D35" t="str">
            <v>NONMETHANE VOC-U</v>
          </cell>
          <cell r="E35">
            <v>0</v>
          </cell>
        </row>
        <row r="36">
          <cell r="C36" t="str">
            <v>50002</v>
          </cell>
          <cell r="D36" t="str">
            <v>POLYCYLIC ORGANICMATTER</v>
          </cell>
          <cell r="E36">
            <v>0</v>
          </cell>
        </row>
        <row r="37">
          <cell r="C37" t="str">
            <v>52416</v>
          </cell>
          <cell r="D37" t="str">
            <v>TRIMETHYL BENZENE, 1,2,4-</v>
          </cell>
          <cell r="E37">
            <v>0</v>
          </cell>
        </row>
        <row r="38">
          <cell r="C38" t="str">
            <v>52420</v>
          </cell>
          <cell r="D38" t="str">
            <v>BENZENE</v>
          </cell>
          <cell r="E38">
            <v>0</v>
          </cell>
        </row>
        <row r="39">
          <cell r="C39" t="str">
            <v>52440</v>
          </cell>
          <cell r="D39" t="str">
            <v>CUMENE</v>
          </cell>
          <cell r="E39">
            <v>0</v>
          </cell>
        </row>
        <row r="40">
          <cell r="C40" t="str">
            <v>52450</v>
          </cell>
          <cell r="D40" t="str">
            <v>ETHYL BENZENE</v>
          </cell>
          <cell r="E40">
            <v>0</v>
          </cell>
        </row>
        <row r="41">
          <cell r="C41" t="str">
            <v>52460</v>
          </cell>
          <cell r="D41" t="str">
            <v>NAPHTHALENE</v>
          </cell>
          <cell r="E41">
            <v>0</v>
          </cell>
        </row>
        <row r="42">
          <cell r="C42" t="str">
            <v>52490</v>
          </cell>
          <cell r="D42" t="str">
            <v>TOLUENE</v>
          </cell>
          <cell r="E42">
            <v>0</v>
          </cell>
        </row>
        <row r="43">
          <cell r="C43" t="str">
            <v>52510</v>
          </cell>
          <cell r="D43" t="str">
            <v>XYLENE-U</v>
          </cell>
          <cell r="E43">
            <v>0</v>
          </cell>
        </row>
        <row r="44">
          <cell r="C44" t="str">
            <v>55150</v>
          </cell>
          <cell r="D44" t="str">
            <v>BUTADIENE</v>
          </cell>
          <cell r="E44">
            <v>0</v>
          </cell>
        </row>
        <row r="45">
          <cell r="C45" t="str">
            <v>55175</v>
          </cell>
          <cell r="D45" t="str">
            <v>BUTENE</v>
          </cell>
          <cell r="E45">
            <v>0</v>
          </cell>
        </row>
        <row r="46">
          <cell r="C46" t="str">
            <v>55300</v>
          </cell>
          <cell r="D46" t="str">
            <v>ETHYLENE</v>
          </cell>
          <cell r="E46">
            <v>0</v>
          </cell>
        </row>
        <row r="47">
          <cell r="C47" t="str">
            <v>55600</v>
          </cell>
          <cell r="D47" t="str">
            <v>PROPYLENE</v>
          </cell>
          <cell r="E47">
            <v>0</v>
          </cell>
        </row>
        <row r="48">
          <cell r="C48" t="str">
            <v>56050</v>
          </cell>
          <cell r="D48" t="str">
            <v>CYCLOHEXANE</v>
          </cell>
          <cell r="E48">
            <v>0</v>
          </cell>
        </row>
        <row r="49">
          <cell r="C49" t="str">
            <v>56100</v>
          </cell>
          <cell r="D49" t="str">
            <v>CYCLOPENTANE</v>
          </cell>
          <cell r="E49">
            <v>0</v>
          </cell>
        </row>
        <row r="50">
          <cell r="C50" t="str">
            <v>56150</v>
          </cell>
          <cell r="D50" t="str">
            <v>METHYLCYCLOHEXANE</v>
          </cell>
          <cell r="E50">
            <v>0</v>
          </cell>
        </row>
        <row r="51">
          <cell r="C51" t="str">
            <v>56575</v>
          </cell>
          <cell r="D51" t="str">
            <v>HEPTANE</v>
          </cell>
          <cell r="E51">
            <v>0</v>
          </cell>
        </row>
        <row r="52">
          <cell r="C52" t="str">
            <v>56600</v>
          </cell>
          <cell r="D52" t="str">
            <v>HEXANE</v>
          </cell>
          <cell r="E52">
            <v>0</v>
          </cell>
        </row>
        <row r="53">
          <cell r="C53" t="str">
            <v>56674</v>
          </cell>
          <cell r="D53" t="str">
            <v>OCTANE</v>
          </cell>
          <cell r="E53">
            <v>0</v>
          </cell>
        </row>
        <row r="54">
          <cell r="C54" t="str">
            <v>56675</v>
          </cell>
          <cell r="D54" t="str">
            <v>ISO OCTANE</v>
          </cell>
          <cell r="E54">
            <v>0</v>
          </cell>
        </row>
        <row r="55">
          <cell r="C55" t="str">
            <v>56703</v>
          </cell>
          <cell r="D55" t="str">
            <v>NONANE</v>
          </cell>
          <cell r="E55">
            <v>0</v>
          </cell>
        </row>
        <row r="56">
          <cell r="C56" t="str">
            <v>56725</v>
          </cell>
          <cell r="D56" t="str">
            <v>N BUTANE</v>
          </cell>
          <cell r="E56">
            <v>0</v>
          </cell>
        </row>
        <row r="57">
          <cell r="C57" t="str">
            <v>56750</v>
          </cell>
          <cell r="D57" t="str">
            <v>PENTANE</v>
          </cell>
          <cell r="E57">
            <v>0</v>
          </cell>
        </row>
        <row r="58">
          <cell r="C58" t="str">
            <v>56775</v>
          </cell>
          <cell r="D58" t="str">
            <v>PROPANE</v>
          </cell>
          <cell r="E58">
            <v>0</v>
          </cell>
        </row>
        <row r="59">
          <cell r="C59" t="str">
            <v>70050</v>
          </cell>
          <cell r="D59" t="str">
            <v>AMMONIA</v>
          </cell>
          <cell r="E59">
            <v>0</v>
          </cell>
        </row>
        <row r="60">
          <cell r="C60" t="str">
            <v>70300</v>
          </cell>
          <cell r="D60" t="str">
            <v>HYDROGEN SULFIDE</v>
          </cell>
          <cell r="E60">
            <v>0</v>
          </cell>
        </row>
        <row r="61">
          <cell r="C61" t="str">
            <v>10000</v>
          </cell>
          <cell r="D61" t="str">
            <v>PART-U</v>
          </cell>
          <cell r="E61">
            <v>0</v>
          </cell>
        </row>
        <row r="62">
          <cell r="C62" t="str">
            <v>14785</v>
          </cell>
          <cell r="D62" t="str">
            <v>ZINC COMPOUNDS</v>
          </cell>
          <cell r="E62">
            <v>0</v>
          </cell>
        </row>
        <row r="63">
          <cell r="C63" t="str">
            <v>20000</v>
          </cell>
          <cell r="D63" t="str">
            <v>PM10 PART-U</v>
          </cell>
          <cell r="E63">
            <v>0</v>
          </cell>
        </row>
        <row r="64">
          <cell r="C64" t="str">
            <v>50001</v>
          </cell>
          <cell r="D64" t="str">
            <v>NONMETHANE VOC-U</v>
          </cell>
          <cell r="E64">
            <v>1.1399999999999999</v>
          </cell>
        </row>
        <row r="65">
          <cell r="C65" t="str">
            <v>51530</v>
          </cell>
          <cell r="D65" t="str">
            <v>METHANOL</v>
          </cell>
          <cell r="E65">
            <v>0</v>
          </cell>
        </row>
        <row r="66">
          <cell r="C66" t="str">
            <v>51590</v>
          </cell>
          <cell r="D66" t="str">
            <v>TERT BUTYL ALCOHOL</v>
          </cell>
          <cell r="E66">
            <v>0</v>
          </cell>
        </row>
        <row r="67">
          <cell r="C67" t="str">
            <v>52416</v>
          </cell>
          <cell r="D67" t="str">
            <v>TRIMETHYL BENZENE, 1,2,4-</v>
          </cell>
          <cell r="E67">
            <v>0</v>
          </cell>
        </row>
        <row r="68">
          <cell r="C68" t="str">
            <v>52420</v>
          </cell>
          <cell r="D68" t="str">
            <v>BENZENE</v>
          </cell>
          <cell r="E68">
            <v>0</v>
          </cell>
        </row>
        <row r="69">
          <cell r="C69" t="str">
            <v>52440</v>
          </cell>
          <cell r="D69" t="str">
            <v>CUMENE</v>
          </cell>
          <cell r="E69">
            <v>0</v>
          </cell>
        </row>
        <row r="70">
          <cell r="C70" t="str">
            <v>52450</v>
          </cell>
          <cell r="D70" t="str">
            <v>ETHYL BENZENE</v>
          </cell>
          <cell r="E70">
            <v>0</v>
          </cell>
        </row>
        <row r="71">
          <cell r="C71" t="str">
            <v>52460</v>
          </cell>
          <cell r="D71" t="str">
            <v>NAPHTHALENE</v>
          </cell>
          <cell r="E71">
            <v>0</v>
          </cell>
        </row>
        <row r="72">
          <cell r="C72" t="str">
            <v>52490</v>
          </cell>
          <cell r="D72" t="str">
            <v>TOLUENE</v>
          </cell>
          <cell r="E72">
            <v>0</v>
          </cell>
        </row>
        <row r="73">
          <cell r="C73" t="str">
            <v>52510</v>
          </cell>
          <cell r="D73" t="str">
            <v>XYLENE-U</v>
          </cell>
          <cell r="E73">
            <v>0</v>
          </cell>
        </row>
        <row r="74">
          <cell r="C74" t="str">
            <v>52878</v>
          </cell>
          <cell r="D74" t="str">
            <v>METHYL TERT-BUTYL ETHER</v>
          </cell>
          <cell r="E74">
            <v>0</v>
          </cell>
        </row>
        <row r="75">
          <cell r="C75" t="str">
            <v>55225</v>
          </cell>
          <cell r="D75" t="str">
            <v>DICYCLOPENTADIENE</v>
          </cell>
          <cell r="E75">
            <v>0</v>
          </cell>
        </row>
        <row r="76">
          <cell r="C76" t="str">
            <v>56050</v>
          </cell>
          <cell r="D76" t="str">
            <v>CYCLOHEXANE</v>
          </cell>
          <cell r="E76">
            <v>0</v>
          </cell>
        </row>
        <row r="77">
          <cell r="C77" t="str">
            <v>56600</v>
          </cell>
          <cell r="D77" t="str">
            <v>HEXANE</v>
          </cell>
          <cell r="E77">
            <v>0</v>
          </cell>
        </row>
        <row r="78">
          <cell r="C78" t="str">
            <v>56625</v>
          </cell>
          <cell r="D78" t="str">
            <v>ISOBUTANE</v>
          </cell>
          <cell r="E78">
            <v>0</v>
          </cell>
        </row>
        <row r="79">
          <cell r="C79" t="str">
            <v>56675</v>
          </cell>
          <cell r="D79" t="str">
            <v>ISO OCTANE</v>
          </cell>
          <cell r="E79">
            <v>0</v>
          </cell>
        </row>
        <row r="80">
          <cell r="C80" t="str">
            <v>56725</v>
          </cell>
          <cell r="D80" t="str">
            <v>N BUTANE</v>
          </cell>
          <cell r="E80">
            <v>0</v>
          </cell>
        </row>
        <row r="81">
          <cell r="C81" t="str">
            <v>70110</v>
          </cell>
          <cell r="D81" t="str">
            <v>CHLORINE</v>
          </cell>
          <cell r="E81">
            <v>0.08</v>
          </cell>
        </row>
        <row r="82">
          <cell r="C82" t="str">
            <v>11175</v>
          </cell>
          <cell r="D82" t="str">
            <v>SULFURIC ACID</v>
          </cell>
          <cell r="E82">
            <v>0.01</v>
          </cell>
        </row>
        <row r="83">
          <cell r="C83" t="str">
            <v>50000</v>
          </cell>
          <cell r="D83" t="str">
            <v>HYDROCARBONS</v>
          </cell>
          <cell r="E83">
            <v>0.01</v>
          </cell>
        </row>
        <row r="84">
          <cell r="C84" t="str">
            <v>56050</v>
          </cell>
          <cell r="D84" t="str">
            <v>CYCLOHEXANE</v>
          </cell>
          <cell r="E84">
            <v>0.01</v>
          </cell>
        </row>
        <row r="85">
          <cell r="C85" t="str">
            <v>11175</v>
          </cell>
          <cell r="D85" t="str">
            <v>SULFURIC ACID</v>
          </cell>
          <cell r="E85">
            <v>0.01</v>
          </cell>
        </row>
        <row r="86">
          <cell r="C86" t="str">
            <v>11175</v>
          </cell>
          <cell r="D86" t="str">
            <v>SULFURIC ACID</v>
          </cell>
          <cell r="E86">
            <v>0.01</v>
          </cell>
        </row>
        <row r="87">
          <cell r="C87" t="str">
            <v>50000</v>
          </cell>
          <cell r="D87" t="str">
            <v>HYDROCARBONS</v>
          </cell>
          <cell r="E87">
            <v>0.16</v>
          </cell>
        </row>
        <row r="88">
          <cell r="C88" t="str">
            <v>50001</v>
          </cell>
          <cell r="D88" t="str">
            <v>NONMETHANE VOC-U</v>
          </cell>
          <cell r="E88">
            <v>0</v>
          </cell>
        </row>
        <row r="89">
          <cell r="C89" t="str">
            <v>52420</v>
          </cell>
          <cell r="D89" t="str">
            <v>BENZENE</v>
          </cell>
          <cell r="E89">
            <v>0.06</v>
          </cell>
        </row>
        <row r="90">
          <cell r="C90" t="str">
            <v>52490</v>
          </cell>
          <cell r="D90" t="str">
            <v>TOLUENE</v>
          </cell>
          <cell r="E90">
            <v>0.02</v>
          </cell>
        </row>
        <row r="91">
          <cell r="C91" t="str">
            <v>52510</v>
          </cell>
          <cell r="D91" t="str">
            <v>XYLENE-U</v>
          </cell>
          <cell r="E91">
            <v>0.01</v>
          </cell>
        </row>
        <row r="92">
          <cell r="C92" t="str">
            <v>56050</v>
          </cell>
          <cell r="D92" t="str">
            <v>CYCLOHEXANE</v>
          </cell>
          <cell r="E92">
            <v>0.08</v>
          </cell>
        </row>
        <row r="93">
          <cell r="C93" t="str">
            <v>59010</v>
          </cell>
          <cell r="D93" t="str">
            <v>ALKYLATE</v>
          </cell>
          <cell r="E93">
            <v>0</v>
          </cell>
        </row>
        <row r="94">
          <cell r="C94" t="str">
            <v>11175</v>
          </cell>
          <cell r="D94" t="str">
            <v>SULFURIC ACID</v>
          </cell>
          <cell r="E94">
            <v>0</v>
          </cell>
        </row>
        <row r="95">
          <cell r="C95" t="str">
            <v>50000</v>
          </cell>
          <cell r="D95" t="str">
            <v>HYDROCARBONS</v>
          </cell>
          <cell r="E95">
            <v>0</v>
          </cell>
        </row>
        <row r="96">
          <cell r="C96" t="str">
            <v>50001</v>
          </cell>
          <cell r="D96" t="str">
            <v>NONMETHANE VOC-U</v>
          </cell>
          <cell r="E96">
            <v>8.4</v>
          </cell>
        </row>
        <row r="97">
          <cell r="C97" t="str">
            <v>51530</v>
          </cell>
          <cell r="D97" t="str">
            <v>METHANOL</v>
          </cell>
          <cell r="E97">
            <v>0</v>
          </cell>
        </row>
        <row r="98">
          <cell r="C98" t="str">
            <v>52416</v>
          </cell>
          <cell r="D98" t="str">
            <v>TRIMETHYL BENZENE, 1,2,4-</v>
          </cell>
          <cell r="E98">
            <v>0.17</v>
          </cell>
        </row>
        <row r="99">
          <cell r="C99" t="str">
            <v>52420</v>
          </cell>
          <cell r="D99" t="str">
            <v>BENZENE</v>
          </cell>
          <cell r="E99">
            <v>0.15</v>
          </cell>
        </row>
        <row r="100">
          <cell r="C100" t="str">
            <v>52450</v>
          </cell>
          <cell r="D100" t="str">
            <v>ETHYL BENZENE</v>
          </cell>
          <cell r="E100">
            <v>0</v>
          </cell>
        </row>
        <row r="101">
          <cell r="C101" t="str">
            <v>52460</v>
          </cell>
          <cell r="D101" t="str">
            <v>NAPHTHALENE</v>
          </cell>
          <cell r="E101">
            <v>0</v>
          </cell>
        </row>
        <row r="102">
          <cell r="C102" t="str">
            <v>52490</v>
          </cell>
          <cell r="D102" t="str">
            <v>TOLUENE</v>
          </cell>
          <cell r="E102">
            <v>0</v>
          </cell>
        </row>
        <row r="103">
          <cell r="C103" t="str">
            <v>52510</v>
          </cell>
          <cell r="D103" t="str">
            <v>XYLENE-U</v>
          </cell>
          <cell r="E103">
            <v>0</v>
          </cell>
        </row>
        <row r="104">
          <cell r="C104" t="str">
            <v>55150</v>
          </cell>
          <cell r="D104" t="str">
            <v>BUTADIENE</v>
          </cell>
          <cell r="E104">
            <v>2.4E-2</v>
          </cell>
        </row>
        <row r="105">
          <cell r="C105" t="str">
            <v>55175</v>
          </cell>
          <cell r="D105" t="str">
            <v>BUTENE</v>
          </cell>
          <cell r="E105">
            <v>0</v>
          </cell>
        </row>
        <row r="106">
          <cell r="C106" t="str">
            <v>55300</v>
          </cell>
          <cell r="D106" t="str">
            <v>ETHYLENE</v>
          </cell>
          <cell r="E106">
            <v>0</v>
          </cell>
        </row>
        <row r="107">
          <cell r="C107" t="str">
            <v>55600</v>
          </cell>
          <cell r="D107" t="str">
            <v>PROPYLENE</v>
          </cell>
          <cell r="E107">
            <v>0.10299999999999999</v>
          </cell>
        </row>
        <row r="108">
          <cell r="C108" t="str">
            <v>56050</v>
          </cell>
          <cell r="D108" t="str">
            <v>CYCLOHEXANE</v>
          </cell>
          <cell r="E108">
            <v>0</v>
          </cell>
        </row>
        <row r="109">
          <cell r="C109" t="str">
            <v>56600</v>
          </cell>
          <cell r="D109" t="str">
            <v>HEXANE</v>
          </cell>
          <cell r="E109">
            <v>0</v>
          </cell>
        </row>
        <row r="110">
          <cell r="C110" t="str">
            <v>56625</v>
          </cell>
          <cell r="D110" t="str">
            <v>ISOBUTANE</v>
          </cell>
          <cell r="E110">
            <v>15.2</v>
          </cell>
        </row>
        <row r="111">
          <cell r="C111" t="str">
            <v>56675</v>
          </cell>
          <cell r="D111" t="str">
            <v>ISO OCTANE</v>
          </cell>
          <cell r="E111">
            <v>0.97</v>
          </cell>
        </row>
        <row r="112">
          <cell r="C112" t="str">
            <v>56725</v>
          </cell>
          <cell r="D112" t="str">
            <v>N BUTANE</v>
          </cell>
          <cell r="E112">
            <v>6.94</v>
          </cell>
        </row>
        <row r="113">
          <cell r="C113" t="str">
            <v>56730</v>
          </cell>
          <cell r="D113" t="str">
            <v>N-HEXANE</v>
          </cell>
          <cell r="E113">
            <v>6.2E-2</v>
          </cell>
        </row>
        <row r="114">
          <cell r="C114" t="str">
            <v>56751</v>
          </cell>
          <cell r="D114" t="str">
            <v>PENTANE,224-TRIMETHYL</v>
          </cell>
          <cell r="E114">
            <v>0.57899999999999996</v>
          </cell>
        </row>
        <row r="115">
          <cell r="C115" t="str">
            <v>56775</v>
          </cell>
          <cell r="D115" t="str">
            <v>PROPANE</v>
          </cell>
          <cell r="E115">
            <v>1.9350000000000001</v>
          </cell>
        </row>
        <row r="116">
          <cell r="C116" t="str">
            <v>59010</v>
          </cell>
          <cell r="D116" t="str">
            <v>ALKYLATE</v>
          </cell>
          <cell r="E116">
            <v>0</v>
          </cell>
        </row>
        <row r="117">
          <cell r="C117" t="str">
            <v>10000</v>
          </cell>
          <cell r="D117" t="str">
            <v>PART-U</v>
          </cell>
          <cell r="E117">
            <v>1.54</v>
          </cell>
        </row>
        <row r="118">
          <cell r="C118" t="str">
            <v>20000</v>
          </cell>
          <cell r="D118" t="str">
            <v>PM10 PART-U</v>
          </cell>
          <cell r="E118">
            <v>1.54</v>
          </cell>
        </row>
        <row r="119">
          <cell r="C119" t="str">
            <v>50001</v>
          </cell>
          <cell r="D119" t="str">
            <v>NONMETHANE VOC-U</v>
          </cell>
          <cell r="E119">
            <v>0.56000000000000005</v>
          </cell>
        </row>
        <row r="120">
          <cell r="C120" t="str">
            <v>55175</v>
          </cell>
          <cell r="D120" t="str">
            <v>BUTENE</v>
          </cell>
          <cell r="E120">
            <v>0</v>
          </cell>
        </row>
        <row r="121">
          <cell r="C121" t="str">
            <v>55300</v>
          </cell>
          <cell r="D121" t="str">
            <v>ETHYLENE</v>
          </cell>
          <cell r="E121">
            <v>0</v>
          </cell>
        </row>
        <row r="122">
          <cell r="C122" t="str">
            <v>55600</v>
          </cell>
          <cell r="D122" t="str">
            <v>PROPYLENE</v>
          </cell>
          <cell r="E122">
            <v>0</v>
          </cell>
        </row>
        <row r="123">
          <cell r="C123" t="str">
            <v>56625</v>
          </cell>
          <cell r="D123" t="str">
            <v>ISOBUTANE</v>
          </cell>
          <cell r="E123">
            <v>0</v>
          </cell>
        </row>
        <row r="124">
          <cell r="C124" t="str">
            <v>56725</v>
          </cell>
          <cell r="D124" t="str">
            <v>N BUTANE</v>
          </cell>
          <cell r="E124">
            <v>0</v>
          </cell>
        </row>
        <row r="125">
          <cell r="C125" t="str">
            <v>56775</v>
          </cell>
          <cell r="D125" t="str">
            <v>PROPANE</v>
          </cell>
          <cell r="E125">
            <v>0</v>
          </cell>
        </row>
        <row r="126">
          <cell r="C126" t="str">
            <v>70400</v>
          </cell>
          <cell r="D126" t="str">
            <v>NITROGEN OXIDES</v>
          </cell>
          <cell r="E126">
            <v>18.47</v>
          </cell>
        </row>
        <row r="127">
          <cell r="C127" t="str">
            <v>70510</v>
          </cell>
          <cell r="D127" t="str">
            <v>SULFUR DIOXIDE</v>
          </cell>
          <cell r="E127">
            <v>0.61</v>
          </cell>
        </row>
        <row r="128">
          <cell r="C128" t="str">
            <v>90300</v>
          </cell>
          <cell r="D128" t="str">
            <v>CARBON MONOXIDE</v>
          </cell>
          <cell r="E128">
            <v>7.1</v>
          </cell>
        </row>
        <row r="129">
          <cell r="C129" t="str">
            <v>10000</v>
          </cell>
          <cell r="D129" t="str">
            <v>PART-U</v>
          </cell>
          <cell r="E129">
            <v>0.98</v>
          </cell>
        </row>
        <row r="130">
          <cell r="C130" t="str">
            <v>20000</v>
          </cell>
          <cell r="D130" t="str">
            <v>PM10 PART-U</v>
          </cell>
          <cell r="E130">
            <v>0.98</v>
          </cell>
        </row>
        <row r="131">
          <cell r="C131" t="str">
            <v>50001</v>
          </cell>
          <cell r="D131" t="str">
            <v>NONMETHANE VOC-U</v>
          </cell>
          <cell r="E131">
            <v>0.36</v>
          </cell>
        </row>
        <row r="132">
          <cell r="C132" t="str">
            <v>55175</v>
          </cell>
          <cell r="D132" t="str">
            <v>BUTENE</v>
          </cell>
          <cell r="E132">
            <v>0</v>
          </cell>
        </row>
        <row r="133">
          <cell r="C133" t="str">
            <v>55300</v>
          </cell>
          <cell r="D133" t="str">
            <v>ETHYLENE</v>
          </cell>
          <cell r="E133">
            <v>0</v>
          </cell>
        </row>
        <row r="134">
          <cell r="C134" t="str">
            <v>55600</v>
          </cell>
          <cell r="D134" t="str">
            <v>PROPYLENE</v>
          </cell>
          <cell r="E134">
            <v>0</v>
          </cell>
        </row>
        <row r="135">
          <cell r="C135" t="str">
            <v>56625</v>
          </cell>
          <cell r="D135" t="str">
            <v>ISOBUTANE</v>
          </cell>
          <cell r="E135">
            <v>0</v>
          </cell>
        </row>
        <row r="136">
          <cell r="C136" t="str">
            <v>56725</v>
          </cell>
          <cell r="D136" t="str">
            <v>N BUTANE</v>
          </cell>
          <cell r="E136">
            <v>0</v>
          </cell>
        </row>
        <row r="137">
          <cell r="C137" t="str">
            <v>56775</v>
          </cell>
          <cell r="D137" t="str">
            <v>PROPANE</v>
          </cell>
          <cell r="E137">
            <v>0</v>
          </cell>
        </row>
        <row r="138">
          <cell r="C138" t="str">
            <v>70400</v>
          </cell>
          <cell r="D138" t="str">
            <v>NITROGEN OXIDES</v>
          </cell>
          <cell r="E138">
            <v>10.029999999999999</v>
          </cell>
        </row>
        <row r="139">
          <cell r="C139" t="str">
            <v>70510</v>
          </cell>
          <cell r="D139" t="str">
            <v>SULFUR DIOXIDE</v>
          </cell>
          <cell r="E139">
            <v>0.38</v>
          </cell>
        </row>
        <row r="140">
          <cell r="C140" t="str">
            <v>90300</v>
          </cell>
          <cell r="D140" t="str">
            <v>CARBON MONOXIDE</v>
          </cell>
          <cell r="E140">
            <v>4.5</v>
          </cell>
        </row>
        <row r="141">
          <cell r="C141" t="str">
            <v>10000</v>
          </cell>
          <cell r="D141" t="str">
            <v>PART-U</v>
          </cell>
          <cell r="E141">
            <v>3.7</v>
          </cell>
        </row>
        <row r="142">
          <cell r="C142" t="str">
            <v>20000</v>
          </cell>
          <cell r="D142" t="str">
            <v>PM10 PART-U</v>
          </cell>
          <cell r="E142">
            <v>3.7</v>
          </cell>
        </row>
        <row r="143">
          <cell r="C143" t="str">
            <v>50001</v>
          </cell>
          <cell r="D143" t="str">
            <v>NONMETHANE VOC-U</v>
          </cell>
          <cell r="E143">
            <v>1.04</v>
          </cell>
        </row>
        <row r="144">
          <cell r="C144" t="str">
            <v>55175</v>
          </cell>
          <cell r="D144" t="str">
            <v>BUTENE</v>
          </cell>
          <cell r="E144">
            <v>0</v>
          </cell>
        </row>
        <row r="145">
          <cell r="C145" t="str">
            <v>55300</v>
          </cell>
          <cell r="D145" t="str">
            <v>ETHYLENE</v>
          </cell>
          <cell r="E145">
            <v>0</v>
          </cell>
        </row>
        <row r="146">
          <cell r="C146" t="str">
            <v>55600</v>
          </cell>
          <cell r="D146" t="str">
            <v>PROPYLENE</v>
          </cell>
          <cell r="E146">
            <v>0</v>
          </cell>
        </row>
        <row r="147">
          <cell r="C147" t="str">
            <v>56625</v>
          </cell>
          <cell r="D147" t="str">
            <v>ISOBUTANE</v>
          </cell>
          <cell r="E147">
            <v>0</v>
          </cell>
        </row>
        <row r="148">
          <cell r="C148" t="str">
            <v>56725</v>
          </cell>
          <cell r="D148" t="str">
            <v>N BUTANE</v>
          </cell>
          <cell r="E148">
            <v>0</v>
          </cell>
        </row>
        <row r="149">
          <cell r="C149" t="str">
            <v>56775</v>
          </cell>
          <cell r="D149" t="str">
            <v>PROPANE</v>
          </cell>
          <cell r="E149">
            <v>0</v>
          </cell>
        </row>
        <row r="150">
          <cell r="C150" t="str">
            <v>70400</v>
          </cell>
          <cell r="D150" t="str">
            <v>NITROGEN OXIDES</v>
          </cell>
          <cell r="E150">
            <v>85.86</v>
          </cell>
        </row>
        <row r="151">
          <cell r="C151" t="str">
            <v>70510</v>
          </cell>
          <cell r="D151" t="str">
            <v>SULFUR DIOXIDE</v>
          </cell>
          <cell r="E151">
            <v>2.21</v>
          </cell>
        </row>
        <row r="152">
          <cell r="C152" t="str">
            <v>90300</v>
          </cell>
          <cell r="D152" t="str">
            <v>CARBON MONOXIDE</v>
          </cell>
          <cell r="E152">
            <v>29.61</v>
          </cell>
        </row>
        <row r="153">
          <cell r="C153" t="str">
            <v>10000</v>
          </cell>
          <cell r="D153" t="str">
            <v>PART-U</v>
          </cell>
          <cell r="E153">
            <v>3.7</v>
          </cell>
        </row>
        <row r="154">
          <cell r="C154" t="str">
            <v>20000</v>
          </cell>
          <cell r="D154" t="str">
            <v>PM10 PART-U</v>
          </cell>
          <cell r="E154">
            <v>3.7</v>
          </cell>
        </row>
        <row r="155">
          <cell r="C155" t="str">
            <v>50001</v>
          </cell>
          <cell r="D155" t="str">
            <v>NONMETHANE VOC-U</v>
          </cell>
          <cell r="E155">
            <v>1.04</v>
          </cell>
        </row>
        <row r="156">
          <cell r="C156" t="str">
            <v>55175</v>
          </cell>
          <cell r="D156" t="str">
            <v>BUTENE</v>
          </cell>
          <cell r="E156">
            <v>0</v>
          </cell>
        </row>
        <row r="157">
          <cell r="C157" t="str">
            <v>55300</v>
          </cell>
          <cell r="D157" t="str">
            <v>ETHYLENE</v>
          </cell>
          <cell r="E157">
            <v>0</v>
          </cell>
        </row>
        <row r="158">
          <cell r="C158" t="str">
            <v>55600</v>
          </cell>
          <cell r="D158" t="str">
            <v>PROPYLENE</v>
          </cell>
          <cell r="E158">
            <v>0</v>
          </cell>
        </row>
        <row r="159">
          <cell r="C159" t="str">
            <v>70400</v>
          </cell>
          <cell r="D159" t="str">
            <v>NITROGEN OXIDES</v>
          </cell>
          <cell r="E159">
            <v>98.08</v>
          </cell>
        </row>
        <row r="160">
          <cell r="C160" t="str">
            <v>70510</v>
          </cell>
          <cell r="D160" t="str">
            <v>SULFUR DIOXIDE</v>
          </cell>
          <cell r="E160">
            <v>2.21</v>
          </cell>
        </row>
        <row r="161">
          <cell r="C161" t="str">
            <v>90300</v>
          </cell>
          <cell r="D161" t="str">
            <v>CARBON MONOXIDE</v>
          </cell>
          <cell r="E161">
            <v>29.61</v>
          </cell>
        </row>
        <row r="162">
          <cell r="C162" t="str">
            <v>10000</v>
          </cell>
          <cell r="D162" t="str">
            <v>PART-U</v>
          </cell>
          <cell r="E162">
            <v>0</v>
          </cell>
        </row>
        <row r="163">
          <cell r="C163" t="str">
            <v>14785</v>
          </cell>
          <cell r="D163" t="str">
            <v>ZINC COMPOUNDS</v>
          </cell>
          <cell r="E163">
            <v>0</v>
          </cell>
        </row>
        <row r="164">
          <cell r="C164" t="str">
            <v>20000</v>
          </cell>
          <cell r="D164" t="str">
            <v>PM10 PART-U</v>
          </cell>
          <cell r="E164">
            <v>0</v>
          </cell>
        </row>
        <row r="165">
          <cell r="C165" t="str">
            <v>50001</v>
          </cell>
          <cell r="D165" t="str">
            <v>NONMETHANE VOC-U</v>
          </cell>
          <cell r="E165">
            <v>2.08</v>
          </cell>
        </row>
        <row r="166">
          <cell r="C166" t="str">
            <v>51590</v>
          </cell>
          <cell r="D166" t="str">
            <v>TERT BUTYL ALCOHOL</v>
          </cell>
          <cell r="E166">
            <v>0</v>
          </cell>
        </row>
        <row r="167">
          <cell r="C167" t="str">
            <v>52416</v>
          </cell>
          <cell r="D167" t="str">
            <v>TRIMETHYL BENZENE, 1,2,4-</v>
          </cell>
          <cell r="E167">
            <v>0</v>
          </cell>
        </row>
        <row r="168">
          <cell r="C168" t="str">
            <v>52420</v>
          </cell>
          <cell r="D168" t="str">
            <v>BENZENE</v>
          </cell>
          <cell r="E168">
            <v>0</v>
          </cell>
        </row>
        <row r="169">
          <cell r="C169" t="str">
            <v>52440</v>
          </cell>
          <cell r="D169" t="str">
            <v>CUMENE</v>
          </cell>
          <cell r="E169">
            <v>0</v>
          </cell>
        </row>
        <row r="170">
          <cell r="C170" t="str">
            <v>52450</v>
          </cell>
          <cell r="D170" t="str">
            <v>ETHYL BENZENE</v>
          </cell>
          <cell r="E170">
            <v>0</v>
          </cell>
        </row>
        <row r="171">
          <cell r="C171" t="str">
            <v>52460</v>
          </cell>
          <cell r="D171" t="str">
            <v>NAPHTHALENE</v>
          </cell>
          <cell r="E171">
            <v>0</v>
          </cell>
        </row>
        <row r="172">
          <cell r="C172" t="str">
            <v>52490</v>
          </cell>
          <cell r="D172" t="str">
            <v>TOLUENE</v>
          </cell>
          <cell r="E172">
            <v>0</v>
          </cell>
        </row>
        <row r="173">
          <cell r="C173" t="str">
            <v>52510</v>
          </cell>
          <cell r="D173" t="str">
            <v>XYLENE-U</v>
          </cell>
          <cell r="E173">
            <v>0</v>
          </cell>
        </row>
        <row r="174">
          <cell r="C174" t="str">
            <v>52878</v>
          </cell>
          <cell r="D174" t="str">
            <v>METHYL TERT-BUTYL ETHER</v>
          </cell>
          <cell r="E174">
            <v>0</v>
          </cell>
        </row>
        <row r="175">
          <cell r="C175" t="str">
            <v>55225</v>
          </cell>
          <cell r="D175" t="str">
            <v>DICYCLOPENTADIENE</v>
          </cell>
          <cell r="E175">
            <v>0</v>
          </cell>
        </row>
        <row r="176">
          <cell r="C176" t="str">
            <v>56050</v>
          </cell>
          <cell r="D176" t="str">
            <v>CYCLOHEXANE</v>
          </cell>
          <cell r="E176">
            <v>0</v>
          </cell>
        </row>
        <row r="177">
          <cell r="C177" t="str">
            <v>56600</v>
          </cell>
          <cell r="D177" t="str">
            <v>HEXANE</v>
          </cell>
          <cell r="E177">
            <v>0</v>
          </cell>
        </row>
        <row r="178">
          <cell r="C178" t="str">
            <v>56675</v>
          </cell>
          <cell r="D178" t="str">
            <v>ISO OCTANE</v>
          </cell>
          <cell r="E178">
            <v>0</v>
          </cell>
        </row>
        <row r="179">
          <cell r="C179" t="str">
            <v>70110</v>
          </cell>
          <cell r="D179" t="str">
            <v>CHLORINE</v>
          </cell>
          <cell r="E179">
            <v>0.161</v>
          </cell>
        </row>
        <row r="180">
          <cell r="C180" t="str">
            <v>50001</v>
          </cell>
          <cell r="D180" t="str">
            <v>NONMETHANE VOC-U</v>
          </cell>
          <cell r="E180">
            <v>28</v>
          </cell>
        </row>
        <row r="181">
          <cell r="C181" t="str">
            <v>50002</v>
          </cell>
          <cell r="D181" t="str">
            <v>POLYCYLIC ORGANICMATTER</v>
          </cell>
          <cell r="E181">
            <v>2.33</v>
          </cell>
        </row>
        <row r="182">
          <cell r="C182" t="str">
            <v>52416</v>
          </cell>
          <cell r="D182" t="str">
            <v>TRIMETHYL BENZENE, 1,2,4-</v>
          </cell>
          <cell r="E182">
            <v>0.17</v>
          </cell>
        </row>
        <row r="183">
          <cell r="C183" t="str">
            <v>52420</v>
          </cell>
          <cell r="D183" t="str">
            <v>BENZENE</v>
          </cell>
          <cell r="E183">
            <v>0.15</v>
          </cell>
        </row>
        <row r="184">
          <cell r="C184" t="str">
            <v>52440</v>
          </cell>
          <cell r="D184" t="str">
            <v>CUMENE</v>
          </cell>
          <cell r="E184">
            <v>0.03</v>
          </cell>
        </row>
        <row r="185">
          <cell r="C185" t="str">
            <v>52450</v>
          </cell>
          <cell r="D185" t="str">
            <v>ETHYL BENZENE</v>
          </cell>
          <cell r="E185">
            <v>0.12</v>
          </cell>
        </row>
        <row r="186">
          <cell r="C186" t="str">
            <v>52460</v>
          </cell>
          <cell r="D186" t="str">
            <v>NAPHTHALENE</v>
          </cell>
          <cell r="E186">
            <v>0.18</v>
          </cell>
        </row>
        <row r="187">
          <cell r="C187" t="str">
            <v>52470</v>
          </cell>
          <cell r="D187" t="str">
            <v>POLYNUCLEAR AROMATICS</v>
          </cell>
          <cell r="E187">
            <v>0.04</v>
          </cell>
        </row>
        <row r="188">
          <cell r="C188" t="str">
            <v>52480</v>
          </cell>
          <cell r="D188" t="str">
            <v>STYRENE</v>
          </cell>
          <cell r="E188">
            <v>5.0000000000000001E-3</v>
          </cell>
        </row>
        <row r="189">
          <cell r="C189" t="str">
            <v>52490</v>
          </cell>
          <cell r="D189" t="str">
            <v>TOLUENE</v>
          </cell>
          <cell r="E189">
            <v>0.21199999999999999</v>
          </cell>
        </row>
        <row r="190">
          <cell r="C190" t="str">
            <v>52510</v>
          </cell>
          <cell r="D190" t="str">
            <v>XYLENE-U</v>
          </cell>
          <cell r="E190">
            <v>0.19</v>
          </cell>
        </row>
        <row r="191">
          <cell r="C191" t="str">
            <v>55175</v>
          </cell>
          <cell r="D191" t="str">
            <v>BUTENE</v>
          </cell>
          <cell r="E191">
            <v>0</v>
          </cell>
        </row>
        <row r="192">
          <cell r="C192" t="str">
            <v>55300</v>
          </cell>
          <cell r="D192" t="str">
            <v>ETHYLENE</v>
          </cell>
          <cell r="E192">
            <v>0</v>
          </cell>
        </row>
        <row r="193">
          <cell r="C193" t="str">
            <v>55600</v>
          </cell>
          <cell r="D193" t="str">
            <v>PROPYLENE</v>
          </cell>
          <cell r="E193">
            <v>0.32</v>
          </cell>
        </row>
        <row r="194">
          <cell r="C194" t="str">
            <v>56050</v>
          </cell>
          <cell r="D194" t="str">
            <v>CYCLOHEXANE</v>
          </cell>
          <cell r="E194">
            <v>0.13</v>
          </cell>
        </row>
        <row r="195">
          <cell r="C195" t="str">
            <v>56100</v>
          </cell>
          <cell r="D195" t="str">
            <v>CYCLOPENTANE</v>
          </cell>
          <cell r="E195">
            <v>0</v>
          </cell>
        </row>
        <row r="196">
          <cell r="C196" t="str">
            <v>56150</v>
          </cell>
          <cell r="D196" t="str">
            <v>METHYLCYCLOHEXANE</v>
          </cell>
          <cell r="E196">
            <v>0</v>
          </cell>
        </row>
        <row r="197">
          <cell r="C197" t="str">
            <v>56575</v>
          </cell>
          <cell r="D197" t="str">
            <v>HEPTANE</v>
          </cell>
          <cell r="E197">
            <v>0</v>
          </cell>
        </row>
        <row r="198">
          <cell r="C198" t="str">
            <v>56600</v>
          </cell>
          <cell r="D198" t="str">
            <v>HEXANE</v>
          </cell>
          <cell r="E198">
            <v>0</v>
          </cell>
        </row>
        <row r="199">
          <cell r="C199" t="str">
            <v>56625</v>
          </cell>
          <cell r="D199" t="str">
            <v>ISOBUTANE</v>
          </cell>
          <cell r="E199">
            <v>1.32</v>
          </cell>
        </row>
        <row r="200">
          <cell r="C200" t="str">
            <v>56674</v>
          </cell>
          <cell r="D200" t="str">
            <v>OCTANE</v>
          </cell>
          <cell r="E200">
            <v>0</v>
          </cell>
        </row>
        <row r="201">
          <cell r="C201" t="str">
            <v>56703</v>
          </cell>
          <cell r="D201" t="str">
            <v>NONANE</v>
          </cell>
          <cell r="E201">
            <v>0</v>
          </cell>
        </row>
        <row r="202">
          <cell r="C202" t="str">
            <v>56725</v>
          </cell>
          <cell r="D202" t="str">
            <v>N BUTANE</v>
          </cell>
          <cell r="E202">
            <v>2.39</v>
          </cell>
        </row>
        <row r="203">
          <cell r="C203" t="str">
            <v>56730</v>
          </cell>
          <cell r="D203" t="str">
            <v>N-HEXANE</v>
          </cell>
          <cell r="E203">
            <v>0.73</v>
          </cell>
        </row>
        <row r="204">
          <cell r="C204" t="str">
            <v>56750</v>
          </cell>
          <cell r="D204" t="str">
            <v>PENTANE</v>
          </cell>
          <cell r="E204">
            <v>0</v>
          </cell>
        </row>
        <row r="205">
          <cell r="C205" t="str">
            <v>56775</v>
          </cell>
          <cell r="D205" t="str">
            <v>PROPANE</v>
          </cell>
          <cell r="E205">
            <v>1.5</v>
          </cell>
        </row>
        <row r="206">
          <cell r="C206" t="str">
            <v>70300</v>
          </cell>
          <cell r="D206" t="str">
            <v>HYDROGEN SULFIDE</v>
          </cell>
          <cell r="E206">
            <v>0</v>
          </cell>
        </row>
        <row r="207">
          <cell r="C207" t="str">
            <v>50001</v>
          </cell>
          <cell r="D207" t="str">
            <v>NONMETHANE VOC-U</v>
          </cell>
          <cell r="E207">
            <v>2.76</v>
          </cell>
        </row>
        <row r="208">
          <cell r="C208" t="str">
            <v>50002</v>
          </cell>
          <cell r="D208" t="str">
            <v>POLYCYLIC ORGANICMATTER</v>
          </cell>
          <cell r="E208">
            <v>0.01</v>
          </cell>
        </row>
        <row r="209">
          <cell r="C209" t="str">
            <v>52416</v>
          </cell>
          <cell r="D209" t="str">
            <v>TRIMETHYL BENZENE, 1,2,4-</v>
          </cell>
          <cell r="E209">
            <v>0.06</v>
          </cell>
        </row>
        <row r="210">
          <cell r="C210" t="str">
            <v>52420</v>
          </cell>
          <cell r="D210" t="str">
            <v>BENZENE</v>
          </cell>
          <cell r="E210">
            <v>0.06</v>
          </cell>
        </row>
        <row r="211">
          <cell r="C211" t="str">
            <v>52440</v>
          </cell>
          <cell r="D211" t="str">
            <v>CUMENE</v>
          </cell>
          <cell r="E211">
            <v>7.0000000000000001E-3</v>
          </cell>
        </row>
        <row r="212">
          <cell r="C212" t="str">
            <v>52450</v>
          </cell>
          <cell r="D212" t="str">
            <v>ETHYL BENZENE</v>
          </cell>
          <cell r="E212">
            <v>6.8000000000000005E-2</v>
          </cell>
        </row>
        <row r="213">
          <cell r="C213" t="str">
            <v>52460</v>
          </cell>
          <cell r="D213" t="str">
            <v>NAPHTHALENE</v>
          </cell>
          <cell r="E213">
            <v>5.0000000000000001E-3</v>
          </cell>
        </row>
        <row r="214">
          <cell r="C214" t="str">
            <v>52470</v>
          </cell>
          <cell r="D214" t="str">
            <v>POLYNUCLEAR AROMATICS</v>
          </cell>
          <cell r="E214">
            <v>0</v>
          </cell>
        </row>
        <row r="215">
          <cell r="C215" t="str">
            <v>52490</v>
          </cell>
          <cell r="D215" t="str">
            <v>TOLUENE</v>
          </cell>
          <cell r="E215">
            <v>0.20499999999999999</v>
          </cell>
        </row>
        <row r="216">
          <cell r="C216" t="str">
            <v>52510</v>
          </cell>
          <cell r="D216" t="str">
            <v>XYLENE-U</v>
          </cell>
          <cell r="E216">
            <v>0.20499999999999999</v>
          </cell>
        </row>
        <row r="217">
          <cell r="C217" t="str">
            <v>55175</v>
          </cell>
          <cell r="D217" t="str">
            <v>BUTENE</v>
          </cell>
          <cell r="E217">
            <v>0</v>
          </cell>
        </row>
        <row r="218">
          <cell r="C218" t="str">
            <v>55300</v>
          </cell>
          <cell r="D218" t="str">
            <v>ETHYLENE</v>
          </cell>
          <cell r="E218">
            <v>0</v>
          </cell>
        </row>
        <row r="219">
          <cell r="C219" t="str">
            <v>55600</v>
          </cell>
          <cell r="D219" t="str">
            <v>PROPYLENE</v>
          </cell>
          <cell r="E219">
            <v>0.124</v>
          </cell>
        </row>
        <row r="220">
          <cell r="C220" t="str">
            <v>56050</v>
          </cell>
          <cell r="D220" t="str">
            <v>CYCLOHEXANE</v>
          </cell>
          <cell r="E220">
            <v>6.8000000000000005E-2</v>
          </cell>
        </row>
        <row r="221">
          <cell r="C221" t="str">
            <v>56100</v>
          </cell>
          <cell r="D221" t="str">
            <v>CYCLOPENTANE</v>
          </cell>
          <cell r="E221">
            <v>0</v>
          </cell>
        </row>
        <row r="222">
          <cell r="C222" t="str">
            <v>56150</v>
          </cell>
          <cell r="D222" t="str">
            <v>METHYLCYCLOHEXANE</v>
          </cell>
          <cell r="E222">
            <v>0</v>
          </cell>
        </row>
        <row r="223">
          <cell r="C223" t="str">
            <v>56575</v>
          </cell>
          <cell r="D223" t="str">
            <v>HEPTANE</v>
          </cell>
          <cell r="E223">
            <v>0</v>
          </cell>
        </row>
        <row r="224">
          <cell r="C224" t="str">
            <v>56600</v>
          </cell>
          <cell r="D224" t="str">
            <v>HEXANE</v>
          </cell>
          <cell r="E224">
            <v>0.03</v>
          </cell>
        </row>
        <row r="225">
          <cell r="C225" t="str">
            <v>56625</v>
          </cell>
          <cell r="D225" t="str">
            <v>ISOBUTANE</v>
          </cell>
          <cell r="E225">
            <v>5.5E-2</v>
          </cell>
        </row>
        <row r="226">
          <cell r="C226" t="str">
            <v>56674</v>
          </cell>
          <cell r="D226" t="str">
            <v>OCTANE</v>
          </cell>
          <cell r="E226">
            <v>0</v>
          </cell>
        </row>
        <row r="227">
          <cell r="C227" t="str">
            <v>56703</v>
          </cell>
          <cell r="D227" t="str">
            <v>NONANE</v>
          </cell>
          <cell r="E227">
            <v>0</v>
          </cell>
        </row>
        <row r="228">
          <cell r="C228" t="str">
            <v>56725</v>
          </cell>
          <cell r="D228" t="str">
            <v>N BUTANE</v>
          </cell>
          <cell r="E228">
            <v>0.155</v>
          </cell>
        </row>
        <row r="229">
          <cell r="C229" t="str">
            <v>56730</v>
          </cell>
          <cell r="D229" t="str">
            <v>N-HEXANE</v>
          </cell>
          <cell r="E229">
            <v>0.12</v>
          </cell>
        </row>
        <row r="230">
          <cell r="C230" t="str">
            <v>56750</v>
          </cell>
          <cell r="D230" t="str">
            <v>PENTANE</v>
          </cell>
          <cell r="E230">
            <v>0</v>
          </cell>
        </row>
        <row r="231">
          <cell r="C231" t="str">
            <v>56775</v>
          </cell>
          <cell r="D231" t="str">
            <v>PROPANE</v>
          </cell>
          <cell r="E231">
            <v>9.2999999999999999E-2</v>
          </cell>
        </row>
        <row r="232">
          <cell r="C232" t="str">
            <v>70050</v>
          </cell>
          <cell r="D232" t="str">
            <v>AMMONIA</v>
          </cell>
          <cell r="E232">
            <v>0.04</v>
          </cell>
        </row>
        <row r="233">
          <cell r="C233" t="str">
            <v>70300</v>
          </cell>
          <cell r="D233" t="str">
            <v>HYDROGEN SULFIDE</v>
          </cell>
          <cell r="E233">
            <v>0</v>
          </cell>
        </row>
        <row r="234">
          <cell r="C234" t="str">
            <v>10000</v>
          </cell>
          <cell r="D234" t="str">
            <v>PART-U</v>
          </cell>
          <cell r="E234">
            <v>0.93</v>
          </cell>
        </row>
        <row r="235">
          <cell r="C235" t="str">
            <v>20000</v>
          </cell>
          <cell r="D235" t="str">
            <v>PM10 PART-U</v>
          </cell>
          <cell r="E235">
            <v>0.93</v>
          </cell>
        </row>
        <row r="236">
          <cell r="C236" t="str">
            <v>50000</v>
          </cell>
          <cell r="D236" t="str">
            <v>HYDROCARBONS</v>
          </cell>
          <cell r="E236">
            <v>0</v>
          </cell>
        </row>
        <row r="237">
          <cell r="C237" t="str">
            <v>50001</v>
          </cell>
          <cell r="D237" t="str">
            <v>NONMETHANE VOC-U</v>
          </cell>
          <cell r="E237">
            <v>0.19</v>
          </cell>
        </row>
        <row r="238">
          <cell r="C238" t="str">
            <v>55175</v>
          </cell>
          <cell r="D238" t="str">
            <v>BUTENE</v>
          </cell>
          <cell r="E238">
            <v>0</v>
          </cell>
        </row>
        <row r="239">
          <cell r="C239" t="str">
            <v>55300</v>
          </cell>
          <cell r="D239" t="str">
            <v>ETHYLENE</v>
          </cell>
          <cell r="E239">
            <v>0</v>
          </cell>
        </row>
        <row r="240">
          <cell r="C240" t="str">
            <v>55600</v>
          </cell>
          <cell r="D240" t="str">
            <v>PROPYLENE</v>
          </cell>
          <cell r="E240">
            <v>0</v>
          </cell>
        </row>
        <row r="241">
          <cell r="C241" t="str">
            <v>56625</v>
          </cell>
          <cell r="D241" t="str">
            <v>ISOBUTANE</v>
          </cell>
          <cell r="E241">
            <v>0</v>
          </cell>
        </row>
        <row r="242">
          <cell r="C242" t="str">
            <v>56725</v>
          </cell>
          <cell r="D242" t="str">
            <v>N BUTANE</v>
          </cell>
          <cell r="E242">
            <v>0</v>
          </cell>
        </row>
        <row r="243">
          <cell r="C243" t="str">
            <v>56775</v>
          </cell>
          <cell r="D243" t="str">
            <v>PROPANE</v>
          </cell>
          <cell r="E243">
            <v>0</v>
          </cell>
        </row>
        <row r="244">
          <cell r="C244" t="str">
            <v>70400</v>
          </cell>
          <cell r="D244" t="str">
            <v>NITROGEN OXIDES</v>
          </cell>
          <cell r="E244">
            <v>9.3000000000000007</v>
          </cell>
        </row>
        <row r="245">
          <cell r="C245" t="str">
            <v>70510</v>
          </cell>
          <cell r="D245" t="str">
            <v>SULFUR DIOXIDE</v>
          </cell>
          <cell r="E245">
            <v>0.2</v>
          </cell>
        </row>
        <row r="246">
          <cell r="C246" t="str">
            <v>90300</v>
          </cell>
          <cell r="D246" t="str">
            <v>CARBON MONOXIDE</v>
          </cell>
          <cell r="E246">
            <v>2.2999999999999998</v>
          </cell>
        </row>
        <row r="247">
          <cell r="C247" t="str">
            <v>10000</v>
          </cell>
          <cell r="D247" t="str">
            <v>PART-U</v>
          </cell>
          <cell r="E247">
            <v>0</v>
          </cell>
        </row>
        <row r="248">
          <cell r="C248" t="str">
            <v>14785</v>
          </cell>
          <cell r="D248" t="str">
            <v>ZINC COMPOUNDS</v>
          </cell>
          <cell r="E248">
            <v>0</v>
          </cell>
        </row>
        <row r="249">
          <cell r="C249" t="str">
            <v>20000</v>
          </cell>
          <cell r="D249" t="str">
            <v>PM10 PART-U</v>
          </cell>
          <cell r="E249">
            <v>0</v>
          </cell>
        </row>
        <row r="250">
          <cell r="C250" t="str">
            <v>50001</v>
          </cell>
          <cell r="D250" t="str">
            <v>NONMETHANE VOC-U</v>
          </cell>
          <cell r="E250">
            <v>2.87</v>
          </cell>
        </row>
        <row r="251">
          <cell r="C251" t="str">
            <v>51590</v>
          </cell>
          <cell r="D251" t="str">
            <v>TERT BUTYL ALCOHOL</v>
          </cell>
          <cell r="E251">
            <v>0</v>
          </cell>
        </row>
        <row r="252">
          <cell r="C252" t="str">
            <v>52416</v>
          </cell>
          <cell r="D252" t="str">
            <v>TRIMETHYL BENZENE, 1,2,4-</v>
          </cell>
          <cell r="E252">
            <v>0</v>
          </cell>
        </row>
        <row r="253">
          <cell r="C253" t="str">
            <v>52420</v>
          </cell>
          <cell r="D253" t="str">
            <v>BENZENE</v>
          </cell>
          <cell r="E253">
            <v>0</v>
          </cell>
        </row>
        <row r="254">
          <cell r="C254" t="str">
            <v>52440</v>
          </cell>
          <cell r="D254" t="str">
            <v>CUMENE</v>
          </cell>
          <cell r="E254">
            <v>0</v>
          </cell>
        </row>
        <row r="255">
          <cell r="C255" t="str">
            <v>52450</v>
          </cell>
          <cell r="D255" t="str">
            <v>ETHYL BENZENE</v>
          </cell>
          <cell r="E255">
            <v>0</v>
          </cell>
        </row>
        <row r="256">
          <cell r="C256" t="str">
            <v>52460</v>
          </cell>
          <cell r="D256" t="str">
            <v>NAPHTHALENE</v>
          </cell>
          <cell r="E256">
            <v>0</v>
          </cell>
        </row>
        <row r="257">
          <cell r="C257" t="str">
            <v>52490</v>
          </cell>
          <cell r="D257" t="str">
            <v>TOLUENE</v>
          </cell>
          <cell r="E257">
            <v>0</v>
          </cell>
        </row>
        <row r="258">
          <cell r="C258" t="str">
            <v>52510</v>
          </cell>
          <cell r="D258" t="str">
            <v>XYLENE-U</v>
          </cell>
          <cell r="E258">
            <v>0</v>
          </cell>
        </row>
        <row r="259">
          <cell r="C259" t="str">
            <v>52878</v>
          </cell>
          <cell r="D259" t="str">
            <v>METHYL TERT-BUTYL ETHER</v>
          </cell>
          <cell r="E259">
            <v>0</v>
          </cell>
        </row>
        <row r="260">
          <cell r="C260" t="str">
            <v>55225</v>
          </cell>
          <cell r="D260" t="str">
            <v>DICYCLOPENTADIENE</v>
          </cell>
          <cell r="E260">
            <v>0</v>
          </cell>
        </row>
        <row r="261">
          <cell r="C261" t="str">
            <v>55300</v>
          </cell>
          <cell r="D261" t="str">
            <v>ETHYLENE</v>
          </cell>
          <cell r="E261">
            <v>0</v>
          </cell>
        </row>
        <row r="262">
          <cell r="C262" t="str">
            <v>55600</v>
          </cell>
          <cell r="D262" t="str">
            <v>PROPYLENE</v>
          </cell>
          <cell r="E262">
            <v>0</v>
          </cell>
        </row>
        <row r="263">
          <cell r="C263" t="str">
            <v>56050</v>
          </cell>
          <cell r="D263" t="str">
            <v>CYCLOHEXANE</v>
          </cell>
          <cell r="E263">
            <v>0</v>
          </cell>
        </row>
        <row r="264">
          <cell r="C264" t="str">
            <v>56600</v>
          </cell>
          <cell r="D264" t="str">
            <v>HEXANE</v>
          </cell>
          <cell r="E264">
            <v>0</v>
          </cell>
        </row>
        <row r="265">
          <cell r="C265" t="str">
            <v>56625</v>
          </cell>
          <cell r="D265" t="str">
            <v>ISOBUTANE</v>
          </cell>
          <cell r="E265">
            <v>0</v>
          </cell>
        </row>
        <row r="266">
          <cell r="C266" t="str">
            <v>56674</v>
          </cell>
          <cell r="D266" t="str">
            <v>OCTANE</v>
          </cell>
          <cell r="E266">
            <v>0</v>
          </cell>
        </row>
        <row r="267">
          <cell r="C267" t="str">
            <v>56675</v>
          </cell>
          <cell r="D267" t="str">
            <v>ISO OCTANE</v>
          </cell>
          <cell r="E267">
            <v>0</v>
          </cell>
        </row>
        <row r="268">
          <cell r="C268" t="str">
            <v>56725</v>
          </cell>
          <cell r="D268" t="str">
            <v>N BUTANE</v>
          </cell>
          <cell r="E268">
            <v>0</v>
          </cell>
        </row>
        <row r="269">
          <cell r="C269" t="str">
            <v>56775</v>
          </cell>
          <cell r="D269" t="str">
            <v>PROPANE</v>
          </cell>
          <cell r="E269">
            <v>0</v>
          </cell>
        </row>
        <row r="270">
          <cell r="C270" t="str">
            <v>70110</v>
          </cell>
          <cell r="D270" t="str">
            <v>CHLORINE</v>
          </cell>
          <cell r="E270">
            <v>4.5999999999999999E-2</v>
          </cell>
        </row>
        <row r="271">
          <cell r="C271" t="str">
            <v>10000</v>
          </cell>
          <cell r="D271" t="str">
            <v>PART-U</v>
          </cell>
          <cell r="E271">
            <v>0.46</v>
          </cell>
        </row>
        <row r="272">
          <cell r="C272" t="str">
            <v>20000</v>
          </cell>
          <cell r="D272" t="str">
            <v>PM10 PART-U</v>
          </cell>
          <cell r="E272">
            <v>0.46</v>
          </cell>
        </row>
        <row r="273">
          <cell r="C273" t="str">
            <v>50000</v>
          </cell>
          <cell r="D273" t="str">
            <v>HYDROCARBONS</v>
          </cell>
          <cell r="E273">
            <v>0</v>
          </cell>
        </row>
        <row r="274">
          <cell r="C274" t="str">
            <v>50001</v>
          </cell>
          <cell r="D274" t="str">
            <v>NONMETHANE VOC-U</v>
          </cell>
          <cell r="E274">
            <v>0.08</v>
          </cell>
        </row>
        <row r="275">
          <cell r="C275" t="str">
            <v>55175</v>
          </cell>
          <cell r="D275" t="str">
            <v>BUTENE</v>
          </cell>
          <cell r="E275">
            <v>0</v>
          </cell>
        </row>
        <row r="276">
          <cell r="C276" t="str">
            <v>55300</v>
          </cell>
          <cell r="D276" t="str">
            <v>ETHYLENE</v>
          </cell>
          <cell r="E276">
            <v>0</v>
          </cell>
        </row>
        <row r="277">
          <cell r="C277" t="str">
            <v>55600</v>
          </cell>
          <cell r="D277" t="str">
            <v>PROPYLENE</v>
          </cell>
          <cell r="E277">
            <v>0</v>
          </cell>
        </row>
        <row r="278">
          <cell r="C278" t="str">
            <v>56625</v>
          </cell>
          <cell r="D278" t="str">
            <v>ISOBUTANE</v>
          </cell>
          <cell r="E278">
            <v>0</v>
          </cell>
        </row>
        <row r="279">
          <cell r="C279" t="str">
            <v>56725</v>
          </cell>
          <cell r="D279" t="str">
            <v>N BUTANE</v>
          </cell>
          <cell r="E279">
            <v>0</v>
          </cell>
        </row>
        <row r="280">
          <cell r="C280" t="str">
            <v>56775</v>
          </cell>
          <cell r="D280" t="str">
            <v>PROPANE</v>
          </cell>
          <cell r="E280">
            <v>0</v>
          </cell>
        </row>
        <row r="281">
          <cell r="C281" t="str">
            <v>70400</v>
          </cell>
          <cell r="D281" t="str">
            <v>NITROGEN OXIDES</v>
          </cell>
          <cell r="E281">
            <v>2.25</v>
          </cell>
        </row>
        <row r="282">
          <cell r="C282" t="str">
            <v>70510</v>
          </cell>
          <cell r="D282" t="str">
            <v>SULFUR DIOXIDE</v>
          </cell>
          <cell r="E282">
            <v>0.05</v>
          </cell>
        </row>
        <row r="283">
          <cell r="C283" t="str">
            <v>90300</v>
          </cell>
          <cell r="D283" t="str">
            <v>CARBON MONOXIDE</v>
          </cell>
          <cell r="E283">
            <v>1.02</v>
          </cell>
        </row>
        <row r="284">
          <cell r="C284" t="str">
            <v>10000</v>
          </cell>
          <cell r="D284" t="str">
            <v>PART-U</v>
          </cell>
          <cell r="E284">
            <v>0.3</v>
          </cell>
        </row>
        <row r="285">
          <cell r="C285" t="str">
            <v>20000</v>
          </cell>
          <cell r="D285" t="str">
            <v>PM10 PART-U</v>
          </cell>
          <cell r="E285">
            <v>0.3</v>
          </cell>
        </row>
        <row r="286">
          <cell r="C286" t="str">
            <v>50000</v>
          </cell>
          <cell r="D286" t="str">
            <v>HYDROCARBONS</v>
          </cell>
          <cell r="E286">
            <v>0</v>
          </cell>
        </row>
        <row r="287">
          <cell r="C287" t="str">
            <v>50001</v>
          </cell>
          <cell r="D287" t="str">
            <v>NONMETHANE VOC-U</v>
          </cell>
          <cell r="E287">
            <v>0.06</v>
          </cell>
        </row>
        <row r="288">
          <cell r="C288" t="str">
            <v>55175</v>
          </cell>
          <cell r="D288" t="str">
            <v>BUTENE</v>
          </cell>
          <cell r="E288">
            <v>0</v>
          </cell>
        </row>
        <row r="289">
          <cell r="C289" t="str">
            <v>55300</v>
          </cell>
          <cell r="D289" t="str">
            <v>ETHYLENE</v>
          </cell>
          <cell r="E289">
            <v>0</v>
          </cell>
        </row>
        <row r="290">
          <cell r="C290" t="str">
            <v>55600</v>
          </cell>
          <cell r="D290" t="str">
            <v>PROPYLENE</v>
          </cell>
          <cell r="E290">
            <v>0</v>
          </cell>
        </row>
        <row r="291">
          <cell r="C291" t="str">
            <v>70400</v>
          </cell>
          <cell r="D291" t="str">
            <v>NITROGEN OXIDES</v>
          </cell>
          <cell r="E291">
            <v>2.25</v>
          </cell>
        </row>
        <row r="292">
          <cell r="C292" t="str">
            <v>70510</v>
          </cell>
          <cell r="D292" t="str">
            <v>SULFUR DIOXIDE</v>
          </cell>
          <cell r="E292">
            <v>0.05</v>
          </cell>
        </row>
        <row r="293">
          <cell r="C293" t="str">
            <v>90300</v>
          </cell>
          <cell r="D293" t="str">
            <v>CARBON MONOXIDE</v>
          </cell>
          <cell r="E293">
            <v>0.75</v>
          </cell>
        </row>
        <row r="294">
          <cell r="C294" t="str">
            <v>50001</v>
          </cell>
          <cell r="D294" t="str">
            <v>NONMETHANE VOC-U</v>
          </cell>
          <cell r="E294">
            <v>2.3199999999999998</v>
          </cell>
        </row>
        <row r="295">
          <cell r="C295" t="str">
            <v>50002</v>
          </cell>
          <cell r="D295" t="str">
            <v>POLYCYLIC ORGANICMATTER</v>
          </cell>
          <cell r="E295">
            <v>2E-3</v>
          </cell>
        </row>
        <row r="296">
          <cell r="C296" t="str">
            <v>52416</v>
          </cell>
          <cell r="D296" t="str">
            <v>TRIMETHYL BENZENE, 1,2,4-</v>
          </cell>
          <cell r="E296">
            <v>7.0000000000000007E-2</v>
          </cell>
        </row>
        <row r="297">
          <cell r="C297" t="str">
            <v>52420</v>
          </cell>
          <cell r="D297" t="str">
            <v>BENZENE</v>
          </cell>
          <cell r="E297">
            <v>0.02</v>
          </cell>
        </row>
        <row r="298">
          <cell r="C298" t="str">
            <v>52440</v>
          </cell>
          <cell r="D298" t="str">
            <v>CUMENE</v>
          </cell>
          <cell r="E298">
            <v>3.0000000000000001E-3</v>
          </cell>
        </row>
        <row r="299">
          <cell r="C299" t="str">
            <v>52450</v>
          </cell>
          <cell r="D299" t="str">
            <v>ETHYL BENZENE</v>
          </cell>
          <cell r="E299">
            <v>2.8000000000000001E-2</v>
          </cell>
        </row>
        <row r="300">
          <cell r="C300" t="str">
            <v>52460</v>
          </cell>
          <cell r="D300" t="str">
            <v>NAPHTHALENE</v>
          </cell>
          <cell r="E300">
            <v>8.0000000000000002E-3</v>
          </cell>
        </row>
        <row r="301">
          <cell r="C301" t="str">
            <v>52470</v>
          </cell>
          <cell r="D301" t="str">
            <v>POLYNUCLEAR AROMATICS</v>
          </cell>
          <cell r="E301">
            <v>8.9999999999999993E-3</v>
          </cell>
        </row>
        <row r="302">
          <cell r="C302" t="str">
            <v>52490</v>
          </cell>
          <cell r="D302" t="str">
            <v>TOLUENE</v>
          </cell>
          <cell r="E302">
            <v>5.6000000000000001E-2</v>
          </cell>
        </row>
        <row r="303">
          <cell r="C303" t="str">
            <v>52510</v>
          </cell>
          <cell r="D303" t="str">
            <v>XYLENE-U</v>
          </cell>
          <cell r="E303">
            <v>6.3E-2</v>
          </cell>
        </row>
        <row r="304">
          <cell r="C304" t="str">
            <v>55175</v>
          </cell>
          <cell r="D304" t="str">
            <v>BUTENE</v>
          </cell>
          <cell r="E304">
            <v>0</v>
          </cell>
        </row>
        <row r="305">
          <cell r="C305" t="str">
            <v>55300</v>
          </cell>
          <cell r="D305" t="str">
            <v>ETHYLENE</v>
          </cell>
          <cell r="E305">
            <v>0</v>
          </cell>
        </row>
        <row r="306">
          <cell r="C306" t="str">
            <v>55600</v>
          </cell>
          <cell r="D306" t="str">
            <v>PROPYLENE</v>
          </cell>
          <cell r="E306">
            <v>1.6E-2</v>
          </cell>
        </row>
        <row r="307">
          <cell r="C307" t="str">
            <v>56050</v>
          </cell>
          <cell r="D307" t="str">
            <v>CYCLOHEXANE</v>
          </cell>
          <cell r="E307">
            <v>0.02</v>
          </cell>
        </row>
        <row r="308">
          <cell r="C308" t="str">
            <v>56100</v>
          </cell>
          <cell r="D308" t="str">
            <v>CYCLOPENTANE</v>
          </cell>
          <cell r="E308">
            <v>0</v>
          </cell>
        </row>
        <row r="309">
          <cell r="C309" t="str">
            <v>56150</v>
          </cell>
          <cell r="D309" t="str">
            <v>METHYLCYCLOHEXANE</v>
          </cell>
          <cell r="E309">
            <v>0</v>
          </cell>
        </row>
        <row r="310">
          <cell r="C310" t="str">
            <v>56575</v>
          </cell>
          <cell r="D310" t="str">
            <v>HEPTANE</v>
          </cell>
          <cell r="E310">
            <v>0</v>
          </cell>
        </row>
        <row r="311">
          <cell r="C311" t="str">
            <v>56600</v>
          </cell>
          <cell r="D311" t="str">
            <v>HEXANE</v>
          </cell>
          <cell r="E311">
            <v>0.03</v>
          </cell>
        </row>
        <row r="312">
          <cell r="C312" t="str">
            <v>56625</v>
          </cell>
          <cell r="D312" t="str">
            <v>ISOBUTANE</v>
          </cell>
          <cell r="E312">
            <v>2.7E-2</v>
          </cell>
        </row>
        <row r="313">
          <cell r="C313" t="str">
            <v>56674</v>
          </cell>
          <cell r="D313" t="str">
            <v>OCTANE</v>
          </cell>
          <cell r="E313">
            <v>0</v>
          </cell>
        </row>
        <row r="314">
          <cell r="C314" t="str">
            <v>56675</v>
          </cell>
          <cell r="D314" t="str">
            <v>ISO OCTANE</v>
          </cell>
          <cell r="E314">
            <v>0</v>
          </cell>
        </row>
        <row r="315">
          <cell r="C315" t="str">
            <v>56703</v>
          </cell>
          <cell r="D315" t="str">
            <v>NONANE</v>
          </cell>
          <cell r="E315">
            <v>0</v>
          </cell>
        </row>
        <row r="316">
          <cell r="C316" t="str">
            <v>56725</v>
          </cell>
          <cell r="D316" t="str">
            <v>N BUTANE</v>
          </cell>
          <cell r="E316">
            <v>3.5999999999999997E-2</v>
          </cell>
        </row>
        <row r="317">
          <cell r="C317" t="str">
            <v>56730</v>
          </cell>
          <cell r="D317" t="str">
            <v>N-HEXANE</v>
          </cell>
          <cell r="E317">
            <v>0.1</v>
          </cell>
        </row>
        <row r="318">
          <cell r="C318" t="str">
            <v>56750</v>
          </cell>
          <cell r="D318" t="str">
            <v>PENTANE</v>
          </cell>
          <cell r="E318">
            <v>0</v>
          </cell>
        </row>
        <row r="319">
          <cell r="C319" t="str">
            <v>56775</v>
          </cell>
          <cell r="D319" t="str">
            <v>PROPANE</v>
          </cell>
          <cell r="E319">
            <v>2.8000000000000001E-2</v>
          </cell>
        </row>
        <row r="320">
          <cell r="C320" t="str">
            <v>70050</v>
          </cell>
          <cell r="D320" t="str">
            <v>AMMONIA</v>
          </cell>
          <cell r="E320">
            <v>0</v>
          </cell>
        </row>
        <row r="321">
          <cell r="C321" t="str">
            <v>70300</v>
          </cell>
          <cell r="D321" t="str">
            <v>HYDROGEN SULFIDE</v>
          </cell>
          <cell r="E321">
            <v>0</v>
          </cell>
        </row>
        <row r="322">
          <cell r="C322" t="str">
            <v>10000</v>
          </cell>
          <cell r="D322" t="str">
            <v>PART-U</v>
          </cell>
          <cell r="E322">
            <v>1.45</v>
          </cell>
        </row>
        <row r="323">
          <cell r="C323" t="str">
            <v>20000</v>
          </cell>
          <cell r="D323" t="str">
            <v>PM10 PART-U</v>
          </cell>
          <cell r="E323">
            <v>1.45</v>
          </cell>
        </row>
        <row r="324">
          <cell r="C324" t="str">
            <v>50000</v>
          </cell>
          <cell r="D324" t="str">
            <v>HYDROCARBONS</v>
          </cell>
          <cell r="E324">
            <v>0</v>
          </cell>
        </row>
        <row r="325">
          <cell r="C325" t="str">
            <v>50001</v>
          </cell>
          <cell r="D325" t="str">
            <v>NONMETHANE VOC-U</v>
          </cell>
          <cell r="E325">
            <v>0.28999999999999998</v>
          </cell>
        </row>
        <row r="326">
          <cell r="C326" t="str">
            <v>55175</v>
          </cell>
          <cell r="D326" t="str">
            <v>BUTENE</v>
          </cell>
          <cell r="E326">
            <v>0</v>
          </cell>
        </row>
        <row r="327">
          <cell r="C327" t="str">
            <v>55300</v>
          </cell>
          <cell r="D327" t="str">
            <v>ETHYLENE</v>
          </cell>
          <cell r="E327">
            <v>0</v>
          </cell>
        </row>
        <row r="328">
          <cell r="C328" t="str">
            <v>55600</v>
          </cell>
          <cell r="D328" t="str">
            <v>PROPYLENE</v>
          </cell>
          <cell r="E328">
            <v>0</v>
          </cell>
        </row>
        <row r="329">
          <cell r="C329" t="str">
            <v>56625</v>
          </cell>
          <cell r="D329" t="str">
            <v>ISOBUTANE</v>
          </cell>
          <cell r="E329">
            <v>0</v>
          </cell>
        </row>
        <row r="330">
          <cell r="C330" t="str">
            <v>56725</v>
          </cell>
          <cell r="D330" t="str">
            <v>N BUTANE</v>
          </cell>
          <cell r="E330">
            <v>0</v>
          </cell>
        </row>
        <row r="331">
          <cell r="C331" t="str">
            <v>56775</v>
          </cell>
          <cell r="D331" t="str">
            <v>PROPANE</v>
          </cell>
          <cell r="E331">
            <v>0</v>
          </cell>
        </row>
        <row r="332">
          <cell r="C332" t="str">
            <v>70400</v>
          </cell>
          <cell r="D332" t="str">
            <v>NITROGEN OXIDES</v>
          </cell>
          <cell r="E332">
            <v>8.94</v>
          </cell>
        </row>
        <row r="333">
          <cell r="C333" t="str">
            <v>70510</v>
          </cell>
          <cell r="D333" t="str">
            <v>SULFUR DIOXIDE</v>
          </cell>
          <cell r="E333">
            <v>0.31</v>
          </cell>
        </row>
        <row r="334">
          <cell r="C334" t="str">
            <v>90300</v>
          </cell>
          <cell r="D334" t="str">
            <v>CARBON MONOXIDE</v>
          </cell>
          <cell r="E334">
            <v>3.94</v>
          </cell>
        </row>
        <row r="335">
          <cell r="C335" t="str">
            <v>50001</v>
          </cell>
          <cell r="D335" t="str">
            <v>NONMETHANE VOC-U</v>
          </cell>
          <cell r="E335">
            <v>2.29</v>
          </cell>
        </row>
        <row r="336">
          <cell r="C336" t="str">
            <v>50002</v>
          </cell>
          <cell r="D336" t="str">
            <v>POLYCYLIC ORGANICMATTER</v>
          </cell>
          <cell r="E336">
            <v>0.04</v>
          </cell>
        </row>
        <row r="337">
          <cell r="C337" t="str">
            <v>52416</v>
          </cell>
          <cell r="D337" t="str">
            <v>TRIMETHYL BENZENE, 1,2,4-</v>
          </cell>
          <cell r="E337">
            <v>0.02</v>
          </cell>
        </row>
        <row r="338">
          <cell r="C338" t="str">
            <v>52420</v>
          </cell>
          <cell r="D338" t="str">
            <v>BENZENE</v>
          </cell>
          <cell r="E338">
            <v>0.01</v>
          </cell>
        </row>
        <row r="339">
          <cell r="C339" t="str">
            <v>52440</v>
          </cell>
          <cell r="D339" t="str">
            <v>CUMENE</v>
          </cell>
          <cell r="E339">
            <v>0</v>
          </cell>
        </row>
        <row r="340">
          <cell r="C340" t="str">
            <v>52450</v>
          </cell>
          <cell r="D340" t="str">
            <v>ETHYL BENZENE</v>
          </cell>
          <cell r="E340">
            <v>0.01</v>
          </cell>
        </row>
        <row r="341">
          <cell r="C341" t="str">
            <v>52460</v>
          </cell>
          <cell r="D341" t="str">
            <v>NAPHTHALENE</v>
          </cell>
          <cell r="E341">
            <v>0.01</v>
          </cell>
        </row>
        <row r="342">
          <cell r="C342" t="str">
            <v>52470</v>
          </cell>
          <cell r="D342" t="str">
            <v>POLYNUCLEAR AROMATICS</v>
          </cell>
          <cell r="E342">
            <v>0</v>
          </cell>
        </row>
        <row r="343">
          <cell r="C343" t="str">
            <v>52490</v>
          </cell>
          <cell r="D343" t="str">
            <v>TOLUENE</v>
          </cell>
          <cell r="E343">
            <v>0.04</v>
          </cell>
        </row>
        <row r="344">
          <cell r="C344" t="str">
            <v>52510</v>
          </cell>
          <cell r="D344" t="str">
            <v>XYLENE-U</v>
          </cell>
          <cell r="E344">
            <v>0.04</v>
          </cell>
        </row>
        <row r="345">
          <cell r="C345" t="str">
            <v>55175</v>
          </cell>
          <cell r="D345" t="str">
            <v>BUTENE</v>
          </cell>
          <cell r="E345">
            <v>0</v>
          </cell>
        </row>
        <row r="346">
          <cell r="C346" t="str">
            <v>55300</v>
          </cell>
          <cell r="D346" t="str">
            <v>ETHYLENE</v>
          </cell>
          <cell r="E346">
            <v>0</v>
          </cell>
        </row>
        <row r="347">
          <cell r="C347" t="str">
            <v>55600</v>
          </cell>
          <cell r="D347" t="str">
            <v>PROPYLENE</v>
          </cell>
          <cell r="E347">
            <v>0.08</v>
          </cell>
        </row>
        <row r="348">
          <cell r="C348" t="str">
            <v>56050</v>
          </cell>
          <cell r="D348" t="str">
            <v>CYCLOHEXANE</v>
          </cell>
          <cell r="E348">
            <v>0.01</v>
          </cell>
        </row>
        <row r="349">
          <cell r="C349" t="str">
            <v>56100</v>
          </cell>
          <cell r="D349" t="str">
            <v>CYCLOPENTANE</v>
          </cell>
          <cell r="E349">
            <v>0</v>
          </cell>
        </row>
        <row r="350">
          <cell r="C350" t="str">
            <v>56150</v>
          </cell>
          <cell r="D350" t="str">
            <v>METHYLCYCLOHEXANE</v>
          </cell>
          <cell r="E350">
            <v>0</v>
          </cell>
        </row>
        <row r="351">
          <cell r="C351" t="str">
            <v>56575</v>
          </cell>
          <cell r="D351" t="str">
            <v>HEPTANE</v>
          </cell>
          <cell r="E351">
            <v>0</v>
          </cell>
        </row>
        <row r="352">
          <cell r="C352" t="str">
            <v>56600</v>
          </cell>
          <cell r="D352" t="str">
            <v>HEXANE</v>
          </cell>
          <cell r="E352">
            <v>0</v>
          </cell>
        </row>
        <row r="353">
          <cell r="C353" t="str">
            <v>56625</v>
          </cell>
          <cell r="D353" t="str">
            <v>ISOBUTANE</v>
          </cell>
          <cell r="E353">
            <v>0.05</v>
          </cell>
        </row>
        <row r="354">
          <cell r="C354" t="str">
            <v>56674</v>
          </cell>
          <cell r="D354" t="str">
            <v>OCTANE</v>
          </cell>
          <cell r="E354">
            <v>0</v>
          </cell>
        </row>
        <row r="355">
          <cell r="C355" t="str">
            <v>56675</v>
          </cell>
          <cell r="D355" t="str">
            <v>ISO OCTANE</v>
          </cell>
          <cell r="E355">
            <v>0</v>
          </cell>
        </row>
        <row r="356">
          <cell r="C356" t="str">
            <v>56703</v>
          </cell>
          <cell r="D356" t="str">
            <v>NONANE</v>
          </cell>
          <cell r="E356">
            <v>0</v>
          </cell>
        </row>
        <row r="357">
          <cell r="C357" t="str">
            <v>56725</v>
          </cell>
          <cell r="D357" t="str">
            <v>N BUTANE</v>
          </cell>
          <cell r="E357">
            <v>0.12</v>
          </cell>
        </row>
        <row r="358">
          <cell r="C358" t="str">
            <v>56730</v>
          </cell>
          <cell r="D358" t="str">
            <v>N-HEXANE</v>
          </cell>
          <cell r="E358">
            <v>0.03</v>
          </cell>
        </row>
        <row r="359">
          <cell r="C359" t="str">
            <v>56750</v>
          </cell>
          <cell r="D359" t="str">
            <v>PENTANE</v>
          </cell>
          <cell r="E359">
            <v>0</v>
          </cell>
        </row>
        <row r="360">
          <cell r="C360" t="str">
            <v>56775</v>
          </cell>
          <cell r="D360" t="str">
            <v>PROPANE</v>
          </cell>
          <cell r="E360">
            <v>7.0000000000000007E-2</v>
          </cell>
        </row>
        <row r="361">
          <cell r="C361" t="str">
            <v>70050</v>
          </cell>
          <cell r="D361" t="str">
            <v>AMMONIA</v>
          </cell>
          <cell r="E361">
            <v>0</v>
          </cell>
        </row>
        <row r="362">
          <cell r="C362" t="str">
            <v>70300</v>
          </cell>
          <cell r="D362" t="str">
            <v>HYDROGEN SULFIDE</v>
          </cell>
          <cell r="E362">
            <v>0</v>
          </cell>
        </row>
        <row r="363">
          <cell r="C363" t="str">
            <v>10000</v>
          </cell>
          <cell r="D363" t="str">
            <v>PART-U</v>
          </cell>
          <cell r="E363">
            <v>0</v>
          </cell>
        </row>
        <row r="364">
          <cell r="C364" t="str">
            <v>20000</v>
          </cell>
          <cell r="D364" t="str">
            <v>PM10 PART-U</v>
          </cell>
          <cell r="E364">
            <v>0</v>
          </cell>
        </row>
        <row r="365">
          <cell r="C365" t="str">
            <v>50001</v>
          </cell>
          <cell r="D365" t="str">
            <v>NONMETHANE VOC-U</v>
          </cell>
          <cell r="E365">
            <v>37.5</v>
          </cell>
        </row>
        <row r="366">
          <cell r="C366" t="str">
            <v>52416</v>
          </cell>
          <cell r="D366" t="str">
            <v>TRIMETHYL BENZENE, 1,2,4-</v>
          </cell>
          <cell r="E366">
            <v>0</v>
          </cell>
        </row>
        <row r="367">
          <cell r="C367" t="str">
            <v>52420</v>
          </cell>
          <cell r="D367" t="str">
            <v>BENZENE</v>
          </cell>
          <cell r="E367">
            <v>0</v>
          </cell>
        </row>
        <row r="368">
          <cell r="C368" t="str">
            <v>52440</v>
          </cell>
          <cell r="D368" t="str">
            <v>CUMENE</v>
          </cell>
          <cell r="E368">
            <v>0</v>
          </cell>
        </row>
        <row r="369">
          <cell r="C369" t="str">
            <v>52450</v>
          </cell>
          <cell r="D369" t="str">
            <v>ETHYL BENZENE</v>
          </cell>
          <cell r="E369">
            <v>0</v>
          </cell>
        </row>
        <row r="370">
          <cell r="C370" t="str">
            <v>52460</v>
          </cell>
          <cell r="D370" t="str">
            <v>NAPHTHALENE</v>
          </cell>
          <cell r="E370">
            <v>0</v>
          </cell>
        </row>
        <row r="371">
          <cell r="C371" t="str">
            <v>52490</v>
          </cell>
          <cell r="D371" t="str">
            <v>TOLUENE</v>
          </cell>
          <cell r="E371">
            <v>0</v>
          </cell>
        </row>
        <row r="372">
          <cell r="C372" t="str">
            <v>52510</v>
          </cell>
          <cell r="D372" t="str">
            <v>XYLENE-U</v>
          </cell>
          <cell r="E372">
            <v>0</v>
          </cell>
        </row>
        <row r="373">
          <cell r="C373" t="str">
            <v>55300</v>
          </cell>
          <cell r="D373" t="str">
            <v>ETHYLENE</v>
          </cell>
          <cell r="E373">
            <v>0</v>
          </cell>
        </row>
        <row r="374">
          <cell r="C374" t="str">
            <v>55600</v>
          </cell>
          <cell r="D374" t="str">
            <v>PROPYLENE</v>
          </cell>
          <cell r="E374">
            <v>0</v>
          </cell>
        </row>
        <row r="375">
          <cell r="C375" t="str">
            <v>56050</v>
          </cell>
          <cell r="D375" t="str">
            <v>CYCLOHEXANE</v>
          </cell>
          <cell r="E375">
            <v>0</v>
          </cell>
        </row>
        <row r="376">
          <cell r="C376" t="str">
            <v>56575</v>
          </cell>
          <cell r="D376" t="str">
            <v>HEPTANE</v>
          </cell>
          <cell r="E376">
            <v>0</v>
          </cell>
        </row>
        <row r="377">
          <cell r="C377" t="str">
            <v>56600</v>
          </cell>
          <cell r="D377" t="str">
            <v>HEXANE</v>
          </cell>
          <cell r="E377">
            <v>5.2999999999999999E-2</v>
          </cell>
        </row>
        <row r="378">
          <cell r="C378" t="str">
            <v>56625</v>
          </cell>
          <cell r="D378" t="str">
            <v>ISOBUTANE</v>
          </cell>
          <cell r="E378">
            <v>0</v>
          </cell>
        </row>
        <row r="379">
          <cell r="C379" t="str">
            <v>56675</v>
          </cell>
          <cell r="D379" t="str">
            <v>ISO OCTANE</v>
          </cell>
          <cell r="E379">
            <v>0</v>
          </cell>
        </row>
        <row r="380">
          <cell r="C380" t="str">
            <v>56725</v>
          </cell>
          <cell r="D380" t="str">
            <v>N BUTANE</v>
          </cell>
          <cell r="E380">
            <v>0</v>
          </cell>
        </row>
        <row r="381">
          <cell r="C381" t="str">
            <v>56750</v>
          </cell>
          <cell r="D381" t="str">
            <v>PENTANE</v>
          </cell>
          <cell r="E381">
            <v>0</v>
          </cell>
        </row>
        <row r="382">
          <cell r="C382" t="str">
            <v>56775</v>
          </cell>
          <cell r="D382" t="str">
            <v>PROPANE</v>
          </cell>
          <cell r="E382">
            <v>0</v>
          </cell>
        </row>
        <row r="383">
          <cell r="C383" t="str">
            <v>70300</v>
          </cell>
          <cell r="D383" t="str">
            <v>HYDROGEN SULFIDE</v>
          </cell>
          <cell r="E383">
            <v>0</v>
          </cell>
        </row>
        <row r="384">
          <cell r="C384" t="str">
            <v>70400</v>
          </cell>
          <cell r="D384" t="str">
            <v>NITROGEN OXIDES</v>
          </cell>
          <cell r="E384">
            <v>1.8</v>
          </cell>
        </row>
        <row r="385">
          <cell r="C385" t="str">
            <v>70510</v>
          </cell>
          <cell r="D385" t="str">
            <v>SULFUR DIOXIDE</v>
          </cell>
          <cell r="E385">
            <v>0.18</v>
          </cell>
        </row>
        <row r="386">
          <cell r="C386" t="str">
            <v>90300</v>
          </cell>
          <cell r="D386" t="str">
            <v>CARBON MONOXIDE</v>
          </cell>
          <cell r="E386">
            <v>13</v>
          </cell>
        </row>
        <row r="387">
          <cell r="C387" t="str">
            <v>10000</v>
          </cell>
          <cell r="D387" t="str">
            <v>PART-U</v>
          </cell>
          <cell r="E387">
            <v>0</v>
          </cell>
        </row>
        <row r="388">
          <cell r="C388" t="str">
            <v>20000</v>
          </cell>
          <cell r="D388" t="str">
            <v>PM10 PART-U</v>
          </cell>
          <cell r="E388">
            <v>0</v>
          </cell>
        </row>
        <row r="389">
          <cell r="C389" t="str">
            <v>50001</v>
          </cell>
          <cell r="D389" t="str">
            <v>NONMETHANE VOC-U</v>
          </cell>
          <cell r="E389">
            <v>24.6</v>
          </cell>
        </row>
        <row r="390">
          <cell r="C390" t="str">
            <v>55300</v>
          </cell>
          <cell r="D390" t="str">
            <v>ETHYLENE</v>
          </cell>
          <cell r="E390">
            <v>0</v>
          </cell>
        </row>
        <row r="391">
          <cell r="C391" t="str">
            <v>56575</v>
          </cell>
          <cell r="D391" t="str">
            <v>HEPTANE</v>
          </cell>
          <cell r="E391">
            <v>0</v>
          </cell>
        </row>
        <row r="392">
          <cell r="C392" t="str">
            <v>56600</v>
          </cell>
          <cell r="D392" t="str">
            <v>HEXANE</v>
          </cell>
          <cell r="E392">
            <v>0</v>
          </cell>
        </row>
        <row r="393">
          <cell r="C393" t="str">
            <v>56625</v>
          </cell>
          <cell r="D393" t="str">
            <v>ISOBUTANE</v>
          </cell>
          <cell r="E393">
            <v>0</v>
          </cell>
        </row>
        <row r="394">
          <cell r="C394" t="str">
            <v>56725</v>
          </cell>
          <cell r="D394" t="str">
            <v>N BUTANE</v>
          </cell>
          <cell r="E394">
            <v>0</v>
          </cell>
        </row>
        <row r="395">
          <cell r="C395" t="str">
            <v>56750</v>
          </cell>
          <cell r="D395" t="str">
            <v>PENTANE</v>
          </cell>
          <cell r="E395">
            <v>0</v>
          </cell>
        </row>
        <row r="396">
          <cell r="C396" t="str">
            <v>56775</v>
          </cell>
          <cell r="D396" t="str">
            <v>PROPANE</v>
          </cell>
          <cell r="E396">
            <v>0</v>
          </cell>
        </row>
        <row r="397">
          <cell r="C397" t="str">
            <v>70300</v>
          </cell>
          <cell r="D397" t="str">
            <v>HYDROGEN SULFIDE</v>
          </cell>
          <cell r="E397">
            <v>0</v>
          </cell>
        </row>
        <row r="398">
          <cell r="C398" t="str">
            <v>70400</v>
          </cell>
          <cell r="D398" t="str">
            <v>NITROGEN OXIDES</v>
          </cell>
          <cell r="E398">
            <v>2.23</v>
          </cell>
        </row>
        <row r="399">
          <cell r="C399" t="str">
            <v>70510</v>
          </cell>
          <cell r="D399" t="str">
            <v>SULFUR DIOXIDE</v>
          </cell>
          <cell r="E399">
            <v>106</v>
          </cell>
        </row>
        <row r="400">
          <cell r="C400" t="str">
            <v>90300</v>
          </cell>
          <cell r="D400" t="str">
            <v>CARBON MONOXIDE</v>
          </cell>
          <cell r="E400">
            <v>13.8</v>
          </cell>
        </row>
        <row r="401">
          <cell r="C401" t="str">
            <v>10000</v>
          </cell>
          <cell r="D401" t="str">
            <v>PART-U</v>
          </cell>
          <cell r="E401">
            <v>0</v>
          </cell>
        </row>
        <row r="402">
          <cell r="C402" t="str">
            <v>20000</v>
          </cell>
          <cell r="D402" t="str">
            <v>PM10 PART-U</v>
          </cell>
          <cell r="E402">
            <v>0</v>
          </cell>
        </row>
        <row r="403">
          <cell r="C403" t="str">
            <v>50001</v>
          </cell>
          <cell r="D403" t="str">
            <v>NONMETHANE VOC-U</v>
          </cell>
          <cell r="E403">
            <v>24.7</v>
          </cell>
        </row>
        <row r="404">
          <cell r="C404" t="str">
            <v>55300</v>
          </cell>
          <cell r="D404" t="str">
            <v>ETHYLENE</v>
          </cell>
          <cell r="E404">
            <v>0</v>
          </cell>
        </row>
        <row r="405">
          <cell r="C405" t="str">
            <v>55600</v>
          </cell>
          <cell r="D405" t="str">
            <v>PROPYLENE</v>
          </cell>
          <cell r="E405">
            <v>0</v>
          </cell>
        </row>
        <row r="406">
          <cell r="C406" t="str">
            <v>56575</v>
          </cell>
          <cell r="D406" t="str">
            <v>HEPTANE</v>
          </cell>
          <cell r="E406">
            <v>0</v>
          </cell>
        </row>
        <row r="407">
          <cell r="C407" t="str">
            <v>56600</v>
          </cell>
          <cell r="D407" t="str">
            <v>HEXANE</v>
          </cell>
          <cell r="E407">
            <v>0</v>
          </cell>
        </row>
        <row r="408">
          <cell r="C408" t="str">
            <v>56625</v>
          </cell>
          <cell r="D408" t="str">
            <v>ISOBUTANE</v>
          </cell>
          <cell r="E408">
            <v>0</v>
          </cell>
        </row>
        <row r="409">
          <cell r="C409" t="str">
            <v>56725</v>
          </cell>
          <cell r="D409" t="str">
            <v>N BUTANE</v>
          </cell>
          <cell r="E409">
            <v>0</v>
          </cell>
        </row>
        <row r="410">
          <cell r="C410" t="str">
            <v>56750</v>
          </cell>
          <cell r="D410" t="str">
            <v>PENTANE</v>
          </cell>
          <cell r="E410">
            <v>0</v>
          </cell>
        </row>
        <row r="411">
          <cell r="C411" t="str">
            <v>56775</v>
          </cell>
          <cell r="D411" t="str">
            <v>PROPANE</v>
          </cell>
          <cell r="E411">
            <v>0</v>
          </cell>
        </row>
        <row r="412">
          <cell r="C412" t="str">
            <v>70300</v>
          </cell>
          <cell r="D412" t="str">
            <v>HYDROGEN SULFIDE</v>
          </cell>
          <cell r="E412">
            <v>0</v>
          </cell>
        </row>
        <row r="413">
          <cell r="C413" t="str">
            <v>70400</v>
          </cell>
          <cell r="D413" t="str">
            <v>NITROGEN OXIDES</v>
          </cell>
          <cell r="E413">
            <v>2.23</v>
          </cell>
        </row>
        <row r="414">
          <cell r="C414" t="str">
            <v>70510</v>
          </cell>
          <cell r="D414" t="str">
            <v>SULFUR DIOXIDE</v>
          </cell>
          <cell r="E414">
            <v>106</v>
          </cell>
        </row>
        <row r="415">
          <cell r="C415" t="str">
            <v>90300</v>
          </cell>
          <cell r="D415" t="str">
            <v>CARBON MONOXIDE</v>
          </cell>
          <cell r="E415">
            <v>13.8</v>
          </cell>
        </row>
        <row r="416">
          <cell r="C416" t="str">
            <v>50001</v>
          </cell>
          <cell r="D416" t="str">
            <v>NONMETHANE VOC-U</v>
          </cell>
          <cell r="E416">
            <v>2.85</v>
          </cell>
        </row>
        <row r="417">
          <cell r="C417" t="str">
            <v>50001</v>
          </cell>
          <cell r="D417" t="str">
            <v>NONMETHANE VOC-U</v>
          </cell>
          <cell r="E417">
            <v>1.01</v>
          </cell>
        </row>
        <row r="418">
          <cell r="C418" t="str">
            <v>10000</v>
          </cell>
          <cell r="D418" t="str">
            <v>PART-U</v>
          </cell>
          <cell r="E418">
            <v>0.79</v>
          </cell>
        </row>
        <row r="419">
          <cell r="C419" t="str">
            <v>20000</v>
          </cell>
          <cell r="D419" t="str">
            <v>PM10 PART-U</v>
          </cell>
          <cell r="E419">
            <v>0.79</v>
          </cell>
        </row>
        <row r="420">
          <cell r="C420" t="str">
            <v>50000</v>
          </cell>
          <cell r="D420" t="str">
            <v>HYDROCARBONS</v>
          </cell>
          <cell r="E420">
            <v>0</v>
          </cell>
        </row>
        <row r="421">
          <cell r="C421" t="str">
            <v>50001</v>
          </cell>
          <cell r="D421" t="str">
            <v>NONMETHANE VOC-U</v>
          </cell>
          <cell r="E421">
            <v>0.16</v>
          </cell>
        </row>
        <row r="422">
          <cell r="C422" t="str">
            <v>55175</v>
          </cell>
          <cell r="D422" t="str">
            <v>BUTENE</v>
          </cell>
          <cell r="E422">
            <v>0</v>
          </cell>
        </row>
        <row r="423">
          <cell r="C423" t="str">
            <v>55300</v>
          </cell>
          <cell r="D423" t="str">
            <v>ETHYLENE</v>
          </cell>
          <cell r="E423">
            <v>0</v>
          </cell>
        </row>
        <row r="424">
          <cell r="C424" t="str">
            <v>55600</v>
          </cell>
          <cell r="D424" t="str">
            <v>PROPYLENE</v>
          </cell>
          <cell r="E424">
            <v>0</v>
          </cell>
        </row>
        <row r="425">
          <cell r="C425" t="str">
            <v>56625</v>
          </cell>
          <cell r="D425" t="str">
            <v>ISOBUTANE</v>
          </cell>
          <cell r="E425">
            <v>0</v>
          </cell>
        </row>
        <row r="426">
          <cell r="C426" t="str">
            <v>56725</v>
          </cell>
          <cell r="D426" t="str">
            <v>N BUTANE</v>
          </cell>
          <cell r="E426">
            <v>0</v>
          </cell>
        </row>
        <row r="427">
          <cell r="C427" t="str">
            <v>56775</v>
          </cell>
          <cell r="D427" t="str">
            <v>PROPANE</v>
          </cell>
          <cell r="E427">
            <v>0</v>
          </cell>
        </row>
        <row r="428">
          <cell r="C428" t="str">
            <v>70400</v>
          </cell>
          <cell r="D428" t="str">
            <v>NITROGEN OXIDES</v>
          </cell>
          <cell r="E428">
            <v>7.95</v>
          </cell>
        </row>
        <row r="429">
          <cell r="C429" t="str">
            <v>70510</v>
          </cell>
          <cell r="D429" t="str">
            <v>SULFUR DIOXIDE</v>
          </cell>
          <cell r="E429">
            <v>0.17</v>
          </cell>
        </row>
        <row r="430">
          <cell r="C430" t="str">
            <v>90300</v>
          </cell>
          <cell r="D430" t="str">
            <v>CARBON MONOXIDE</v>
          </cell>
          <cell r="E430">
            <v>1.99</v>
          </cell>
        </row>
        <row r="431">
          <cell r="C431" t="str">
            <v>10000</v>
          </cell>
          <cell r="D431" t="str">
            <v>PART-U</v>
          </cell>
          <cell r="E431">
            <v>1.35</v>
          </cell>
        </row>
        <row r="432">
          <cell r="C432" t="str">
            <v>20000</v>
          </cell>
          <cell r="D432" t="str">
            <v>PM10 PART-U</v>
          </cell>
          <cell r="E432">
            <v>1.35</v>
          </cell>
        </row>
        <row r="433">
          <cell r="C433" t="str">
            <v>50001</v>
          </cell>
          <cell r="D433" t="str">
            <v>NONMETHANE VOC-U</v>
          </cell>
          <cell r="E433">
            <v>0.27</v>
          </cell>
        </row>
        <row r="434">
          <cell r="C434" t="str">
            <v>55175</v>
          </cell>
          <cell r="D434" t="str">
            <v>BUTENE</v>
          </cell>
          <cell r="E434">
            <v>0</v>
          </cell>
        </row>
        <row r="435">
          <cell r="C435" t="str">
            <v>55300</v>
          </cell>
          <cell r="D435" t="str">
            <v>ETHYLENE</v>
          </cell>
          <cell r="E435">
            <v>0</v>
          </cell>
        </row>
        <row r="436">
          <cell r="C436" t="str">
            <v>55600</v>
          </cell>
          <cell r="D436" t="str">
            <v>PROPYLENE</v>
          </cell>
          <cell r="E436">
            <v>0</v>
          </cell>
        </row>
        <row r="437">
          <cell r="C437" t="str">
            <v>56625</v>
          </cell>
          <cell r="D437" t="str">
            <v>ISOBUTANE</v>
          </cell>
          <cell r="E437">
            <v>0</v>
          </cell>
        </row>
        <row r="438">
          <cell r="C438" t="str">
            <v>56725</v>
          </cell>
          <cell r="D438" t="str">
            <v>N BUTANE</v>
          </cell>
          <cell r="E438">
            <v>0</v>
          </cell>
        </row>
        <row r="439">
          <cell r="C439" t="str">
            <v>56775</v>
          </cell>
          <cell r="D439" t="str">
            <v>PROPANE</v>
          </cell>
          <cell r="E439">
            <v>0</v>
          </cell>
        </row>
        <row r="440">
          <cell r="C440" t="str">
            <v>70400</v>
          </cell>
          <cell r="D440" t="str">
            <v>NITROGEN OXIDES</v>
          </cell>
          <cell r="E440">
            <v>13.5</v>
          </cell>
        </row>
        <row r="441">
          <cell r="C441" t="str">
            <v>70510</v>
          </cell>
          <cell r="D441" t="str">
            <v>SULFUR DIOXIDE</v>
          </cell>
          <cell r="E441">
            <v>0.28999999999999998</v>
          </cell>
        </row>
        <row r="442">
          <cell r="C442" t="str">
            <v>90300</v>
          </cell>
          <cell r="D442" t="str">
            <v>CARBON MONOXIDE</v>
          </cell>
          <cell r="E442">
            <v>3.38</v>
          </cell>
        </row>
        <row r="443">
          <cell r="C443" t="str">
            <v>10000</v>
          </cell>
          <cell r="D443" t="str">
            <v>PART-U</v>
          </cell>
          <cell r="E443">
            <v>0.08</v>
          </cell>
        </row>
        <row r="444">
          <cell r="C444" t="str">
            <v>20000</v>
          </cell>
          <cell r="D444" t="str">
            <v>PM10 PART-U</v>
          </cell>
          <cell r="E444">
            <v>0.08</v>
          </cell>
        </row>
        <row r="445">
          <cell r="C445" t="str">
            <v>50000</v>
          </cell>
          <cell r="D445" t="str">
            <v>HYDROCARBONS</v>
          </cell>
          <cell r="E445">
            <v>0</v>
          </cell>
        </row>
        <row r="446">
          <cell r="C446" t="str">
            <v>50001</v>
          </cell>
          <cell r="D446" t="str">
            <v>NONMETHANE VOC-U</v>
          </cell>
          <cell r="E446">
            <v>0.46</v>
          </cell>
        </row>
        <row r="447">
          <cell r="C447" t="str">
            <v>56550</v>
          </cell>
          <cell r="D447" t="str">
            <v>ETHANE</v>
          </cell>
          <cell r="E447">
            <v>0</v>
          </cell>
        </row>
        <row r="448">
          <cell r="C448" t="str">
            <v>56775</v>
          </cell>
          <cell r="D448" t="str">
            <v>PROPANE</v>
          </cell>
          <cell r="E448">
            <v>0</v>
          </cell>
        </row>
        <row r="449">
          <cell r="C449" t="str">
            <v>70400</v>
          </cell>
          <cell r="D449" t="str">
            <v>NITROGEN OXIDES</v>
          </cell>
          <cell r="E449">
            <v>35.49</v>
          </cell>
        </row>
        <row r="450">
          <cell r="C450" t="str">
            <v>70510</v>
          </cell>
          <cell r="D450" t="str">
            <v>SULFUR DIOXIDE</v>
          </cell>
          <cell r="E450">
            <v>0.01</v>
          </cell>
        </row>
        <row r="451">
          <cell r="C451" t="str">
            <v>90300</v>
          </cell>
          <cell r="D451" t="str">
            <v>CARBON MONOXIDE</v>
          </cell>
          <cell r="E451">
            <v>24.69</v>
          </cell>
        </row>
        <row r="452">
          <cell r="C452" t="str">
            <v>10000</v>
          </cell>
          <cell r="D452" t="str">
            <v>PART-U</v>
          </cell>
          <cell r="E452">
            <v>0.09</v>
          </cell>
        </row>
        <row r="453">
          <cell r="C453" t="str">
            <v>20000</v>
          </cell>
          <cell r="D453" t="str">
            <v>PM10 PART-U</v>
          </cell>
          <cell r="E453">
            <v>0.09</v>
          </cell>
        </row>
        <row r="454">
          <cell r="C454" t="str">
            <v>50000</v>
          </cell>
          <cell r="D454" t="str">
            <v>HYDROCARBONS</v>
          </cell>
          <cell r="E454">
            <v>0</v>
          </cell>
        </row>
        <row r="455">
          <cell r="C455" t="str">
            <v>50001</v>
          </cell>
          <cell r="D455" t="str">
            <v>NONMETHANE VOC-U</v>
          </cell>
          <cell r="E455">
            <v>0.46</v>
          </cell>
        </row>
        <row r="456">
          <cell r="C456" t="str">
            <v>56550</v>
          </cell>
          <cell r="D456" t="str">
            <v>ETHANE</v>
          </cell>
          <cell r="E456">
            <v>0</v>
          </cell>
        </row>
        <row r="457">
          <cell r="C457" t="str">
            <v>56775</v>
          </cell>
          <cell r="D457" t="str">
            <v>PROPANE</v>
          </cell>
          <cell r="E457">
            <v>0</v>
          </cell>
        </row>
        <row r="458">
          <cell r="C458" t="str">
            <v>70400</v>
          </cell>
          <cell r="D458" t="str">
            <v>NITROGEN OXIDES</v>
          </cell>
          <cell r="E458">
            <v>35.49</v>
          </cell>
        </row>
        <row r="459">
          <cell r="C459" t="str">
            <v>70510</v>
          </cell>
          <cell r="D459" t="str">
            <v>SULFUR DIOXIDE</v>
          </cell>
          <cell r="E459">
            <v>0.01</v>
          </cell>
        </row>
        <row r="460">
          <cell r="C460" t="str">
            <v>90300</v>
          </cell>
          <cell r="D460" t="str">
            <v>CARBON MONOXIDE</v>
          </cell>
          <cell r="E460">
            <v>24.69</v>
          </cell>
        </row>
        <row r="461">
          <cell r="C461" t="str">
            <v>50001</v>
          </cell>
          <cell r="D461" t="str">
            <v>NONMETHANE VOC-U</v>
          </cell>
          <cell r="E461">
            <v>6.4349999999999996</v>
          </cell>
        </row>
        <row r="462">
          <cell r="C462" t="str">
            <v>50002</v>
          </cell>
          <cell r="D462" t="str">
            <v>POLYCYLIC ORGANICMATTER</v>
          </cell>
          <cell r="E462">
            <v>5.0000000000000001E-3</v>
          </cell>
        </row>
        <row r="463">
          <cell r="C463" t="str">
            <v>52416</v>
          </cell>
          <cell r="D463" t="str">
            <v>TRIMETHYL BENZENE, 1,2,4-</v>
          </cell>
          <cell r="E463">
            <v>5.6000000000000001E-2</v>
          </cell>
        </row>
        <row r="464">
          <cell r="C464" t="str">
            <v>52420</v>
          </cell>
          <cell r="D464" t="str">
            <v>BENZENE</v>
          </cell>
          <cell r="E464">
            <v>8.0000000000000002E-3</v>
          </cell>
        </row>
        <row r="465">
          <cell r="C465" t="str">
            <v>52440</v>
          </cell>
          <cell r="D465" t="str">
            <v>CUMENE</v>
          </cell>
          <cell r="E465">
            <v>0</v>
          </cell>
        </row>
        <row r="466">
          <cell r="C466" t="str">
            <v>52450</v>
          </cell>
          <cell r="D466" t="str">
            <v>ETHYL BENZENE</v>
          </cell>
          <cell r="E466">
            <v>1.9E-2</v>
          </cell>
        </row>
        <row r="467">
          <cell r="C467" t="str">
            <v>52460</v>
          </cell>
          <cell r="D467" t="str">
            <v>NAPHTHALENE</v>
          </cell>
          <cell r="E467">
            <v>5.0000000000000001E-3</v>
          </cell>
        </row>
        <row r="468">
          <cell r="C468" t="str">
            <v>52470</v>
          </cell>
          <cell r="D468" t="str">
            <v>POLYNUCLEAR AROMATICS</v>
          </cell>
          <cell r="E468">
            <v>0</v>
          </cell>
        </row>
        <row r="469">
          <cell r="C469" t="str">
            <v>52490</v>
          </cell>
          <cell r="D469" t="str">
            <v>TOLUENE</v>
          </cell>
          <cell r="E469">
            <v>2.5000000000000001E-2</v>
          </cell>
        </row>
        <row r="470">
          <cell r="C470" t="str">
            <v>52510</v>
          </cell>
          <cell r="D470" t="str">
            <v>XYLENE-U</v>
          </cell>
          <cell r="E470">
            <v>8.0000000000000002E-3</v>
          </cell>
        </row>
        <row r="471">
          <cell r="C471" t="str">
            <v>55175</v>
          </cell>
          <cell r="D471" t="str">
            <v>BUTENE</v>
          </cell>
          <cell r="E471">
            <v>0</v>
          </cell>
        </row>
        <row r="472">
          <cell r="C472" t="str">
            <v>55300</v>
          </cell>
          <cell r="D472" t="str">
            <v>ETHYLENE</v>
          </cell>
          <cell r="E472">
            <v>0</v>
          </cell>
        </row>
        <row r="473">
          <cell r="C473" t="str">
            <v>55600</v>
          </cell>
          <cell r="D473" t="str">
            <v>PROPYLENE</v>
          </cell>
          <cell r="E473">
            <v>0.128</v>
          </cell>
        </row>
        <row r="474">
          <cell r="C474" t="str">
            <v>56050</v>
          </cell>
          <cell r="D474" t="str">
            <v>CYCLOHEXANE</v>
          </cell>
          <cell r="E474">
            <v>3.0000000000000001E-3</v>
          </cell>
        </row>
        <row r="475">
          <cell r="C475" t="str">
            <v>56100</v>
          </cell>
          <cell r="D475" t="str">
            <v>CYCLOPENTANE</v>
          </cell>
          <cell r="E475">
            <v>0</v>
          </cell>
        </row>
        <row r="476">
          <cell r="C476" t="str">
            <v>56150</v>
          </cell>
          <cell r="D476" t="str">
            <v>METHYLCYCLOHEXANE</v>
          </cell>
          <cell r="E476">
            <v>0</v>
          </cell>
        </row>
        <row r="477">
          <cell r="C477" t="str">
            <v>56575</v>
          </cell>
          <cell r="D477" t="str">
            <v>HEPTANE</v>
          </cell>
          <cell r="E477">
            <v>0</v>
          </cell>
        </row>
        <row r="478">
          <cell r="C478" t="str">
            <v>56600</v>
          </cell>
          <cell r="D478" t="str">
            <v>HEXANE</v>
          </cell>
          <cell r="E478">
            <v>0</v>
          </cell>
        </row>
        <row r="479">
          <cell r="C479" t="str">
            <v>56625</v>
          </cell>
          <cell r="D479" t="str">
            <v>ISOBUTANE</v>
          </cell>
          <cell r="E479">
            <v>0.108</v>
          </cell>
        </row>
        <row r="480">
          <cell r="C480" t="str">
            <v>56674</v>
          </cell>
          <cell r="D480" t="str">
            <v>OCTANE</v>
          </cell>
          <cell r="E480">
            <v>0</v>
          </cell>
        </row>
        <row r="481">
          <cell r="C481" t="str">
            <v>56675</v>
          </cell>
          <cell r="D481" t="str">
            <v>ISO OCTANE</v>
          </cell>
          <cell r="E481">
            <v>0</v>
          </cell>
        </row>
        <row r="482">
          <cell r="C482" t="str">
            <v>56703</v>
          </cell>
          <cell r="D482" t="str">
            <v>NONANE</v>
          </cell>
          <cell r="E482">
            <v>0</v>
          </cell>
        </row>
        <row r="483">
          <cell r="C483" t="str">
            <v>56725</v>
          </cell>
          <cell r="D483" t="str">
            <v>N BUTANE</v>
          </cell>
          <cell r="E483">
            <v>0.22900000000000001</v>
          </cell>
        </row>
        <row r="484">
          <cell r="C484" t="str">
            <v>56730</v>
          </cell>
          <cell r="D484" t="str">
            <v>N-HEXANE</v>
          </cell>
          <cell r="E484">
            <v>3.4000000000000002E-2</v>
          </cell>
        </row>
        <row r="485">
          <cell r="C485" t="str">
            <v>56750</v>
          </cell>
          <cell r="D485" t="str">
            <v>PENTANE</v>
          </cell>
          <cell r="E485">
            <v>0</v>
          </cell>
        </row>
        <row r="486">
          <cell r="C486" t="str">
            <v>56775</v>
          </cell>
          <cell r="D486" t="str">
            <v>PROPANE</v>
          </cell>
          <cell r="E486">
            <v>0.14699999999999999</v>
          </cell>
        </row>
        <row r="487">
          <cell r="C487" t="str">
            <v>70050</v>
          </cell>
          <cell r="D487" t="str">
            <v>AMMONIA</v>
          </cell>
          <cell r="E487">
            <v>0</v>
          </cell>
        </row>
        <row r="488">
          <cell r="C488" t="str">
            <v>70300</v>
          </cell>
          <cell r="D488" t="str">
            <v>HYDROGEN SULFIDE</v>
          </cell>
          <cell r="E488">
            <v>0</v>
          </cell>
        </row>
        <row r="489">
          <cell r="C489" t="str">
            <v>50001</v>
          </cell>
          <cell r="D489" t="str">
            <v>NONMETHANE VOC-U</v>
          </cell>
          <cell r="E489">
            <v>3.26</v>
          </cell>
        </row>
        <row r="490">
          <cell r="C490" t="str">
            <v>50002</v>
          </cell>
          <cell r="D490" t="str">
            <v>POLYCYLIC ORGANICMATTER</v>
          </cell>
          <cell r="E490">
            <v>0.09</v>
          </cell>
        </row>
        <row r="491">
          <cell r="C491" t="str">
            <v>52416</v>
          </cell>
          <cell r="D491" t="str">
            <v>TRIMETHYL BENZENE, 1,2,4-</v>
          </cell>
          <cell r="E491">
            <v>0.02</v>
          </cell>
        </row>
        <row r="492">
          <cell r="C492" t="str">
            <v>52420</v>
          </cell>
          <cell r="D492" t="str">
            <v>BENZENE</v>
          </cell>
          <cell r="E492">
            <v>0.01</v>
          </cell>
        </row>
        <row r="493">
          <cell r="C493" t="str">
            <v>52440</v>
          </cell>
          <cell r="D493" t="str">
            <v>CUMENE</v>
          </cell>
          <cell r="E493">
            <v>0</v>
          </cell>
        </row>
        <row r="494">
          <cell r="C494" t="str">
            <v>52450</v>
          </cell>
          <cell r="D494" t="str">
            <v>ETHYL BENZENE</v>
          </cell>
          <cell r="E494">
            <v>0.01</v>
          </cell>
        </row>
        <row r="495">
          <cell r="C495" t="str">
            <v>52460</v>
          </cell>
          <cell r="D495" t="str">
            <v>NAPHTHALENE</v>
          </cell>
          <cell r="E495">
            <v>0</v>
          </cell>
        </row>
        <row r="496">
          <cell r="C496" t="str">
            <v>52490</v>
          </cell>
          <cell r="D496" t="str">
            <v>TOLUENE</v>
          </cell>
          <cell r="E496">
            <v>0.02</v>
          </cell>
        </row>
        <row r="497">
          <cell r="C497" t="str">
            <v>52510</v>
          </cell>
          <cell r="D497" t="str">
            <v>XYLENE-U</v>
          </cell>
          <cell r="E497">
            <v>0.05</v>
          </cell>
        </row>
        <row r="498">
          <cell r="C498" t="str">
            <v>55150</v>
          </cell>
          <cell r="D498" t="str">
            <v>BUTADIENE</v>
          </cell>
          <cell r="E498">
            <v>0.01</v>
          </cell>
        </row>
        <row r="499">
          <cell r="C499" t="str">
            <v>55175</v>
          </cell>
          <cell r="D499" t="str">
            <v>BUTENE</v>
          </cell>
          <cell r="E499">
            <v>0</v>
          </cell>
        </row>
        <row r="500">
          <cell r="C500" t="str">
            <v>55176</v>
          </cell>
          <cell r="D500" t="str">
            <v>BUTENE (1)</v>
          </cell>
          <cell r="E500">
            <v>0</v>
          </cell>
        </row>
        <row r="501">
          <cell r="C501" t="str">
            <v>55300</v>
          </cell>
          <cell r="D501" t="str">
            <v>ETHYLENE</v>
          </cell>
          <cell r="E501">
            <v>0</v>
          </cell>
        </row>
        <row r="502">
          <cell r="C502" t="str">
            <v>55600</v>
          </cell>
          <cell r="D502" t="str">
            <v>PROPYLENE</v>
          </cell>
          <cell r="E502">
            <v>5.54</v>
          </cell>
        </row>
        <row r="503">
          <cell r="C503" t="str">
            <v>56050</v>
          </cell>
          <cell r="D503" t="str">
            <v>CYCLOHEXANE</v>
          </cell>
          <cell r="E503">
            <v>0</v>
          </cell>
        </row>
        <row r="504">
          <cell r="C504" t="str">
            <v>56100</v>
          </cell>
          <cell r="D504" t="str">
            <v>CYCLOPENTANE</v>
          </cell>
          <cell r="E504">
            <v>0</v>
          </cell>
        </row>
        <row r="505">
          <cell r="C505" t="str">
            <v>56150</v>
          </cell>
          <cell r="D505" t="str">
            <v>METHYLCYCLOHEXANE</v>
          </cell>
          <cell r="E505">
            <v>0</v>
          </cell>
        </row>
        <row r="506">
          <cell r="C506" t="str">
            <v>56575</v>
          </cell>
          <cell r="D506" t="str">
            <v>HEPTANE</v>
          </cell>
          <cell r="E506">
            <v>0</v>
          </cell>
        </row>
        <row r="507">
          <cell r="C507" t="str">
            <v>56600</v>
          </cell>
          <cell r="D507" t="str">
            <v>HEXANE</v>
          </cell>
          <cell r="E507">
            <v>0</v>
          </cell>
        </row>
        <row r="508">
          <cell r="C508" t="str">
            <v>56625</v>
          </cell>
          <cell r="D508" t="str">
            <v>ISOBUTANE</v>
          </cell>
          <cell r="E508">
            <v>0.68</v>
          </cell>
        </row>
        <row r="509">
          <cell r="C509" t="str">
            <v>56674</v>
          </cell>
          <cell r="D509" t="str">
            <v>OCTANE</v>
          </cell>
          <cell r="E509">
            <v>0</v>
          </cell>
        </row>
        <row r="510">
          <cell r="C510" t="str">
            <v>56703</v>
          </cell>
          <cell r="D510" t="str">
            <v>NONANE</v>
          </cell>
          <cell r="E510">
            <v>0</v>
          </cell>
        </row>
        <row r="511">
          <cell r="C511" t="str">
            <v>56725</v>
          </cell>
          <cell r="D511" t="str">
            <v>N BUTANE</v>
          </cell>
          <cell r="E511">
            <v>0.05</v>
          </cell>
        </row>
        <row r="512">
          <cell r="C512" t="str">
            <v>56730</v>
          </cell>
          <cell r="D512" t="str">
            <v>N-HEXANE</v>
          </cell>
          <cell r="E512">
            <v>0.01</v>
          </cell>
        </row>
        <row r="513">
          <cell r="C513" t="str">
            <v>56750</v>
          </cell>
          <cell r="D513" t="str">
            <v>PENTANE</v>
          </cell>
          <cell r="E513">
            <v>0</v>
          </cell>
        </row>
        <row r="514">
          <cell r="C514" t="str">
            <v>56775</v>
          </cell>
          <cell r="D514" t="str">
            <v>PROPANE</v>
          </cell>
          <cell r="E514">
            <v>1.76</v>
          </cell>
        </row>
        <row r="515">
          <cell r="C515" t="str">
            <v>70300</v>
          </cell>
          <cell r="D515" t="str">
            <v>HYDROGEN SULFIDE</v>
          </cell>
          <cell r="E515">
            <v>0</v>
          </cell>
        </row>
        <row r="516">
          <cell r="C516" t="str">
            <v>50001</v>
          </cell>
          <cell r="D516" t="str">
            <v>NONMETHANE VOC-U</v>
          </cell>
          <cell r="E516">
            <v>0</v>
          </cell>
        </row>
        <row r="517">
          <cell r="C517" t="str">
            <v>52416</v>
          </cell>
          <cell r="D517" t="str">
            <v>TRIMETHYL BENZENE, 1,2,4-</v>
          </cell>
          <cell r="E517">
            <v>0</v>
          </cell>
        </row>
        <row r="518">
          <cell r="C518" t="str">
            <v>52420</v>
          </cell>
          <cell r="D518" t="str">
            <v>BENZENE</v>
          </cell>
          <cell r="E518">
            <v>0</v>
          </cell>
        </row>
        <row r="519">
          <cell r="C519" t="str">
            <v>52440</v>
          </cell>
          <cell r="D519" t="str">
            <v>CUMENE</v>
          </cell>
          <cell r="E519">
            <v>0</v>
          </cell>
        </row>
        <row r="520">
          <cell r="C520" t="str">
            <v>52450</v>
          </cell>
          <cell r="D520" t="str">
            <v>ETHYL BENZENE</v>
          </cell>
          <cell r="E520">
            <v>0</v>
          </cell>
        </row>
        <row r="521">
          <cell r="C521" t="str">
            <v>52460</v>
          </cell>
          <cell r="D521" t="str">
            <v>NAPHTHALENE</v>
          </cell>
          <cell r="E521">
            <v>0</v>
          </cell>
        </row>
        <row r="522">
          <cell r="C522" t="str">
            <v>52490</v>
          </cell>
          <cell r="D522" t="str">
            <v>TOLUENE</v>
          </cell>
          <cell r="E522">
            <v>0</v>
          </cell>
        </row>
        <row r="523">
          <cell r="C523" t="str">
            <v>52510</v>
          </cell>
          <cell r="D523" t="str">
            <v>XYLENE-U</v>
          </cell>
          <cell r="E523">
            <v>0</v>
          </cell>
        </row>
        <row r="524">
          <cell r="C524" t="str">
            <v>55150</v>
          </cell>
          <cell r="D524" t="str">
            <v>BUTADIENE</v>
          </cell>
          <cell r="E524">
            <v>0</v>
          </cell>
        </row>
        <row r="525">
          <cell r="C525" t="str">
            <v>55600</v>
          </cell>
          <cell r="D525" t="str">
            <v>PROPYLENE</v>
          </cell>
          <cell r="E525">
            <v>0</v>
          </cell>
        </row>
        <row r="526">
          <cell r="C526" t="str">
            <v>56050</v>
          </cell>
          <cell r="D526" t="str">
            <v>CYCLOHEXANE</v>
          </cell>
          <cell r="E526">
            <v>0</v>
          </cell>
        </row>
        <row r="527">
          <cell r="C527" t="str">
            <v>56075</v>
          </cell>
          <cell r="D527" t="str">
            <v>CYCLOPROPANE</v>
          </cell>
          <cell r="E527">
            <v>0</v>
          </cell>
        </row>
        <row r="528">
          <cell r="C528" t="str">
            <v>56600</v>
          </cell>
          <cell r="D528" t="str">
            <v>HEXANE</v>
          </cell>
          <cell r="E528">
            <v>0</v>
          </cell>
        </row>
        <row r="529">
          <cell r="C529" t="str">
            <v>10000</v>
          </cell>
          <cell r="D529" t="str">
            <v>PART-U</v>
          </cell>
          <cell r="E529">
            <v>202.63</v>
          </cell>
        </row>
        <row r="530">
          <cell r="C530" t="str">
            <v>14023</v>
          </cell>
          <cell r="D530" t="str">
            <v>ANTIMONY COMPOUNDS</v>
          </cell>
          <cell r="E530">
            <v>0.21</v>
          </cell>
        </row>
        <row r="531">
          <cell r="C531" t="str">
            <v>14390</v>
          </cell>
          <cell r="D531" t="str">
            <v>NICKEL-NI</v>
          </cell>
          <cell r="E531">
            <v>0.317</v>
          </cell>
        </row>
        <row r="532">
          <cell r="C532" t="str">
            <v>20000</v>
          </cell>
          <cell r="D532" t="str">
            <v>PM10 PART-U</v>
          </cell>
          <cell r="E532">
            <v>202.63</v>
          </cell>
        </row>
        <row r="533">
          <cell r="C533" t="str">
            <v>50001</v>
          </cell>
          <cell r="D533" t="str">
            <v>NONMETHANE VOC-U</v>
          </cell>
          <cell r="E533">
            <v>202.63</v>
          </cell>
        </row>
        <row r="534">
          <cell r="C534" t="str">
            <v>70400</v>
          </cell>
          <cell r="D534" t="str">
            <v>NITROGEN OXIDES</v>
          </cell>
          <cell r="E534">
            <v>413.77</v>
          </cell>
        </row>
        <row r="535">
          <cell r="C535" t="str">
            <v>70510</v>
          </cell>
          <cell r="D535" t="str">
            <v>SULFUR DIOXIDE</v>
          </cell>
          <cell r="E535">
            <v>4192.79</v>
          </cell>
        </row>
        <row r="536">
          <cell r="C536" t="str">
            <v>70515</v>
          </cell>
          <cell r="D536" t="str">
            <v>SULFUR TRIOXIDE</v>
          </cell>
          <cell r="E536">
            <v>174.26</v>
          </cell>
        </row>
        <row r="537">
          <cell r="C537" t="str">
            <v>90300</v>
          </cell>
          <cell r="D537" t="str">
            <v>CARBON MONOXIDE</v>
          </cell>
          <cell r="E537">
            <v>241.47</v>
          </cell>
        </row>
        <row r="538">
          <cell r="C538" t="str">
            <v>10000</v>
          </cell>
          <cell r="D538" t="str">
            <v>PART-U</v>
          </cell>
          <cell r="E538">
            <v>0</v>
          </cell>
        </row>
        <row r="539">
          <cell r="C539" t="str">
            <v>14785</v>
          </cell>
          <cell r="D539" t="str">
            <v>ZINC COMPOUNDS</v>
          </cell>
          <cell r="E539">
            <v>0</v>
          </cell>
        </row>
        <row r="540">
          <cell r="C540" t="str">
            <v>20000</v>
          </cell>
          <cell r="D540" t="str">
            <v>PM10 PART-U</v>
          </cell>
          <cell r="E540">
            <v>0</v>
          </cell>
        </row>
        <row r="541">
          <cell r="C541" t="str">
            <v>50001</v>
          </cell>
          <cell r="D541" t="str">
            <v>NONMETHANE VOC-U</v>
          </cell>
          <cell r="E541">
            <v>5.52</v>
          </cell>
        </row>
        <row r="542">
          <cell r="C542" t="str">
            <v>51590</v>
          </cell>
          <cell r="D542" t="str">
            <v>TERT BUTYL ALCOHOL</v>
          </cell>
          <cell r="E542">
            <v>0</v>
          </cell>
        </row>
        <row r="543">
          <cell r="C543" t="str">
            <v>52416</v>
          </cell>
          <cell r="D543" t="str">
            <v>TRIMETHYL BENZENE, 1,2,4-</v>
          </cell>
          <cell r="E543">
            <v>0</v>
          </cell>
        </row>
        <row r="544">
          <cell r="C544" t="str">
            <v>52420</v>
          </cell>
          <cell r="D544" t="str">
            <v>BENZENE</v>
          </cell>
          <cell r="E544">
            <v>0</v>
          </cell>
        </row>
        <row r="545">
          <cell r="C545" t="str">
            <v>52440</v>
          </cell>
          <cell r="D545" t="str">
            <v>CUMENE</v>
          </cell>
          <cell r="E545">
            <v>0</v>
          </cell>
        </row>
        <row r="546">
          <cell r="C546" t="str">
            <v>52450</v>
          </cell>
          <cell r="D546" t="str">
            <v>ETHYL BENZENE</v>
          </cell>
          <cell r="E546">
            <v>0</v>
          </cell>
        </row>
        <row r="547">
          <cell r="C547" t="str">
            <v>52460</v>
          </cell>
          <cell r="D547" t="str">
            <v>NAPHTHALENE</v>
          </cell>
          <cell r="E547">
            <v>0</v>
          </cell>
        </row>
        <row r="548">
          <cell r="C548" t="str">
            <v>52490</v>
          </cell>
          <cell r="D548" t="str">
            <v>TOLUENE</v>
          </cell>
          <cell r="E548">
            <v>0</v>
          </cell>
        </row>
        <row r="549">
          <cell r="C549" t="str">
            <v>52510</v>
          </cell>
          <cell r="D549" t="str">
            <v>XYLENE-U</v>
          </cell>
          <cell r="E549">
            <v>0</v>
          </cell>
        </row>
        <row r="550">
          <cell r="C550" t="str">
            <v>52878</v>
          </cell>
          <cell r="D550" t="str">
            <v>METHYL TERT-BUTYL ETHER</v>
          </cell>
          <cell r="E550">
            <v>0</v>
          </cell>
        </row>
        <row r="551">
          <cell r="C551" t="str">
            <v>55150</v>
          </cell>
          <cell r="D551" t="str">
            <v>BUTADIENE</v>
          </cell>
          <cell r="E551">
            <v>0</v>
          </cell>
        </row>
        <row r="552">
          <cell r="C552" t="str">
            <v>55225</v>
          </cell>
          <cell r="D552" t="str">
            <v>DICYCLOPENTADIENE</v>
          </cell>
          <cell r="E552">
            <v>0</v>
          </cell>
        </row>
        <row r="553">
          <cell r="C553" t="str">
            <v>55300</v>
          </cell>
          <cell r="D553" t="str">
            <v>ETHYLENE</v>
          </cell>
          <cell r="E553">
            <v>0</v>
          </cell>
        </row>
        <row r="554">
          <cell r="C554" t="str">
            <v>55600</v>
          </cell>
          <cell r="D554" t="str">
            <v>PROPYLENE</v>
          </cell>
          <cell r="E554">
            <v>0</v>
          </cell>
        </row>
        <row r="555">
          <cell r="C555" t="str">
            <v>56050</v>
          </cell>
          <cell r="D555" t="str">
            <v>CYCLOHEXANE</v>
          </cell>
          <cell r="E555">
            <v>0</v>
          </cell>
        </row>
        <row r="556">
          <cell r="C556" t="str">
            <v>56600</v>
          </cell>
          <cell r="D556" t="str">
            <v>HEXANE</v>
          </cell>
          <cell r="E556">
            <v>0</v>
          </cell>
        </row>
        <row r="557">
          <cell r="C557" t="str">
            <v>56625</v>
          </cell>
          <cell r="D557" t="str">
            <v>ISOBUTANE</v>
          </cell>
          <cell r="E557">
            <v>0</v>
          </cell>
        </row>
        <row r="558">
          <cell r="C558" t="str">
            <v>56675</v>
          </cell>
          <cell r="D558" t="str">
            <v>ISO OCTANE</v>
          </cell>
          <cell r="E558">
            <v>0</v>
          </cell>
        </row>
        <row r="559">
          <cell r="C559" t="str">
            <v>56725</v>
          </cell>
          <cell r="D559" t="str">
            <v>N BUTANE</v>
          </cell>
          <cell r="E559">
            <v>0</v>
          </cell>
        </row>
        <row r="560">
          <cell r="C560" t="str">
            <v>56775</v>
          </cell>
          <cell r="D560" t="str">
            <v>PROPANE</v>
          </cell>
          <cell r="E560">
            <v>0</v>
          </cell>
        </row>
        <row r="561">
          <cell r="C561" t="str">
            <v>70110</v>
          </cell>
          <cell r="D561" t="str">
            <v>CHLORINE</v>
          </cell>
          <cell r="E561">
            <v>0.52900000000000003</v>
          </cell>
        </row>
        <row r="562">
          <cell r="C562" t="str">
            <v>10000</v>
          </cell>
          <cell r="D562" t="str">
            <v>PART-U</v>
          </cell>
          <cell r="E562">
            <v>4.5999999999999996</v>
          </cell>
        </row>
        <row r="563">
          <cell r="C563" t="str">
            <v>20000</v>
          </cell>
          <cell r="D563" t="str">
            <v>PM10 PART-U</v>
          </cell>
          <cell r="E563">
            <v>4.5999999999999996</v>
          </cell>
        </row>
        <row r="564">
          <cell r="C564" t="str">
            <v>50001</v>
          </cell>
          <cell r="D564" t="str">
            <v>NONMETHANE VOC-U</v>
          </cell>
          <cell r="E564">
            <v>7</v>
          </cell>
        </row>
        <row r="565">
          <cell r="C565" t="str">
            <v>70401</v>
          </cell>
          <cell r="D565" t="str">
            <v>NITRIC OXIDE</v>
          </cell>
          <cell r="E565">
            <v>108</v>
          </cell>
        </row>
        <row r="566">
          <cell r="C566" t="str">
            <v>70510</v>
          </cell>
          <cell r="D566" t="str">
            <v>SULFUR DIOXIDE</v>
          </cell>
          <cell r="E566">
            <v>47</v>
          </cell>
        </row>
        <row r="567">
          <cell r="C567" t="str">
            <v>90300</v>
          </cell>
          <cell r="D567" t="str">
            <v>CARBON MONOXIDE</v>
          </cell>
          <cell r="E567">
            <v>19</v>
          </cell>
        </row>
        <row r="568">
          <cell r="C568" t="str">
            <v>10000</v>
          </cell>
          <cell r="D568" t="str">
            <v>PART-U</v>
          </cell>
          <cell r="E568">
            <v>0.96</v>
          </cell>
        </row>
        <row r="569">
          <cell r="C569" t="str">
            <v>20000</v>
          </cell>
          <cell r="D569" t="str">
            <v>PM10 PART-U</v>
          </cell>
          <cell r="E569">
            <v>0.96</v>
          </cell>
        </row>
        <row r="570">
          <cell r="C570" t="str">
            <v>50001</v>
          </cell>
          <cell r="D570" t="str">
            <v>NONMETHANE VOC-U</v>
          </cell>
          <cell r="E570">
            <v>0.35</v>
          </cell>
        </row>
        <row r="571">
          <cell r="C571" t="str">
            <v>55175</v>
          </cell>
          <cell r="D571" t="str">
            <v>BUTENE</v>
          </cell>
          <cell r="E571">
            <v>0</v>
          </cell>
        </row>
        <row r="572">
          <cell r="C572" t="str">
            <v>55300</v>
          </cell>
          <cell r="D572" t="str">
            <v>ETHYLENE</v>
          </cell>
          <cell r="E572">
            <v>0</v>
          </cell>
        </row>
        <row r="573">
          <cell r="C573" t="str">
            <v>55600</v>
          </cell>
          <cell r="D573" t="str">
            <v>PROPYLENE</v>
          </cell>
          <cell r="E573">
            <v>0</v>
          </cell>
        </row>
        <row r="574">
          <cell r="C574" t="str">
            <v>56625</v>
          </cell>
          <cell r="D574" t="str">
            <v>ISOBUTANE</v>
          </cell>
          <cell r="E574">
            <v>0</v>
          </cell>
        </row>
        <row r="575">
          <cell r="C575" t="str">
            <v>56725</v>
          </cell>
          <cell r="D575" t="str">
            <v>N BUTANE</v>
          </cell>
          <cell r="E575">
            <v>0</v>
          </cell>
        </row>
        <row r="576">
          <cell r="C576" t="str">
            <v>56775</v>
          </cell>
          <cell r="D576" t="str">
            <v>PROPANE</v>
          </cell>
          <cell r="E576">
            <v>0</v>
          </cell>
        </row>
        <row r="577">
          <cell r="C577" t="str">
            <v>70400</v>
          </cell>
          <cell r="D577" t="str">
            <v>NITROGEN OXIDES</v>
          </cell>
          <cell r="E577">
            <v>11.38</v>
          </cell>
        </row>
        <row r="578">
          <cell r="C578" t="str">
            <v>70510</v>
          </cell>
          <cell r="D578" t="str">
            <v>SULFUR DIOXIDE</v>
          </cell>
          <cell r="E578">
            <v>0.38</v>
          </cell>
        </row>
        <row r="579">
          <cell r="C579" t="str">
            <v>90300</v>
          </cell>
          <cell r="D579" t="str">
            <v>CARBON MONOXIDE</v>
          </cell>
          <cell r="E579">
            <v>4.42</v>
          </cell>
        </row>
        <row r="580">
          <cell r="C580" t="str">
            <v>10000</v>
          </cell>
          <cell r="D580" t="str">
            <v>PART-U</v>
          </cell>
          <cell r="E580">
            <v>1.5</v>
          </cell>
        </row>
        <row r="581">
          <cell r="C581" t="str">
            <v>20000</v>
          </cell>
          <cell r="D581" t="str">
            <v>PM10 PART-U</v>
          </cell>
          <cell r="E581">
            <v>1.5</v>
          </cell>
        </row>
        <row r="582">
          <cell r="C582" t="str">
            <v>50001</v>
          </cell>
          <cell r="D582" t="str">
            <v>NONMETHANE VOC-U</v>
          </cell>
          <cell r="E582">
            <v>0.55000000000000004</v>
          </cell>
        </row>
        <row r="583">
          <cell r="C583" t="str">
            <v>55175</v>
          </cell>
          <cell r="D583" t="str">
            <v>BUTENE</v>
          </cell>
          <cell r="E583">
            <v>0</v>
          </cell>
        </row>
        <row r="584">
          <cell r="C584" t="str">
            <v>55300</v>
          </cell>
          <cell r="D584" t="str">
            <v>ETHYLENE</v>
          </cell>
          <cell r="E584">
            <v>0</v>
          </cell>
        </row>
        <row r="585">
          <cell r="C585" t="str">
            <v>55600</v>
          </cell>
          <cell r="D585" t="str">
            <v>PROPYLENE</v>
          </cell>
          <cell r="E585">
            <v>0</v>
          </cell>
        </row>
        <row r="586">
          <cell r="C586" t="str">
            <v>56625</v>
          </cell>
          <cell r="D586" t="str">
            <v>ISOBUTANE</v>
          </cell>
          <cell r="E586">
            <v>0</v>
          </cell>
        </row>
        <row r="587">
          <cell r="C587" t="str">
            <v>56725</v>
          </cell>
          <cell r="D587" t="str">
            <v>N BUTANE</v>
          </cell>
          <cell r="E587">
            <v>0</v>
          </cell>
        </row>
        <row r="588">
          <cell r="C588" t="str">
            <v>56775</v>
          </cell>
          <cell r="D588" t="str">
            <v>PROPANE</v>
          </cell>
          <cell r="E588">
            <v>0</v>
          </cell>
        </row>
        <row r="589">
          <cell r="C589" t="str">
            <v>70400</v>
          </cell>
          <cell r="D589" t="str">
            <v>NITROGEN OXIDES</v>
          </cell>
          <cell r="E589">
            <v>16.399999999999999</v>
          </cell>
        </row>
        <row r="590">
          <cell r="C590" t="str">
            <v>70510</v>
          </cell>
          <cell r="D590" t="str">
            <v>SULFUR DIOXIDE</v>
          </cell>
          <cell r="E590">
            <v>0.59</v>
          </cell>
        </row>
        <row r="591">
          <cell r="C591" t="str">
            <v>90300</v>
          </cell>
          <cell r="D591" t="str">
            <v>CARBON MONOXIDE</v>
          </cell>
          <cell r="E591">
            <v>6.9</v>
          </cell>
        </row>
        <row r="592">
          <cell r="C592" t="str">
            <v>10000</v>
          </cell>
          <cell r="D592" t="str">
            <v>PART-U</v>
          </cell>
          <cell r="E592">
            <v>0.35</v>
          </cell>
        </row>
        <row r="593">
          <cell r="C593" t="str">
            <v>20000</v>
          </cell>
          <cell r="D593" t="str">
            <v>PM10 PART-U</v>
          </cell>
          <cell r="E593">
            <v>0.35</v>
          </cell>
        </row>
        <row r="594">
          <cell r="C594" t="str">
            <v>50001</v>
          </cell>
          <cell r="D594" t="str">
            <v>NONMETHANE VOC-U</v>
          </cell>
          <cell r="E594">
            <v>0.13</v>
          </cell>
        </row>
        <row r="595">
          <cell r="C595" t="str">
            <v>55175</v>
          </cell>
          <cell r="D595" t="str">
            <v>BUTENE</v>
          </cell>
          <cell r="E595">
            <v>0</v>
          </cell>
        </row>
        <row r="596">
          <cell r="C596" t="str">
            <v>55300</v>
          </cell>
          <cell r="D596" t="str">
            <v>ETHYLENE</v>
          </cell>
          <cell r="E596">
            <v>0</v>
          </cell>
        </row>
        <row r="597">
          <cell r="C597" t="str">
            <v>55600</v>
          </cell>
          <cell r="D597" t="str">
            <v>PROPYLENE</v>
          </cell>
          <cell r="E597">
            <v>0</v>
          </cell>
        </row>
        <row r="598">
          <cell r="C598" t="str">
            <v>56625</v>
          </cell>
          <cell r="D598" t="str">
            <v>ISOBUTANE</v>
          </cell>
          <cell r="E598">
            <v>0</v>
          </cell>
        </row>
        <row r="599">
          <cell r="C599" t="str">
            <v>56725</v>
          </cell>
          <cell r="D599" t="str">
            <v>N BUTANE</v>
          </cell>
          <cell r="E599">
            <v>0</v>
          </cell>
        </row>
        <row r="600">
          <cell r="C600" t="str">
            <v>56775</v>
          </cell>
          <cell r="D600" t="str">
            <v>PROPANE</v>
          </cell>
          <cell r="E600">
            <v>0</v>
          </cell>
        </row>
        <row r="601">
          <cell r="C601" t="str">
            <v>70400</v>
          </cell>
          <cell r="D601" t="str">
            <v>NITROGEN OXIDES</v>
          </cell>
          <cell r="E601">
            <v>6.37</v>
          </cell>
        </row>
        <row r="602">
          <cell r="C602" t="str">
            <v>70510</v>
          </cell>
          <cell r="D602" t="str">
            <v>SULFUR DIOXIDE</v>
          </cell>
          <cell r="E602">
            <v>0.59</v>
          </cell>
        </row>
        <row r="603">
          <cell r="C603" t="str">
            <v>90300</v>
          </cell>
          <cell r="D603" t="str">
            <v>CARBON MONOXIDE</v>
          </cell>
          <cell r="E603">
            <v>1.59</v>
          </cell>
        </row>
        <row r="604">
          <cell r="C604" t="str">
            <v>10000</v>
          </cell>
          <cell r="D604" t="str">
            <v>PART-U</v>
          </cell>
          <cell r="E604">
            <v>0</v>
          </cell>
        </row>
        <row r="605">
          <cell r="C605" t="str">
            <v>14785</v>
          </cell>
          <cell r="D605" t="str">
            <v>ZINC COMPOUNDS</v>
          </cell>
          <cell r="E605">
            <v>0</v>
          </cell>
        </row>
        <row r="606">
          <cell r="C606" t="str">
            <v>20000</v>
          </cell>
          <cell r="D606" t="str">
            <v>PM10 PART-U</v>
          </cell>
          <cell r="E606">
            <v>0</v>
          </cell>
        </row>
        <row r="607">
          <cell r="C607" t="str">
            <v>50001</v>
          </cell>
          <cell r="D607" t="str">
            <v>NONMETHANE VOC-U</v>
          </cell>
          <cell r="E607">
            <v>1.38</v>
          </cell>
        </row>
        <row r="608">
          <cell r="C608" t="str">
            <v>51590</v>
          </cell>
          <cell r="D608" t="str">
            <v>TERT BUTYL ALCOHOL</v>
          </cell>
          <cell r="E608">
            <v>0</v>
          </cell>
        </row>
        <row r="609">
          <cell r="C609" t="str">
            <v>52416</v>
          </cell>
          <cell r="D609" t="str">
            <v>TRIMETHYL BENZENE, 1,2,4-</v>
          </cell>
          <cell r="E609">
            <v>0</v>
          </cell>
        </row>
        <row r="610">
          <cell r="C610" t="str">
            <v>52420</v>
          </cell>
          <cell r="D610" t="str">
            <v>BENZENE</v>
          </cell>
          <cell r="E610">
            <v>0</v>
          </cell>
        </row>
        <row r="611">
          <cell r="C611" t="str">
            <v>52440</v>
          </cell>
          <cell r="D611" t="str">
            <v>CUMENE</v>
          </cell>
          <cell r="E611">
            <v>0</v>
          </cell>
        </row>
        <row r="612">
          <cell r="C612" t="str">
            <v>52450</v>
          </cell>
          <cell r="D612" t="str">
            <v>ETHYL BENZENE</v>
          </cell>
          <cell r="E612">
            <v>0</v>
          </cell>
        </row>
        <row r="613">
          <cell r="C613" t="str">
            <v>52460</v>
          </cell>
          <cell r="D613" t="str">
            <v>NAPHTHALENE</v>
          </cell>
          <cell r="E613">
            <v>0</v>
          </cell>
        </row>
        <row r="614">
          <cell r="C614" t="str">
            <v>52490</v>
          </cell>
          <cell r="D614" t="str">
            <v>TOLUENE</v>
          </cell>
          <cell r="E614">
            <v>0</v>
          </cell>
        </row>
        <row r="615">
          <cell r="C615" t="str">
            <v>52510</v>
          </cell>
          <cell r="D615" t="str">
            <v>XYLENE-U</v>
          </cell>
          <cell r="E615">
            <v>0</v>
          </cell>
        </row>
        <row r="616">
          <cell r="C616" t="str">
            <v>52878</v>
          </cell>
          <cell r="D616" t="str">
            <v>METHYL TERT-BUTYL ETHER</v>
          </cell>
          <cell r="E616">
            <v>0</v>
          </cell>
        </row>
        <row r="617">
          <cell r="C617" t="str">
            <v>55225</v>
          </cell>
          <cell r="D617" t="str">
            <v>DICYCLOPENTADIENE</v>
          </cell>
          <cell r="E617">
            <v>0</v>
          </cell>
        </row>
        <row r="618">
          <cell r="C618" t="str">
            <v>56050</v>
          </cell>
          <cell r="D618" t="str">
            <v>CYCLOHEXANE</v>
          </cell>
          <cell r="E618">
            <v>0</v>
          </cell>
        </row>
        <row r="619">
          <cell r="C619" t="str">
            <v>56600</v>
          </cell>
          <cell r="D619" t="str">
            <v>HEXANE</v>
          </cell>
          <cell r="E619">
            <v>0</v>
          </cell>
        </row>
        <row r="620">
          <cell r="C620" t="str">
            <v>56625</v>
          </cell>
          <cell r="D620" t="str">
            <v>ISOBUTANE</v>
          </cell>
          <cell r="E620">
            <v>0</v>
          </cell>
        </row>
        <row r="621">
          <cell r="C621" t="str">
            <v>56675</v>
          </cell>
          <cell r="D621" t="str">
            <v>ISO OCTANE</v>
          </cell>
          <cell r="E621">
            <v>0</v>
          </cell>
        </row>
        <row r="622">
          <cell r="C622" t="str">
            <v>56725</v>
          </cell>
          <cell r="D622" t="str">
            <v>N BUTANE</v>
          </cell>
          <cell r="E622">
            <v>0</v>
          </cell>
        </row>
        <row r="623">
          <cell r="C623" t="str">
            <v>70110</v>
          </cell>
          <cell r="D623" t="str">
            <v>CHLORINE</v>
          </cell>
          <cell r="E623">
            <v>5.3999999999999999E-2</v>
          </cell>
        </row>
        <row r="624">
          <cell r="C624" t="str">
            <v>50001</v>
          </cell>
          <cell r="D624" t="str">
            <v>NONMETHANE VOC-U</v>
          </cell>
          <cell r="E624">
            <v>12.06</v>
          </cell>
        </row>
        <row r="625">
          <cell r="C625" t="str">
            <v>50002</v>
          </cell>
          <cell r="D625" t="str">
            <v>POLYCYLIC ORGANICMATTER</v>
          </cell>
          <cell r="E625">
            <v>1.66</v>
          </cell>
        </row>
        <row r="626">
          <cell r="C626" t="str">
            <v>52416</v>
          </cell>
          <cell r="D626" t="str">
            <v>TRIMETHYL BENZENE, 1,2,4-</v>
          </cell>
          <cell r="E626">
            <v>0</v>
          </cell>
        </row>
        <row r="627">
          <cell r="C627" t="str">
            <v>52420</v>
          </cell>
          <cell r="D627" t="str">
            <v>BENZENE</v>
          </cell>
          <cell r="E627">
            <v>0</v>
          </cell>
        </row>
        <row r="628">
          <cell r="C628" t="str">
            <v>52440</v>
          </cell>
          <cell r="D628" t="str">
            <v>CUMENE</v>
          </cell>
          <cell r="E628">
            <v>0</v>
          </cell>
        </row>
        <row r="629">
          <cell r="C629" t="str">
            <v>52450</v>
          </cell>
          <cell r="D629" t="str">
            <v>ETHYL BENZENE</v>
          </cell>
          <cell r="E629">
            <v>0</v>
          </cell>
        </row>
        <row r="630">
          <cell r="C630" t="str">
            <v>52460</v>
          </cell>
          <cell r="D630" t="str">
            <v>NAPHTHALENE</v>
          </cell>
          <cell r="E630">
            <v>0.01</v>
          </cell>
        </row>
        <row r="631">
          <cell r="C631" t="str">
            <v>52470</v>
          </cell>
          <cell r="D631" t="str">
            <v>POLYNUCLEAR AROMATICS</v>
          </cell>
          <cell r="E631">
            <v>0.01</v>
          </cell>
        </row>
        <row r="632">
          <cell r="C632" t="str">
            <v>52490</v>
          </cell>
          <cell r="D632" t="str">
            <v>TOLUENE</v>
          </cell>
          <cell r="E632">
            <v>0</v>
          </cell>
        </row>
        <row r="633">
          <cell r="C633" t="str">
            <v>52510</v>
          </cell>
          <cell r="D633" t="str">
            <v>XYLENE-U</v>
          </cell>
          <cell r="E633">
            <v>0.01</v>
          </cell>
        </row>
        <row r="634">
          <cell r="C634" t="str">
            <v>55175</v>
          </cell>
          <cell r="D634" t="str">
            <v>BUTENE</v>
          </cell>
          <cell r="E634">
            <v>0</v>
          </cell>
        </row>
        <row r="635">
          <cell r="C635" t="str">
            <v>55300</v>
          </cell>
          <cell r="D635" t="str">
            <v>ETHYLENE</v>
          </cell>
          <cell r="E635">
            <v>0</v>
          </cell>
        </row>
        <row r="636">
          <cell r="C636" t="str">
            <v>55600</v>
          </cell>
          <cell r="D636" t="str">
            <v>PROPYLENE</v>
          </cell>
          <cell r="E636">
            <v>0.11</v>
          </cell>
        </row>
        <row r="637">
          <cell r="C637" t="str">
            <v>56050</v>
          </cell>
          <cell r="D637" t="str">
            <v>CYCLOHEXANE</v>
          </cell>
          <cell r="E637">
            <v>0</v>
          </cell>
        </row>
        <row r="638">
          <cell r="C638" t="str">
            <v>56100</v>
          </cell>
          <cell r="D638" t="str">
            <v>CYCLOPENTANE</v>
          </cell>
          <cell r="E638">
            <v>0</v>
          </cell>
        </row>
        <row r="639">
          <cell r="C639" t="str">
            <v>56150</v>
          </cell>
          <cell r="D639" t="str">
            <v>METHYLCYCLOHEXANE</v>
          </cell>
          <cell r="E639">
            <v>0</v>
          </cell>
        </row>
        <row r="640">
          <cell r="C640" t="str">
            <v>56575</v>
          </cell>
          <cell r="D640" t="str">
            <v>HEPTANE</v>
          </cell>
          <cell r="E640">
            <v>0</v>
          </cell>
        </row>
        <row r="641">
          <cell r="C641" t="str">
            <v>56600</v>
          </cell>
          <cell r="D641" t="str">
            <v>HEXANE</v>
          </cell>
          <cell r="E641">
            <v>0</v>
          </cell>
        </row>
        <row r="642">
          <cell r="C642" t="str">
            <v>56625</v>
          </cell>
          <cell r="D642" t="str">
            <v>ISOBUTANE</v>
          </cell>
          <cell r="E642">
            <v>8.6199999999999992</v>
          </cell>
        </row>
        <row r="643">
          <cell r="C643" t="str">
            <v>56674</v>
          </cell>
          <cell r="D643" t="str">
            <v>OCTANE</v>
          </cell>
          <cell r="E643">
            <v>0</v>
          </cell>
        </row>
        <row r="644">
          <cell r="C644" t="str">
            <v>56675</v>
          </cell>
          <cell r="D644" t="str">
            <v>ISO OCTANE</v>
          </cell>
          <cell r="E644">
            <v>0</v>
          </cell>
        </row>
        <row r="645">
          <cell r="C645" t="str">
            <v>56703</v>
          </cell>
          <cell r="D645" t="str">
            <v>NONANE</v>
          </cell>
          <cell r="E645">
            <v>0</v>
          </cell>
        </row>
        <row r="646">
          <cell r="C646" t="str">
            <v>56725</v>
          </cell>
          <cell r="D646" t="str">
            <v>N BUTANE</v>
          </cell>
          <cell r="E646">
            <v>2.92</v>
          </cell>
        </row>
        <row r="647">
          <cell r="C647" t="str">
            <v>56730</v>
          </cell>
          <cell r="D647" t="str">
            <v>N-HEXANE</v>
          </cell>
          <cell r="E647">
            <v>0.43</v>
          </cell>
        </row>
        <row r="648">
          <cell r="C648" t="str">
            <v>56750</v>
          </cell>
          <cell r="D648" t="str">
            <v>PENTANE</v>
          </cell>
          <cell r="E648">
            <v>0</v>
          </cell>
        </row>
        <row r="649">
          <cell r="C649" t="str">
            <v>56775</v>
          </cell>
          <cell r="D649" t="str">
            <v>PROPANE</v>
          </cell>
          <cell r="E649">
            <v>1.0900000000000001</v>
          </cell>
        </row>
        <row r="650">
          <cell r="C650" t="str">
            <v>70050</v>
          </cell>
          <cell r="D650" t="str">
            <v>AMMONIA</v>
          </cell>
          <cell r="E650">
            <v>0</v>
          </cell>
        </row>
        <row r="651">
          <cell r="C651" t="str">
            <v>70300</v>
          </cell>
          <cell r="D651" t="str">
            <v>HYDROGEN SULFIDE</v>
          </cell>
          <cell r="E651">
            <v>0</v>
          </cell>
        </row>
        <row r="652">
          <cell r="C652" t="str">
            <v>10000</v>
          </cell>
          <cell r="D652" t="str">
            <v>PART-U</v>
          </cell>
          <cell r="E652">
            <v>0.18</v>
          </cell>
        </row>
        <row r="653">
          <cell r="C653" t="str">
            <v>20000</v>
          </cell>
          <cell r="D653" t="str">
            <v>PM10 PART-U</v>
          </cell>
          <cell r="E653">
            <v>0.18</v>
          </cell>
        </row>
        <row r="654">
          <cell r="C654" t="str">
            <v>50001</v>
          </cell>
          <cell r="D654" t="str">
            <v>NONMETHANE VOC-U</v>
          </cell>
          <cell r="E654">
            <v>1.07</v>
          </cell>
        </row>
        <row r="655">
          <cell r="C655" t="str">
            <v>56550</v>
          </cell>
          <cell r="D655" t="str">
            <v>ETHANE</v>
          </cell>
          <cell r="E655">
            <v>0</v>
          </cell>
        </row>
        <row r="656">
          <cell r="C656" t="str">
            <v>56775</v>
          </cell>
          <cell r="D656" t="str">
            <v>PROPANE</v>
          </cell>
          <cell r="E656">
            <v>0</v>
          </cell>
        </row>
        <row r="657">
          <cell r="C657" t="str">
            <v>70400</v>
          </cell>
          <cell r="D657" t="str">
            <v>NITROGEN OXIDES</v>
          </cell>
          <cell r="E657">
            <v>82.35</v>
          </cell>
        </row>
        <row r="658">
          <cell r="C658" t="str">
            <v>70510</v>
          </cell>
          <cell r="D658" t="str">
            <v>SULFUR DIOXIDE</v>
          </cell>
          <cell r="E658">
            <v>0.02</v>
          </cell>
        </row>
        <row r="659">
          <cell r="C659" t="str">
            <v>90300</v>
          </cell>
          <cell r="D659" t="str">
            <v>CARBON MONOXIDE</v>
          </cell>
          <cell r="E659">
            <v>57.29</v>
          </cell>
        </row>
        <row r="660">
          <cell r="C660" t="str">
            <v>52279</v>
          </cell>
          <cell r="D660" t="str">
            <v>MONOETHANOLAMINE</v>
          </cell>
          <cell r="E660">
            <v>0.01</v>
          </cell>
        </row>
        <row r="661">
          <cell r="C661" t="str">
            <v>50000</v>
          </cell>
          <cell r="D661" t="str">
            <v>HYDROCARBONS</v>
          </cell>
          <cell r="E661">
            <v>0.59</v>
          </cell>
        </row>
        <row r="662">
          <cell r="C662" t="str">
            <v>56050</v>
          </cell>
          <cell r="D662" t="str">
            <v>CYCLOHEXANE</v>
          </cell>
          <cell r="E662">
            <v>0.01</v>
          </cell>
        </row>
        <row r="663">
          <cell r="C663" t="str">
            <v>56730</v>
          </cell>
          <cell r="D663" t="str">
            <v>N-HEXANE</v>
          </cell>
          <cell r="E663">
            <v>0.01</v>
          </cell>
        </row>
        <row r="664">
          <cell r="C664" t="str">
            <v>10000</v>
          </cell>
          <cell r="D664" t="str">
            <v>PART-U</v>
          </cell>
          <cell r="E664">
            <v>0.13</v>
          </cell>
        </row>
        <row r="665">
          <cell r="C665" t="str">
            <v>20000</v>
          </cell>
          <cell r="D665" t="str">
            <v>PM10 PART-U</v>
          </cell>
          <cell r="E665">
            <v>0.13</v>
          </cell>
        </row>
        <row r="666">
          <cell r="C666" t="str">
            <v>50001</v>
          </cell>
          <cell r="D666" t="str">
            <v>NONMETHANE VOC-U</v>
          </cell>
          <cell r="E666">
            <v>0.8</v>
          </cell>
        </row>
        <row r="667">
          <cell r="C667" t="str">
            <v>70300</v>
          </cell>
          <cell r="D667" t="str">
            <v>HYDROGEN SULFIDE</v>
          </cell>
          <cell r="E667">
            <v>0.95</v>
          </cell>
        </row>
        <row r="668">
          <cell r="C668" t="str">
            <v>70400</v>
          </cell>
          <cell r="D668" t="str">
            <v>NITROGEN OXIDES</v>
          </cell>
          <cell r="E668">
            <v>11.77</v>
          </cell>
        </row>
        <row r="669">
          <cell r="C669" t="str">
            <v>70510</v>
          </cell>
          <cell r="D669" t="str">
            <v>SULFUR DIOXIDE</v>
          </cell>
          <cell r="E669">
            <v>561.94000000000005</v>
          </cell>
        </row>
        <row r="670">
          <cell r="C670" t="str">
            <v>90300</v>
          </cell>
          <cell r="D670" t="str">
            <v>CARBON MONOXIDE</v>
          </cell>
          <cell r="E670">
            <v>13.66</v>
          </cell>
        </row>
        <row r="671">
          <cell r="C671" t="str">
            <v>50000</v>
          </cell>
          <cell r="D671" t="str">
            <v>HYDROCARBONS</v>
          </cell>
          <cell r="E671">
            <v>1.6</v>
          </cell>
        </row>
        <row r="672">
          <cell r="C672" t="str">
            <v>50001</v>
          </cell>
          <cell r="D672" t="str">
            <v>NONMETHANE VOC-U</v>
          </cell>
          <cell r="E672">
            <v>0</v>
          </cell>
        </row>
        <row r="673">
          <cell r="C673" t="str">
            <v>52416</v>
          </cell>
          <cell r="D673" t="str">
            <v>TRIMETHYL BENZENE, 1,2,4-</v>
          </cell>
          <cell r="E673">
            <v>0</v>
          </cell>
        </row>
        <row r="674">
          <cell r="C674" t="str">
            <v>52420</v>
          </cell>
          <cell r="D674" t="str">
            <v>BENZENE</v>
          </cell>
          <cell r="E674">
            <v>0.01</v>
          </cell>
        </row>
        <row r="675">
          <cell r="C675" t="str">
            <v>52440</v>
          </cell>
          <cell r="D675" t="str">
            <v>CUMENE</v>
          </cell>
          <cell r="E675">
            <v>0</v>
          </cell>
        </row>
        <row r="676">
          <cell r="C676" t="str">
            <v>52450</v>
          </cell>
          <cell r="D676" t="str">
            <v>ETHYL BENZENE</v>
          </cell>
          <cell r="E676">
            <v>0</v>
          </cell>
        </row>
        <row r="677">
          <cell r="C677" t="str">
            <v>52460</v>
          </cell>
          <cell r="D677" t="str">
            <v>NAPHTHALENE</v>
          </cell>
          <cell r="E677">
            <v>0</v>
          </cell>
        </row>
        <row r="678">
          <cell r="C678" t="str">
            <v>52490</v>
          </cell>
          <cell r="D678" t="str">
            <v>TOLUENE</v>
          </cell>
          <cell r="E678">
            <v>0</v>
          </cell>
        </row>
        <row r="679">
          <cell r="C679" t="str">
            <v>52510</v>
          </cell>
          <cell r="D679" t="str">
            <v>XYLENE-U</v>
          </cell>
          <cell r="E679">
            <v>0</v>
          </cell>
        </row>
        <row r="680">
          <cell r="C680" t="str">
            <v>56050</v>
          </cell>
          <cell r="D680" t="str">
            <v>CYCLOHEXANE</v>
          </cell>
          <cell r="E680">
            <v>0.01</v>
          </cell>
        </row>
        <row r="681">
          <cell r="C681" t="str">
            <v>56600</v>
          </cell>
          <cell r="D681" t="str">
            <v>HEXANE</v>
          </cell>
          <cell r="E681">
            <v>0</v>
          </cell>
        </row>
        <row r="682">
          <cell r="C682" t="str">
            <v>56730</v>
          </cell>
          <cell r="D682" t="str">
            <v>N-HEXANE</v>
          </cell>
          <cell r="E682">
            <v>0.03</v>
          </cell>
        </row>
        <row r="683">
          <cell r="C683" t="str">
            <v>50000</v>
          </cell>
          <cell r="D683" t="str">
            <v>HYDROCARBONS</v>
          </cell>
          <cell r="E683">
            <v>2.0699999999999998</v>
          </cell>
        </row>
        <row r="684">
          <cell r="C684" t="str">
            <v>50001</v>
          </cell>
          <cell r="D684" t="str">
            <v>NONMETHANE VOC-U</v>
          </cell>
          <cell r="E684">
            <v>0</v>
          </cell>
        </row>
        <row r="685">
          <cell r="C685" t="str">
            <v>52416</v>
          </cell>
          <cell r="D685" t="str">
            <v>TRIMETHYL BENZENE, 1,2,4-</v>
          </cell>
          <cell r="E685">
            <v>0</v>
          </cell>
        </row>
        <row r="686">
          <cell r="C686" t="str">
            <v>52420</v>
          </cell>
          <cell r="D686" t="str">
            <v>BENZENE</v>
          </cell>
          <cell r="E686">
            <v>0.01</v>
          </cell>
        </row>
        <row r="687">
          <cell r="C687" t="str">
            <v>52440</v>
          </cell>
          <cell r="D687" t="str">
            <v>CUMENE</v>
          </cell>
          <cell r="E687">
            <v>0</v>
          </cell>
        </row>
        <row r="688">
          <cell r="C688" t="str">
            <v>52450</v>
          </cell>
          <cell r="D688" t="str">
            <v>ETHYL BENZENE</v>
          </cell>
          <cell r="E688">
            <v>0</v>
          </cell>
        </row>
        <row r="689">
          <cell r="C689" t="str">
            <v>52460</v>
          </cell>
          <cell r="D689" t="str">
            <v>NAPHTHALENE</v>
          </cell>
          <cell r="E689">
            <v>0</v>
          </cell>
        </row>
        <row r="690">
          <cell r="C690" t="str">
            <v>52490</v>
          </cell>
          <cell r="D690" t="str">
            <v>TOLUENE</v>
          </cell>
          <cell r="E690">
            <v>0</v>
          </cell>
        </row>
        <row r="691">
          <cell r="C691" t="str">
            <v>52510</v>
          </cell>
          <cell r="D691" t="str">
            <v>XYLENE-U</v>
          </cell>
          <cell r="E691">
            <v>0</v>
          </cell>
        </row>
        <row r="692">
          <cell r="C692" t="str">
            <v>56050</v>
          </cell>
          <cell r="D692" t="str">
            <v>CYCLOHEXANE</v>
          </cell>
          <cell r="E692">
            <v>0.01</v>
          </cell>
        </row>
        <row r="693">
          <cell r="C693" t="str">
            <v>56600</v>
          </cell>
          <cell r="D693" t="str">
            <v>HEXANE</v>
          </cell>
          <cell r="E693">
            <v>0</v>
          </cell>
        </row>
        <row r="694">
          <cell r="C694" t="str">
            <v>56730</v>
          </cell>
          <cell r="D694" t="str">
            <v>N-HEXANE</v>
          </cell>
          <cell r="E694">
            <v>0.04</v>
          </cell>
        </row>
        <row r="695">
          <cell r="C695" t="str">
            <v>50000</v>
          </cell>
          <cell r="D695" t="str">
            <v>HYDROCARBONS</v>
          </cell>
          <cell r="E695">
            <v>10.77</v>
          </cell>
        </row>
        <row r="696">
          <cell r="C696" t="str">
            <v>50001</v>
          </cell>
          <cell r="D696" t="str">
            <v>NONMETHANE VOC-U</v>
          </cell>
          <cell r="E696">
            <v>0</v>
          </cell>
        </row>
        <row r="697">
          <cell r="C697" t="str">
            <v>50002</v>
          </cell>
          <cell r="D697" t="str">
            <v>POLYCYLIC ORGANICMATTER</v>
          </cell>
          <cell r="E697">
            <v>0.1</v>
          </cell>
        </row>
        <row r="698">
          <cell r="C698" t="str">
            <v>52416</v>
          </cell>
          <cell r="D698" t="str">
            <v>TRIMETHYL BENZENE, 1,2,4-</v>
          </cell>
          <cell r="E698">
            <v>0.04</v>
          </cell>
        </row>
        <row r="699">
          <cell r="C699" t="str">
            <v>52420</v>
          </cell>
          <cell r="D699" t="str">
            <v>BENZENE</v>
          </cell>
          <cell r="E699">
            <v>0.06</v>
          </cell>
        </row>
        <row r="700">
          <cell r="C700" t="str">
            <v>52440</v>
          </cell>
          <cell r="D700" t="str">
            <v>CUMENE</v>
          </cell>
          <cell r="E700">
            <v>0.01</v>
          </cell>
        </row>
        <row r="701">
          <cell r="C701" t="str">
            <v>52450</v>
          </cell>
          <cell r="D701" t="str">
            <v>ETHYL BENZENE</v>
          </cell>
          <cell r="E701">
            <v>0.04</v>
          </cell>
        </row>
        <row r="702">
          <cell r="C702" t="str">
            <v>52460</v>
          </cell>
          <cell r="D702" t="str">
            <v>NAPHTHALENE</v>
          </cell>
          <cell r="E702">
            <v>0.02</v>
          </cell>
        </row>
        <row r="703">
          <cell r="C703" t="str">
            <v>52470</v>
          </cell>
          <cell r="D703" t="str">
            <v>POLYNUCLEAR AROMATICS</v>
          </cell>
          <cell r="E703">
            <v>0.02</v>
          </cell>
        </row>
        <row r="704">
          <cell r="C704" t="str">
            <v>52490</v>
          </cell>
          <cell r="D704" t="str">
            <v>TOLUENE</v>
          </cell>
          <cell r="E704">
            <v>7.0000000000000007E-2</v>
          </cell>
        </row>
        <row r="705">
          <cell r="C705" t="str">
            <v>52510</v>
          </cell>
          <cell r="D705" t="str">
            <v>XYLENE-U</v>
          </cell>
          <cell r="E705">
            <v>0.09</v>
          </cell>
        </row>
        <row r="706">
          <cell r="C706" t="str">
            <v>56050</v>
          </cell>
          <cell r="D706" t="str">
            <v>CYCLOHEXANE</v>
          </cell>
          <cell r="E706">
            <v>0.08</v>
          </cell>
        </row>
        <row r="707">
          <cell r="C707" t="str">
            <v>56600</v>
          </cell>
          <cell r="D707" t="str">
            <v>HEXANE</v>
          </cell>
          <cell r="E707">
            <v>0</v>
          </cell>
        </row>
        <row r="708">
          <cell r="C708" t="str">
            <v>56730</v>
          </cell>
          <cell r="D708" t="str">
            <v>N-HEXANE</v>
          </cell>
          <cell r="E708">
            <v>0.25</v>
          </cell>
        </row>
        <row r="709">
          <cell r="C709" t="str">
            <v>50000</v>
          </cell>
          <cell r="D709" t="str">
            <v>HYDROCARBONS</v>
          </cell>
          <cell r="E709">
            <v>10.77</v>
          </cell>
        </row>
        <row r="710">
          <cell r="C710" t="str">
            <v>50001</v>
          </cell>
          <cell r="D710" t="str">
            <v>NONMETHANE VOC-U</v>
          </cell>
          <cell r="E710">
            <v>0</v>
          </cell>
        </row>
        <row r="711">
          <cell r="C711" t="str">
            <v>50002</v>
          </cell>
          <cell r="D711" t="str">
            <v>POLYCYLIC ORGANICMATTER</v>
          </cell>
          <cell r="E711">
            <v>0.1</v>
          </cell>
        </row>
        <row r="712">
          <cell r="C712" t="str">
            <v>52416</v>
          </cell>
          <cell r="D712" t="str">
            <v>TRIMETHYL BENZENE, 1,2,4-</v>
          </cell>
          <cell r="E712">
            <v>0.04</v>
          </cell>
        </row>
        <row r="713">
          <cell r="C713" t="str">
            <v>52420</v>
          </cell>
          <cell r="D713" t="str">
            <v>BENZENE</v>
          </cell>
          <cell r="E713">
            <v>0.06</v>
          </cell>
        </row>
        <row r="714">
          <cell r="C714" t="str">
            <v>52440</v>
          </cell>
          <cell r="D714" t="str">
            <v>CUMENE</v>
          </cell>
          <cell r="E714">
            <v>0.01</v>
          </cell>
        </row>
        <row r="715">
          <cell r="C715" t="str">
            <v>52450</v>
          </cell>
          <cell r="D715" t="str">
            <v>ETHYL BENZENE</v>
          </cell>
          <cell r="E715">
            <v>0.04</v>
          </cell>
        </row>
        <row r="716">
          <cell r="C716" t="str">
            <v>52460</v>
          </cell>
          <cell r="D716" t="str">
            <v>NAPHTHALENE</v>
          </cell>
          <cell r="E716">
            <v>0.02</v>
          </cell>
        </row>
        <row r="717">
          <cell r="C717" t="str">
            <v>52470</v>
          </cell>
          <cell r="D717" t="str">
            <v>POLYNUCLEAR AROMATICS</v>
          </cell>
          <cell r="E717">
            <v>0.02</v>
          </cell>
        </row>
        <row r="718">
          <cell r="C718" t="str">
            <v>52490</v>
          </cell>
          <cell r="D718" t="str">
            <v>TOLUENE</v>
          </cell>
          <cell r="E718">
            <v>7.0000000000000007E-2</v>
          </cell>
        </row>
        <row r="719">
          <cell r="C719" t="str">
            <v>52510</v>
          </cell>
          <cell r="D719" t="str">
            <v>XYLENE-U</v>
          </cell>
          <cell r="E719">
            <v>0.09</v>
          </cell>
        </row>
        <row r="720">
          <cell r="C720" t="str">
            <v>52878</v>
          </cell>
          <cell r="D720" t="str">
            <v>METHYL TERT-BUTYL ETHER</v>
          </cell>
          <cell r="E720">
            <v>0</v>
          </cell>
        </row>
        <row r="721">
          <cell r="C721" t="str">
            <v>56050</v>
          </cell>
          <cell r="D721" t="str">
            <v>CYCLOHEXANE</v>
          </cell>
          <cell r="E721">
            <v>0.08</v>
          </cell>
        </row>
        <row r="722">
          <cell r="C722" t="str">
            <v>56600</v>
          </cell>
          <cell r="D722" t="str">
            <v>HEXANE</v>
          </cell>
          <cell r="E722">
            <v>0</v>
          </cell>
        </row>
        <row r="723">
          <cell r="C723" t="str">
            <v>56730</v>
          </cell>
          <cell r="D723" t="str">
            <v>N-HEXANE</v>
          </cell>
          <cell r="E723">
            <v>0.25</v>
          </cell>
        </row>
        <row r="724">
          <cell r="C724" t="str">
            <v>50000</v>
          </cell>
          <cell r="D724" t="str">
            <v>HYDROCARBONS</v>
          </cell>
          <cell r="E724">
            <v>10.029999999999999</v>
          </cell>
        </row>
        <row r="725">
          <cell r="C725" t="str">
            <v>50001</v>
          </cell>
          <cell r="D725" t="str">
            <v>NONMETHANE VOC-U</v>
          </cell>
          <cell r="E725">
            <v>0</v>
          </cell>
        </row>
        <row r="726">
          <cell r="C726" t="str">
            <v>50002</v>
          </cell>
          <cell r="D726" t="str">
            <v>POLYCYLIC ORGANICMATTER</v>
          </cell>
          <cell r="E726">
            <v>0.1</v>
          </cell>
        </row>
        <row r="727">
          <cell r="C727" t="str">
            <v>52416</v>
          </cell>
          <cell r="D727" t="str">
            <v>TRIMETHYL BENZENE, 1,2,4-</v>
          </cell>
          <cell r="E727">
            <v>0.04</v>
          </cell>
        </row>
        <row r="728">
          <cell r="C728" t="str">
            <v>52420</v>
          </cell>
          <cell r="D728" t="str">
            <v>BENZENE</v>
          </cell>
          <cell r="E728">
            <v>0.06</v>
          </cell>
        </row>
        <row r="729">
          <cell r="C729" t="str">
            <v>52440</v>
          </cell>
          <cell r="D729" t="str">
            <v>CUMENE</v>
          </cell>
          <cell r="E729">
            <v>0.01</v>
          </cell>
        </row>
        <row r="730">
          <cell r="C730" t="str">
            <v>52450</v>
          </cell>
          <cell r="D730" t="str">
            <v>ETHYL BENZENE</v>
          </cell>
          <cell r="E730">
            <v>0.04</v>
          </cell>
        </row>
        <row r="731">
          <cell r="C731" t="str">
            <v>52460</v>
          </cell>
          <cell r="D731" t="str">
            <v>NAPHTHALENE</v>
          </cell>
          <cell r="E731">
            <v>0.02</v>
          </cell>
        </row>
        <row r="732">
          <cell r="C732" t="str">
            <v>52470</v>
          </cell>
          <cell r="D732" t="str">
            <v>POLYNUCLEAR AROMATICS</v>
          </cell>
          <cell r="E732">
            <v>0.02</v>
          </cell>
        </row>
        <row r="733">
          <cell r="C733" t="str">
            <v>52490</v>
          </cell>
          <cell r="D733" t="str">
            <v>TOLUENE</v>
          </cell>
          <cell r="E733">
            <v>7.0000000000000007E-2</v>
          </cell>
        </row>
        <row r="734">
          <cell r="C734" t="str">
            <v>52510</v>
          </cell>
          <cell r="D734" t="str">
            <v>XYLENE-U</v>
          </cell>
          <cell r="E734">
            <v>0.08</v>
          </cell>
        </row>
        <row r="735">
          <cell r="C735" t="str">
            <v>52878</v>
          </cell>
          <cell r="D735" t="str">
            <v>METHYL TERT-BUTYL ETHER</v>
          </cell>
          <cell r="E735">
            <v>0</v>
          </cell>
        </row>
        <row r="736">
          <cell r="C736" t="str">
            <v>56050</v>
          </cell>
          <cell r="D736" t="str">
            <v>CYCLOHEXANE</v>
          </cell>
          <cell r="E736">
            <v>7.0000000000000007E-2</v>
          </cell>
        </row>
        <row r="737">
          <cell r="C737" t="str">
            <v>56600</v>
          </cell>
          <cell r="D737" t="str">
            <v>HEXANE</v>
          </cell>
          <cell r="E737">
            <v>0</v>
          </cell>
        </row>
        <row r="738">
          <cell r="C738" t="str">
            <v>56730</v>
          </cell>
          <cell r="D738" t="str">
            <v>N-HEXANE</v>
          </cell>
          <cell r="E738">
            <v>0.23</v>
          </cell>
        </row>
        <row r="739">
          <cell r="C739" t="str">
            <v>50001</v>
          </cell>
          <cell r="D739" t="str">
            <v>NONMETHANE VOC-U</v>
          </cell>
          <cell r="E739">
            <v>3.72</v>
          </cell>
        </row>
        <row r="740">
          <cell r="C740" t="str">
            <v>50002</v>
          </cell>
          <cell r="D740" t="str">
            <v>POLYCYLIC ORGANICMATTER</v>
          </cell>
          <cell r="E740">
            <v>0.01</v>
          </cell>
        </row>
        <row r="741">
          <cell r="C741" t="str">
            <v>51530</v>
          </cell>
          <cell r="D741" t="str">
            <v>METHANOL</v>
          </cell>
          <cell r="E741">
            <v>0.01</v>
          </cell>
        </row>
        <row r="742">
          <cell r="C742" t="str">
            <v>52416</v>
          </cell>
          <cell r="D742" t="str">
            <v>TRIMETHYL BENZENE, 1,2,4-</v>
          </cell>
          <cell r="E742">
            <v>0</v>
          </cell>
        </row>
        <row r="743">
          <cell r="C743" t="str">
            <v>52420</v>
          </cell>
          <cell r="D743" t="str">
            <v>BENZENE</v>
          </cell>
          <cell r="E743">
            <v>0.01</v>
          </cell>
        </row>
        <row r="744">
          <cell r="C744" t="str">
            <v>52440</v>
          </cell>
          <cell r="D744" t="str">
            <v>CUMENE</v>
          </cell>
          <cell r="E744">
            <v>0</v>
          </cell>
        </row>
        <row r="745">
          <cell r="C745" t="str">
            <v>52450</v>
          </cell>
          <cell r="D745" t="str">
            <v>ETHYL BENZENE</v>
          </cell>
          <cell r="E745">
            <v>0.01</v>
          </cell>
        </row>
        <row r="746">
          <cell r="C746" t="str">
            <v>52460</v>
          </cell>
          <cell r="D746" t="str">
            <v>NAPHTHALENE</v>
          </cell>
          <cell r="E746">
            <v>0</v>
          </cell>
        </row>
        <row r="747">
          <cell r="C747" t="str">
            <v>52470</v>
          </cell>
          <cell r="D747" t="str">
            <v>POLYNUCLEAR AROMATICS</v>
          </cell>
          <cell r="E747">
            <v>0</v>
          </cell>
        </row>
        <row r="748">
          <cell r="C748" t="str">
            <v>52490</v>
          </cell>
          <cell r="D748" t="str">
            <v>TOLUENE</v>
          </cell>
          <cell r="E748">
            <v>0.02</v>
          </cell>
        </row>
        <row r="749">
          <cell r="C749" t="str">
            <v>52510</v>
          </cell>
          <cell r="D749" t="str">
            <v>XYLENE-U</v>
          </cell>
          <cell r="E749">
            <v>0.01</v>
          </cell>
        </row>
        <row r="750">
          <cell r="C750" t="str">
            <v>55150</v>
          </cell>
          <cell r="D750" t="str">
            <v>BUTADIENE</v>
          </cell>
          <cell r="E750">
            <v>0.01</v>
          </cell>
        </row>
        <row r="751">
          <cell r="C751" t="str">
            <v>55175</v>
          </cell>
          <cell r="D751" t="str">
            <v>BUTENE</v>
          </cell>
          <cell r="E751">
            <v>0</v>
          </cell>
        </row>
        <row r="752">
          <cell r="C752" t="str">
            <v>56050</v>
          </cell>
          <cell r="D752" t="str">
            <v>CYCLOHEXANE</v>
          </cell>
          <cell r="E752">
            <v>0.01</v>
          </cell>
        </row>
        <row r="753">
          <cell r="C753" t="str">
            <v>56100</v>
          </cell>
          <cell r="D753" t="str">
            <v>CYCLOPENTANE</v>
          </cell>
          <cell r="E753">
            <v>0</v>
          </cell>
        </row>
        <row r="754">
          <cell r="C754" t="str">
            <v>56150</v>
          </cell>
          <cell r="D754" t="str">
            <v>METHYLCYCLOHEXANE</v>
          </cell>
          <cell r="E754">
            <v>0</v>
          </cell>
        </row>
        <row r="755">
          <cell r="C755" t="str">
            <v>56575</v>
          </cell>
          <cell r="D755" t="str">
            <v>HEPTANE</v>
          </cell>
          <cell r="E755">
            <v>0</v>
          </cell>
        </row>
        <row r="756">
          <cell r="C756" t="str">
            <v>56600</v>
          </cell>
          <cell r="D756" t="str">
            <v>HEXANE</v>
          </cell>
          <cell r="E756">
            <v>0</v>
          </cell>
        </row>
        <row r="757">
          <cell r="C757" t="str">
            <v>56625</v>
          </cell>
          <cell r="D757" t="str">
            <v>ISOBUTANE</v>
          </cell>
          <cell r="E757">
            <v>0.18</v>
          </cell>
        </row>
        <row r="758">
          <cell r="C758" t="str">
            <v>56674</v>
          </cell>
          <cell r="D758" t="str">
            <v>OCTANE</v>
          </cell>
          <cell r="E758">
            <v>0</v>
          </cell>
        </row>
        <row r="759">
          <cell r="C759" t="str">
            <v>56703</v>
          </cell>
          <cell r="D759" t="str">
            <v>NONANE</v>
          </cell>
          <cell r="E759">
            <v>0</v>
          </cell>
        </row>
        <row r="760">
          <cell r="C760" t="str">
            <v>56725</v>
          </cell>
          <cell r="D760" t="str">
            <v>N BUTANE</v>
          </cell>
          <cell r="E760">
            <v>0.16</v>
          </cell>
        </row>
        <row r="761">
          <cell r="C761" t="str">
            <v>56730</v>
          </cell>
          <cell r="D761" t="str">
            <v>N-HEXANE</v>
          </cell>
          <cell r="E761">
            <v>0.02</v>
          </cell>
        </row>
        <row r="762">
          <cell r="C762" t="str">
            <v>56750</v>
          </cell>
          <cell r="D762" t="str">
            <v>PENTANE</v>
          </cell>
          <cell r="E762">
            <v>0</v>
          </cell>
        </row>
        <row r="763">
          <cell r="C763" t="str">
            <v>56775</v>
          </cell>
          <cell r="D763" t="str">
            <v>PROPANE</v>
          </cell>
          <cell r="E763">
            <v>0.01</v>
          </cell>
        </row>
        <row r="764">
          <cell r="C764" t="str">
            <v>50001</v>
          </cell>
          <cell r="D764" t="str">
            <v>NONMETHANE VOC-U</v>
          </cell>
          <cell r="E764">
            <v>34.22</v>
          </cell>
        </row>
        <row r="765">
          <cell r="C765" t="str">
            <v>52416</v>
          </cell>
          <cell r="D765" t="str">
            <v>TRIMETHYL BENZENE, 1,2,4-</v>
          </cell>
          <cell r="E765">
            <v>0</v>
          </cell>
        </row>
        <row r="766">
          <cell r="C766" t="str">
            <v>52420</v>
          </cell>
          <cell r="D766" t="str">
            <v>BENZENE</v>
          </cell>
          <cell r="E766">
            <v>4.96</v>
          </cell>
        </row>
        <row r="767">
          <cell r="C767" t="str">
            <v>52440</v>
          </cell>
          <cell r="D767" t="str">
            <v>CUMENE</v>
          </cell>
          <cell r="E767">
            <v>0</v>
          </cell>
        </row>
        <row r="768">
          <cell r="C768" t="str">
            <v>52450</v>
          </cell>
          <cell r="D768" t="str">
            <v>ETHYL BENZENE</v>
          </cell>
          <cell r="E768">
            <v>0.13</v>
          </cell>
        </row>
        <row r="769">
          <cell r="C769" t="str">
            <v>52460</v>
          </cell>
          <cell r="D769" t="str">
            <v>NAPHTHALENE</v>
          </cell>
          <cell r="E769">
            <v>0.11</v>
          </cell>
        </row>
        <row r="770">
          <cell r="C770" t="str">
            <v>52490</v>
          </cell>
          <cell r="D770" t="str">
            <v>TOLUENE</v>
          </cell>
          <cell r="E770">
            <v>0.17</v>
          </cell>
        </row>
        <row r="771">
          <cell r="C771" t="str">
            <v>52510</v>
          </cell>
          <cell r="D771" t="str">
            <v>XYLENE-U</v>
          </cell>
          <cell r="E771">
            <v>0.15</v>
          </cell>
        </row>
        <row r="772">
          <cell r="C772" t="str">
            <v>56050</v>
          </cell>
          <cell r="D772" t="str">
            <v>CYCLOHEXANE</v>
          </cell>
          <cell r="E772">
            <v>0</v>
          </cell>
        </row>
        <row r="773">
          <cell r="C773" t="str">
            <v>90300</v>
          </cell>
          <cell r="D773" t="str">
            <v>CARBON MONOXIDE</v>
          </cell>
          <cell r="E773">
            <v>0</v>
          </cell>
        </row>
        <row r="774">
          <cell r="C774" t="str">
            <v>10000</v>
          </cell>
          <cell r="D774" t="str">
            <v>PART-U</v>
          </cell>
          <cell r="E774">
            <v>0</v>
          </cell>
        </row>
        <row r="775">
          <cell r="C775" t="str">
            <v>20000</v>
          </cell>
          <cell r="D775" t="str">
            <v>PM10 PART-U</v>
          </cell>
          <cell r="E775">
            <v>0</v>
          </cell>
        </row>
        <row r="776">
          <cell r="C776" t="str">
            <v>50000</v>
          </cell>
          <cell r="D776" t="str">
            <v>HYDROCARBONS</v>
          </cell>
          <cell r="E776">
            <v>0</v>
          </cell>
        </row>
        <row r="777">
          <cell r="C777" t="str">
            <v>70400</v>
          </cell>
          <cell r="D777" t="str">
            <v>NITROGEN OXIDES</v>
          </cell>
          <cell r="E777">
            <v>0</v>
          </cell>
        </row>
        <row r="778">
          <cell r="C778" t="str">
            <v>70500</v>
          </cell>
          <cell r="D778" t="str">
            <v>SULFUR OXIDE-U</v>
          </cell>
          <cell r="E778">
            <v>0</v>
          </cell>
        </row>
        <row r="779">
          <cell r="C779" t="str">
            <v>90300</v>
          </cell>
          <cell r="D779" t="str">
            <v>CARBON MONOXIDE</v>
          </cell>
          <cell r="E779">
            <v>0</v>
          </cell>
        </row>
        <row r="780">
          <cell r="C780" t="str">
            <v>10000</v>
          </cell>
          <cell r="D780" t="str">
            <v>PART-U</v>
          </cell>
          <cell r="E780">
            <v>23.25</v>
          </cell>
        </row>
        <row r="781">
          <cell r="C781" t="str">
            <v>20000</v>
          </cell>
          <cell r="D781" t="str">
            <v>PM10 PART-U</v>
          </cell>
          <cell r="E781">
            <v>23.25</v>
          </cell>
        </row>
        <row r="782">
          <cell r="C782" t="str">
            <v>50001</v>
          </cell>
          <cell r="D782" t="str">
            <v>NONMETHANE VOC-U</v>
          </cell>
          <cell r="E782">
            <v>15.72</v>
          </cell>
        </row>
        <row r="783">
          <cell r="C783" t="str">
            <v>55300</v>
          </cell>
          <cell r="D783" t="str">
            <v>ETHYLENE</v>
          </cell>
          <cell r="E783">
            <v>0</v>
          </cell>
        </row>
        <row r="784">
          <cell r="C784" t="str">
            <v>56775</v>
          </cell>
          <cell r="D784" t="str">
            <v>PROPANE</v>
          </cell>
          <cell r="E784">
            <v>0</v>
          </cell>
        </row>
        <row r="785">
          <cell r="C785" t="str">
            <v>70300</v>
          </cell>
          <cell r="D785" t="str">
            <v>HYDROGEN SULFIDE</v>
          </cell>
          <cell r="E785">
            <v>0</v>
          </cell>
        </row>
        <row r="786">
          <cell r="C786" t="str">
            <v>70400</v>
          </cell>
          <cell r="D786" t="str">
            <v>NITROGEN OXIDES</v>
          </cell>
          <cell r="E786">
            <v>174.01</v>
          </cell>
        </row>
        <row r="787">
          <cell r="C787" t="str">
            <v>70510</v>
          </cell>
          <cell r="D787" t="str">
            <v>SULFUR DIOXIDE</v>
          </cell>
          <cell r="E787">
            <v>19.78</v>
          </cell>
        </row>
        <row r="788">
          <cell r="C788" t="str">
            <v>70515</v>
          </cell>
          <cell r="D788" t="str">
            <v>SULFUR TRIOXIDE</v>
          </cell>
          <cell r="E788">
            <v>0</v>
          </cell>
        </row>
        <row r="789">
          <cell r="C789" t="str">
            <v>90300</v>
          </cell>
          <cell r="D789" t="str">
            <v>CARBON MONOXIDE</v>
          </cell>
          <cell r="E789">
            <v>157.12</v>
          </cell>
        </row>
        <row r="790">
          <cell r="C790" t="str">
            <v>10000</v>
          </cell>
          <cell r="D790" t="str">
            <v>PART-U</v>
          </cell>
          <cell r="E790">
            <v>24.25</v>
          </cell>
        </row>
        <row r="791">
          <cell r="C791" t="str">
            <v>20000</v>
          </cell>
          <cell r="D791" t="str">
            <v>PM10 PART-U</v>
          </cell>
          <cell r="E791">
            <v>24.25</v>
          </cell>
        </row>
        <row r="792">
          <cell r="C792" t="str">
            <v>50001</v>
          </cell>
          <cell r="D792" t="str">
            <v>NONMETHANE VOC-U</v>
          </cell>
          <cell r="E792">
            <v>16.350000000000001</v>
          </cell>
        </row>
        <row r="793">
          <cell r="C793" t="str">
            <v>55300</v>
          </cell>
          <cell r="D793" t="str">
            <v>ETHYLENE</v>
          </cell>
          <cell r="E793">
            <v>0</v>
          </cell>
        </row>
        <row r="794">
          <cell r="C794" t="str">
            <v>56775</v>
          </cell>
          <cell r="D794" t="str">
            <v>PROPANE</v>
          </cell>
          <cell r="E794">
            <v>0</v>
          </cell>
        </row>
        <row r="795">
          <cell r="C795" t="str">
            <v>70300</v>
          </cell>
          <cell r="D795" t="str">
            <v>HYDROGEN SULFIDE</v>
          </cell>
          <cell r="E795">
            <v>0</v>
          </cell>
        </row>
        <row r="796">
          <cell r="C796" t="str">
            <v>70400</v>
          </cell>
          <cell r="D796" t="str">
            <v>NITROGEN OXIDES</v>
          </cell>
          <cell r="E796">
            <v>182.03</v>
          </cell>
        </row>
        <row r="797">
          <cell r="C797" t="str">
            <v>70510</v>
          </cell>
          <cell r="D797" t="str">
            <v>SULFUR DIOXIDE</v>
          </cell>
          <cell r="E797">
            <v>20.43</v>
          </cell>
        </row>
        <row r="798">
          <cell r="C798" t="str">
            <v>70515</v>
          </cell>
          <cell r="D798" t="str">
            <v>SULFUR TRIOXIDE</v>
          </cell>
          <cell r="E798">
            <v>0</v>
          </cell>
        </row>
        <row r="799">
          <cell r="C799" t="str">
            <v>90300</v>
          </cell>
          <cell r="D799" t="str">
            <v>CARBON MONOXIDE</v>
          </cell>
          <cell r="E799">
            <v>165.94</v>
          </cell>
        </row>
        <row r="800">
          <cell r="C800" t="str">
            <v>50001</v>
          </cell>
          <cell r="D800" t="str">
            <v>NONMETHANE VOC-U</v>
          </cell>
          <cell r="E800">
            <v>1.82</v>
          </cell>
        </row>
        <row r="801">
          <cell r="C801" t="str">
            <v>55176</v>
          </cell>
          <cell r="D801" t="str">
            <v>BUTENE (1)</v>
          </cell>
          <cell r="E801">
            <v>0</v>
          </cell>
        </row>
        <row r="802">
          <cell r="C802" t="str">
            <v>55300</v>
          </cell>
          <cell r="D802" t="str">
            <v>ETHYLENE</v>
          </cell>
          <cell r="E802">
            <v>0</v>
          </cell>
        </row>
        <row r="803">
          <cell r="C803" t="str">
            <v>55600</v>
          </cell>
          <cell r="D803" t="str">
            <v>PROPYLENE</v>
          </cell>
          <cell r="E803">
            <v>0.14000000000000001</v>
          </cell>
        </row>
        <row r="804">
          <cell r="C804" t="str">
            <v>56625</v>
          </cell>
          <cell r="D804" t="str">
            <v>ISOBUTANE</v>
          </cell>
          <cell r="E804">
            <v>0.28000000000000003</v>
          </cell>
        </row>
        <row r="805">
          <cell r="C805" t="str">
            <v>56725</v>
          </cell>
          <cell r="D805" t="str">
            <v>N BUTANE</v>
          </cell>
          <cell r="E805">
            <v>0.48</v>
          </cell>
        </row>
        <row r="806">
          <cell r="C806" t="str">
            <v>56730</v>
          </cell>
          <cell r="D806" t="str">
            <v>N-HEXANE</v>
          </cell>
          <cell r="E806">
            <v>0.05</v>
          </cell>
        </row>
        <row r="807">
          <cell r="C807" t="str">
            <v>56775</v>
          </cell>
          <cell r="D807" t="str">
            <v>PROPANE</v>
          </cell>
          <cell r="E807">
            <v>0.32</v>
          </cell>
        </row>
        <row r="808">
          <cell r="C808" t="str">
            <v>10000</v>
          </cell>
          <cell r="D808" t="str">
            <v>PART-U</v>
          </cell>
          <cell r="E808">
            <v>0.77</v>
          </cell>
        </row>
        <row r="809">
          <cell r="C809" t="str">
            <v>20000</v>
          </cell>
          <cell r="D809" t="str">
            <v>PM10 PART-U</v>
          </cell>
          <cell r="E809">
            <v>0.77</v>
          </cell>
        </row>
        <row r="810">
          <cell r="C810" t="str">
            <v>50000</v>
          </cell>
          <cell r="D810" t="str">
            <v>HYDROCARBONS</v>
          </cell>
          <cell r="E810">
            <v>0</v>
          </cell>
        </row>
        <row r="811">
          <cell r="C811" t="str">
            <v>50001</v>
          </cell>
          <cell r="D811" t="str">
            <v>NONMETHANE VOC-U</v>
          </cell>
          <cell r="E811">
            <v>0.15</v>
          </cell>
        </row>
        <row r="812">
          <cell r="C812" t="str">
            <v>55175</v>
          </cell>
          <cell r="D812" t="str">
            <v>BUTENE</v>
          </cell>
          <cell r="E812">
            <v>0</v>
          </cell>
        </row>
        <row r="813">
          <cell r="C813" t="str">
            <v>55300</v>
          </cell>
          <cell r="D813" t="str">
            <v>ETHYLENE</v>
          </cell>
          <cell r="E813">
            <v>0</v>
          </cell>
        </row>
        <row r="814">
          <cell r="C814" t="str">
            <v>55600</v>
          </cell>
          <cell r="D814" t="str">
            <v>PROPYLENE</v>
          </cell>
          <cell r="E814">
            <v>0</v>
          </cell>
        </row>
        <row r="815">
          <cell r="C815" t="str">
            <v>56625</v>
          </cell>
          <cell r="D815" t="str">
            <v>ISOBUTANE</v>
          </cell>
          <cell r="E815">
            <v>0</v>
          </cell>
        </row>
        <row r="816">
          <cell r="C816" t="str">
            <v>56725</v>
          </cell>
          <cell r="D816" t="str">
            <v>N BUTANE</v>
          </cell>
          <cell r="E816">
            <v>0</v>
          </cell>
        </row>
        <row r="817">
          <cell r="C817" t="str">
            <v>56775</v>
          </cell>
          <cell r="D817" t="str">
            <v>PROPANE</v>
          </cell>
          <cell r="E817">
            <v>0</v>
          </cell>
        </row>
        <row r="818">
          <cell r="C818" t="str">
            <v>70400</v>
          </cell>
          <cell r="D818" t="str">
            <v>NITROGEN OXIDES</v>
          </cell>
          <cell r="E818">
            <v>7.7</v>
          </cell>
        </row>
        <row r="819">
          <cell r="C819" t="str">
            <v>70510</v>
          </cell>
          <cell r="D819" t="str">
            <v>SULFUR DIOXIDE</v>
          </cell>
          <cell r="E819">
            <v>0.16</v>
          </cell>
        </row>
        <row r="820">
          <cell r="C820" t="str">
            <v>90300</v>
          </cell>
          <cell r="D820" t="str">
            <v>CARBON MONOXIDE</v>
          </cell>
          <cell r="E820">
            <v>1.9</v>
          </cell>
        </row>
        <row r="821">
          <cell r="C821" t="str">
            <v>10000</v>
          </cell>
          <cell r="D821" t="str">
            <v>PART-U</v>
          </cell>
          <cell r="E821">
            <v>1.65</v>
          </cell>
        </row>
        <row r="822">
          <cell r="C822" t="str">
            <v>20000</v>
          </cell>
          <cell r="D822" t="str">
            <v>PM10 PART-U</v>
          </cell>
          <cell r="E822">
            <v>1.65</v>
          </cell>
        </row>
        <row r="823">
          <cell r="C823" t="str">
            <v>50001</v>
          </cell>
          <cell r="D823" t="str">
            <v>NONMETHANE VOC-U</v>
          </cell>
          <cell r="E823">
            <v>0.33</v>
          </cell>
        </row>
        <row r="824">
          <cell r="C824" t="str">
            <v>55175</v>
          </cell>
          <cell r="D824" t="str">
            <v>BUTENE</v>
          </cell>
          <cell r="E824">
            <v>0</v>
          </cell>
        </row>
        <row r="825">
          <cell r="C825" t="str">
            <v>55300</v>
          </cell>
          <cell r="D825" t="str">
            <v>ETHYLENE</v>
          </cell>
          <cell r="E825">
            <v>0</v>
          </cell>
        </row>
        <row r="826">
          <cell r="C826" t="str">
            <v>55600</v>
          </cell>
          <cell r="D826" t="str">
            <v>PROPYLENE</v>
          </cell>
          <cell r="E826">
            <v>0</v>
          </cell>
        </row>
        <row r="827">
          <cell r="C827" t="str">
            <v>56625</v>
          </cell>
          <cell r="D827" t="str">
            <v>ISOBUTANE</v>
          </cell>
          <cell r="E827">
            <v>0</v>
          </cell>
        </row>
        <row r="828">
          <cell r="C828" t="str">
            <v>56725</v>
          </cell>
          <cell r="D828" t="str">
            <v>N BUTANE</v>
          </cell>
          <cell r="E828">
            <v>0</v>
          </cell>
        </row>
        <row r="829">
          <cell r="C829" t="str">
            <v>56775</v>
          </cell>
          <cell r="D829" t="str">
            <v>PROPANE</v>
          </cell>
          <cell r="E829">
            <v>0</v>
          </cell>
        </row>
        <row r="830">
          <cell r="C830" t="str">
            <v>70400</v>
          </cell>
          <cell r="D830" t="str">
            <v>NITROGEN OXIDES</v>
          </cell>
          <cell r="E830">
            <v>16.61</v>
          </cell>
        </row>
        <row r="831">
          <cell r="C831" t="str">
            <v>70510</v>
          </cell>
          <cell r="D831" t="str">
            <v>SULFUR DIOXIDE</v>
          </cell>
          <cell r="E831">
            <v>0.35</v>
          </cell>
        </row>
        <row r="832">
          <cell r="C832" t="str">
            <v>90300</v>
          </cell>
          <cell r="D832" t="str">
            <v>CARBON MONOXIDE</v>
          </cell>
          <cell r="E832">
            <v>4.12</v>
          </cell>
        </row>
        <row r="833">
          <cell r="C833" t="str">
            <v>10000</v>
          </cell>
          <cell r="D833" t="str">
            <v>PART-U</v>
          </cell>
          <cell r="E833">
            <v>1.65</v>
          </cell>
        </row>
        <row r="834">
          <cell r="C834" t="str">
            <v>15000</v>
          </cell>
          <cell r="D834" t="str">
            <v>PARTICULATE-U</v>
          </cell>
          <cell r="E834">
            <v>0</v>
          </cell>
        </row>
        <row r="835">
          <cell r="C835" t="str">
            <v>20000</v>
          </cell>
          <cell r="D835" t="str">
            <v>PM10 PART-U</v>
          </cell>
          <cell r="E835">
            <v>1.65</v>
          </cell>
        </row>
        <row r="836">
          <cell r="C836" t="str">
            <v>50001</v>
          </cell>
          <cell r="D836" t="str">
            <v>NONMETHANE VOC-U</v>
          </cell>
          <cell r="E836">
            <v>0.33</v>
          </cell>
        </row>
        <row r="837">
          <cell r="C837" t="str">
            <v>55175</v>
          </cell>
          <cell r="D837" t="str">
            <v>BUTENE</v>
          </cell>
          <cell r="E837">
            <v>0</v>
          </cell>
        </row>
        <row r="838">
          <cell r="C838" t="str">
            <v>55300</v>
          </cell>
          <cell r="D838" t="str">
            <v>ETHYLENE</v>
          </cell>
          <cell r="E838">
            <v>0</v>
          </cell>
        </row>
        <row r="839">
          <cell r="C839" t="str">
            <v>55600</v>
          </cell>
          <cell r="D839" t="str">
            <v>PROPYLENE</v>
          </cell>
          <cell r="E839">
            <v>0</v>
          </cell>
        </row>
        <row r="840">
          <cell r="C840" t="str">
            <v>56625</v>
          </cell>
          <cell r="D840" t="str">
            <v>ISOBUTANE</v>
          </cell>
          <cell r="E840">
            <v>0</v>
          </cell>
        </row>
        <row r="841">
          <cell r="C841" t="str">
            <v>56725</v>
          </cell>
          <cell r="D841" t="str">
            <v>N BUTANE</v>
          </cell>
          <cell r="E841">
            <v>0</v>
          </cell>
        </row>
        <row r="842">
          <cell r="C842" t="str">
            <v>56775</v>
          </cell>
          <cell r="D842" t="str">
            <v>PROPANE</v>
          </cell>
          <cell r="E842">
            <v>0</v>
          </cell>
        </row>
        <row r="843">
          <cell r="C843" t="str">
            <v>70400</v>
          </cell>
          <cell r="D843" t="str">
            <v>NITROGEN OXIDES</v>
          </cell>
          <cell r="E843">
            <v>17.14</v>
          </cell>
        </row>
        <row r="844">
          <cell r="C844" t="str">
            <v>70510</v>
          </cell>
          <cell r="D844" t="str">
            <v>SULFUR DIOXIDE</v>
          </cell>
          <cell r="E844">
            <v>0.35</v>
          </cell>
        </row>
        <row r="845">
          <cell r="C845" t="str">
            <v>90300</v>
          </cell>
          <cell r="D845" t="str">
            <v>CARBON MONOXIDE</v>
          </cell>
          <cell r="E845">
            <v>4.12</v>
          </cell>
        </row>
        <row r="846">
          <cell r="C846" t="str">
            <v>10000</v>
          </cell>
          <cell r="D846" t="str">
            <v>PART-U</v>
          </cell>
          <cell r="E846">
            <v>1.65</v>
          </cell>
        </row>
        <row r="847">
          <cell r="C847" t="str">
            <v>20000</v>
          </cell>
          <cell r="D847" t="str">
            <v>PM10 PART-U</v>
          </cell>
          <cell r="E847">
            <v>1.65</v>
          </cell>
        </row>
        <row r="848">
          <cell r="C848" t="str">
            <v>50001</v>
          </cell>
          <cell r="D848" t="str">
            <v>NONMETHANE VOC-U</v>
          </cell>
          <cell r="E848">
            <v>0.33</v>
          </cell>
        </row>
        <row r="849">
          <cell r="C849" t="str">
            <v>55175</v>
          </cell>
          <cell r="D849" t="str">
            <v>BUTENE</v>
          </cell>
          <cell r="E849">
            <v>0</v>
          </cell>
        </row>
        <row r="850">
          <cell r="C850" t="str">
            <v>55300</v>
          </cell>
          <cell r="D850" t="str">
            <v>ETHYLENE</v>
          </cell>
          <cell r="E850">
            <v>0</v>
          </cell>
        </row>
        <row r="851">
          <cell r="C851" t="str">
            <v>55600</v>
          </cell>
          <cell r="D851" t="str">
            <v>PROPYLENE</v>
          </cell>
          <cell r="E851">
            <v>0</v>
          </cell>
        </row>
        <row r="852">
          <cell r="C852" t="str">
            <v>56625</v>
          </cell>
          <cell r="D852" t="str">
            <v>ISOBUTANE</v>
          </cell>
          <cell r="E852">
            <v>0</v>
          </cell>
        </row>
        <row r="853">
          <cell r="C853" t="str">
            <v>56675</v>
          </cell>
          <cell r="D853" t="str">
            <v>ISO OCTANE</v>
          </cell>
          <cell r="E853">
            <v>0</v>
          </cell>
        </row>
        <row r="854">
          <cell r="C854" t="str">
            <v>56725</v>
          </cell>
          <cell r="D854" t="str">
            <v>N BUTANE</v>
          </cell>
          <cell r="E854">
            <v>0</v>
          </cell>
        </row>
        <row r="855">
          <cell r="C855" t="str">
            <v>56775</v>
          </cell>
          <cell r="D855" t="str">
            <v>PROPANE</v>
          </cell>
          <cell r="E855">
            <v>0</v>
          </cell>
        </row>
        <row r="856">
          <cell r="C856" t="str">
            <v>70400</v>
          </cell>
          <cell r="D856" t="str">
            <v>NITROGEN OXIDES</v>
          </cell>
          <cell r="E856">
            <v>20.14</v>
          </cell>
        </row>
        <row r="857">
          <cell r="C857" t="str">
            <v>70510</v>
          </cell>
          <cell r="D857" t="str">
            <v>SULFUR DIOXIDE</v>
          </cell>
          <cell r="E857">
            <v>0.35</v>
          </cell>
        </row>
        <row r="858">
          <cell r="C858" t="str">
            <v>90300</v>
          </cell>
          <cell r="D858" t="str">
            <v>CARBON MONOXIDE</v>
          </cell>
          <cell r="E858">
            <v>4.12</v>
          </cell>
        </row>
        <row r="859">
          <cell r="C859" t="str">
            <v>10000</v>
          </cell>
          <cell r="D859" t="str">
            <v>PART-U</v>
          </cell>
          <cell r="E859">
            <v>1.65</v>
          </cell>
        </row>
        <row r="860">
          <cell r="C860" t="str">
            <v>20000</v>
          </cell>
          <cell r="D860" t="str">
            <v>PM10 PART-U</v>
          </cell>
          <cell r="E860">
            <v>1.65</v>
          </cell>
        </row>
        <row r="861">
          <cell r="C861" t="str">
            <v>50001</v>
          </cell>
          <cell r="D861" t="str">
            <v>NONMETHANE VOC-U</v>
          </cell>
          <cell r="E861">
            <v>0.33</v>
          </cell>
        </row>
        <row r="862">
          <cell r="C862" t="str">
            <v>55175</v>
          </cell>
          <cell r="D862" t="str">
            <v>BUTENE</v>
          </cell>
          <cell r="E862">
            <v>0</v>
          </cell>
        </row>
        <row r="863">
          <cell r="C863" t="str">
            <v>55300</v>
          </cell>
          <cell r="D863" t="str">
            <v>ETHYLENE</v>
          </cell>
          <cell r="E863">
            <v>0</v>
          </cell>
        </row>
        <row r="864">
          <cell r="C864" t="str">
            <v>55600</v>
          </cell>
          <cell r="D864" t="str">
            <v>PROPYLENE</v>
          </cell>
          <cell r="E864">
            <v>0</v>
          </cell>
        </row>
        <row r="865">
          <cell r="C865" t="str">
            <v>56625</v>
          </cell>
          <cell r="D865" t="str">
            <v>ISOBUTANE</v>
          </cell>
          <cell r="E865">
            <v>0</v>
          </cell>
        </row>
        <row r="866">
          <cell r="C866" t="str">
            <v>56725</v>
          </cell>
          <cell r="D866" t="str">
            <v>N BUTANE</v>
          </cell>
          <cell r="E866">
            <v>0</v>
          </cell>
        </row>
        <row r="867">
          <cell r="C867" t="str">
            <v>56775</v>
          </cell>
          <cell r="D867" t="str">
            <v>PROPANE</v>
          </cell>
          <cell r="E867">
            <v>0</v>
          </cell>
        </row>
        <row r="868">
          <cell r="C868" t="str">
            <v>70400</v>
          </cell>
          <cell r="D868" t="str">
            <v>NITROGEN OXIDES</v>
          </cell>
          <cell r="E868">
            <v>17.670000000000002</v>
          </cell>
        </row>
        <row r="869">
          <cell r="C869" t="str">
            <v>70510</v>
          </cell>
          <cell r="D869" t="str">
            <v>SULFUR DIOXIDE</v>
          </cell>
          <cell r="E869">
            <v>0.35</v>
          </cell>
        </row>
        <row r="870">
          <cell r="C870" t="str">
            <v>90300</v>
          </cell>
          <cell r="D870" t="str">
            <v>CARBON MONOXIDE</v>
          </cell>
          <cell r="E870">
            <v>4.12</v>
          </cell>
        </row>
        <row r="871">
          <cell r="C871" t="str">
            <v>10000</v>
          </cell>
          <cell r="D871" t="str">
            <v>PART-U</v>
          </cell>
          <cell r="E871">
            <v>0.59</v>
          </cell>
        </row>
        <row r="872">
          <cell r="C872" t="str">
            <v>20000</v>
          </cell>
          <cell r="D872" t="str">
            <v>PM10 PART-U</v>
          </cell>
          <cell r="E872">
            <v>0.59</v>
          </cell>
        </row>
        <row r="873">
          <cell r="C873" t="str">
            <v>50001</v>
          </cell>
          <cell r="D873" t="str">
            <v>NONMETHANE VOC-U</v>
          </cell>
          <cell r="E873">
            <v>0.17</v>
          </cell>
        </row>
        <row r="874">
          <cell r="C874" t="str">
            <v>55175</v>
          </cell>
          <cell r="D874" t="str">
            <v>BUTENE</v>
          </cell>
          <cell r="E874">
            <v>0</v>
          </cell>
        </row>
        <row r="875">
          <cell r="C875" t="str">
            <v>55300</v>
          </cell>
          <cell r="D875" t="str">
            <v>ETHYLENE</v>
          </cell>
          <cell r="E875">
            <v>0</v>
          </cell>
        </row>
        <row r="876">
          <cell r="C876" t="str">
            <v>55600</v>
          </cell>
          <cell r="D876" t="str">
            <v>PROPYLENE</v>
          </cell>
          <cell r="E876">
            <v>0</v>
          </cell>
        </row>
        <row r="877">
          <cell r="C877" t="str">
            <v>56625</v>
          </cell>
          <cell r="D877" t="str">
            <v>ISOBUTANE</v>
          </cell>
          <cell r="E877">
            <v>0</v>
          </cell>
        </row>
        <row r="878">
          <cell r="C878" t="str">
            <v>56725</v>
          </cell>
          <cell r="D878" t="str">
            <v>N BUTANE</v>
          </cell>
          <cell r="E878">
            <v>0</v>
          </cell>
        </row>
        <row r="879">
          <cell r="C879" t="str">
            <v>56775</v>
          </cell>
          <cell r="D879" t="str">
            <v>PROPANE</v>
          </cell>
          <cell r="E879">
            <v>0</v>
          </cell>
        </row>
        <row r="880">
          <cell r="C880" t="str">
            <v>70400</v>
          </cell>
          <cell r="D880" t="str">
            <v>NITROGEN OXIDES</v>
          </cell>
          <cell r="E880">
            <v>9.57</v>
          </cell>
        </row>
        <row r="881">
          <cell r="C881" t="str">
            <v>70510</v>
          </cell>
          <cell r="D881" t="str">
            <v>SULFUR DIOXIDE</v>
          </cell>
          <cell r="E881">
            <v>0.35</v>
          </cell>
        </row>
        <row r="882">
          <cell r="C882" t="str">
            <v>90300</v>
          </cell>
          <cell r="D882" t="str">
            <v>CARBON MONOXIDE</v>
          </cell>
          <cell r="E882">
            <v>4.7300000000000004</v>
          </cell>
        </row>
        <row r="883">
          <cell r="C883" t="str">
            <v>10000</v>
          </cell>
          <cell r="D883" t="str">
            <v>PART-U</v>
          </cell>
          <cell r="E883">
            <v>0</v>
          </cell>
        </row>
        <row r="884">
          <cell r="C884" t="str">
            <v>14785</v>
          </cell>
          <cell r="D884" t="str">
            <v>ZINC COMPOUNDS</v>
          </cell>
          <cell r="E884">
            <v>0</v>
          </cell>
        </row>
        <row r="885">
          <cell r="C885" t="str">
            <v>20000</v>
          </cell>
          <cell r="D885" t="str">
            <v>PM10 PART-U</v>
          </cell>
          <cell r="E885">
            <v>0</v>
          </cell>
        </row>
        <row r="886">
          <cell r="C886" t="str">
            <v>50001</v>
          </cell>
          <cell r="D886" t="str">
            <v>NONMETHANE VOC-U</v>
          </cell>
          <cell r="E886">
            <v>4.51</v>
          </cell>
        </row>
        <row r="887">
          <cell r="C887" t="str">
            <v>51590</v>
          </cell>
          <cell r="D887" t="str">
            <v>TERT BUTYL ALCOHOL</v>
          </cell>
          <cell r="E887">
            <v>0</v>
          </cell>
        </row>
        <row r="888">
          <cell r="C888" t="str">
            <v>52416</v>
          </cell>
          <cell r="D888" t="str">
            <v>TRIMETHYL BENZENE, 1,2,4-</v>
          </cell>
          <cell r="E888">
            <v>0</v>
          </cell>
        </row>
        <row r="889">
          <cell r="C889" t="str">
            <v>52420</v>
          </cell>
          <cell r="D889" t="str">
            <v>BENZENE</v>
          </cell>
          <cell r="E889">
            <v>0</v>
          </cell>
        </row>
        <row r="890">
          <cell r="C890" t="str">
            <v>52440</v>
          </cell>
          <cell r="D890" t="str">
            <v>CUMENE</v>
          </cell>
          <cell r="E890">
            <v>0</v>
          </cell>
        </row>
        <row r="891">
          <cell r="C891" t="str">
            <v>52450</v>
          </cell>
          <cell r="D891" t="str">
            <v>ETHYL BENZENE</v>
          </cell>
          <cell r="E891">
            <v>0</v>
          </cell>
        </row>
        <row r="892">
          <cell r="C892" t="str">
            <v>52460</v>
          </cell>
          <cell r="D892" t="str">
            <v>NAPHTHALENE</v>
          </cell>
          <cell r="E892">
            <v>0</v>
          </cell>
        </row>
        <row r="893">
          <cell r="C893" t="str">
            <v>52490</v>
          </cell>
          <cell r="D893" t="str">
            <v>TOLUENE</v>
          </cell>
          <cell r="E893">
            <v>0</v>
          </cell>
        </row>
        <row r="894">
          <cell r="C894" t="str">
            <v>52510</v>
          </cell>
          <cell r="D894" t="str">
            <v>XYLENE-U</v>
          </cell>
          <cell r="E894">
            <v>0</v>
          </cell>
        </row>
        <row r="895">
          <cell r="C895" t="str">
            <v>52878</v>
          </cell>
          <cell r="D895" t="str">
            <v>METHYL TERT-BUTYL ETHER</v>
          </cell>
          <cell r="E895">
            <v>0</v>
          </cell>
        </row>
        <row r="896">
          <cell r="C896" t="str">
            <v>55225</v>
          </cell>
          <cell r="D896" t="str">
            <v>DICYCLOPENTADIENE</v>
          </cell>
          <cell r="E896">
            <v>0</v>
          </cell>
        </row>
        <row r="897">
          <cell r="C897" t="str">
            <v>56050</v>
          </cell>
          <cell r="D897" t="str">
            <v>CYCLOHEXANE</v>
          </cell>
          <cell r="E897">
            <v>0</v>
          </cell>
        </row>
        <row r="898">
          <cell r="C898" t="str">
            <v>56600</v>
          </cell>
          <cell r="D898" t="str">
            <v>HEXANE</v>
          </cell>
          <cell r="E898">
            <v>0</v>
          </cell>
        </row>
        <row r="899">
          <cell r="C899" t="str">
            <v>56625</v>
          </cell>
          <cell r="D899" t="str">
            <v>ISOBUTANE</v>
          </cell>
          <cell r="E899">
            <v>0</v>
          </cell>
        </row>
        <row r="900">
          <cell r="C900" t="str">
            <v>56673</v>
          </cell>
          <cell r="D900" t="str">
            <v>OCTENE</v>
          </cell>
          <cell r="E900">
            <v>0</v>
          </cell>
        </row>
        <row r="901">
          <cell r="C901" t="str">
            <v>56675</v>
          </cell>
          <cell r="D901" t="str">
            <v>ISO OCTANE</v>
          </cell>
          <cell r="E901">
            <v>0</v>
          </cell>
        </row>
        <row r="902">
          <cell r="C902" t="str">
            <v>56725</v>
          </cell>
          <cell r="D902" t="str">
            <v>N BUTANE</v>
          </cell>
          <cell r="E902">
            <v>0</v>
          </cell>
        </row>
        <row r="903">
          <cell r="C903" t="str">
            <v>70110</v>
          </cell>
          <cell r="D903" t="str">
            <v>CHLORINE</v>
          </cell>
          <cell r="E903">
            <v>0.16700000000000001</v>
          </cell>
        </row>
        <row r="904">
          <cell r="C904" t="str">
            <v>50001</v>
          </cell>
          <cell r="D904" t="str">
            <v>NONMETHANE VOC-U</v>
          </cell>
          <cell r="E904">
            <v>1.3</v>
          </cell>
        </row>
        <row r="905">
          <cell r="C905" t="str">
            <v>50002</v>
          </cell>
          <cell r="D905" t="str">
            <v>POLYCYLIC ORGANICMATTER</v>
          </cell>
          <cell r="E905">
            <v>0</v>
          </cell>
        </row>
        <row r="906">
          <cell r="C906" t="str">
            <v>52420</v>
          </cell>
          <cell r="D906" t="str">
            <v>BENZENE</v>
          </cell>
          <cell r="E906">
            <v>0</v>
          </cell>
        </row>
        <row r="907">
          <cell r="C907" t="str">
            <v>52440</v>
          </cell>
          <cell r="D907" t="str">
            <v>CUMENE</v>
          </cell>
          <cell r="E907">
            <v>0</v>
          </cell>
        </row>
        <row r="908">
          <cell r="C908" t="str">
            <v>52450</v>
          </cell>
          <cell r="D908" t="str">
            <v>ETHYL BENZENE</v>
          </cell>
          <cell r="E908">
            <v>0</v>
          </cell>
        </row>
        <row r="909">
          <cell r="C909" t="str">
            <v>52460</v>
          </cell>
          <cell r="D909" t="str">
            <v>NAPHTHALENE</v>
          </cell>
          <cell r="E909">
            <v>0</v>
          </cell>
        </row>
        <row r="910">
          <cell r="C910" t="str">
            <v>52490</v>
          </cell>
          <cell r="D910" t="str">
            <v>TOLUENE</v>
          </cell>
          <cell r="E910">
            <v>0</v>
          </cell>
        </row>
        <row r="911">
          <cell r="C911" t="str">
            <v>52510</v>
          </cell>
          <cell r="D911" t="str">
            <v>XYLENE-U</v>
          </cell>
          <cell r="E911">
            <v>0</v>
          </cell>
        </row>
        <row r="912">
          <cell r="C912" t="str">
            <v>55175</v>
          </cell>
          <cell r="D912" t="str">
            <v>BUTENE</v>
          </cell>
          <cell r="E912">
            <v>0</v>
          </cell>
        </row>
        <row r="913">
          <cell r="C913" t="str">
            <v>55300</v>
          </cell>
          <cell r="D913" t="str">
            <v>ETHYLENE</v>
          </cell>
          <cell r="E913">
            <v>0</v>
          </cell>
        </row>
        <row r="914">
          <cell r="C914" t="str">
            <v>55600</v>
          </cell>
          <cell r="D914" t="str">
            <v>PROPYLENE</v>
          </cell>
          <cell r="E914">
            <v>0.06</v>
          </cell>
        </row>
        <row r="915">
          <cell r="C915" t="str">
            <v>56050</v>
          </cell>
          <cell r="D915" t="str">
            <v>CYCLOHEXANE</v>
          </cell>
          <cell r="E915">
            <v>0</v>
          </cell>
        </row>
        <row r="916">
          <cell r="C916" t="str">
            <v>56600</v>
          </cell>
          <cell r="D916" t="str">
            <v>HEXANE</v>
          </cell>
          <cell r="E916">
            <v>0</v>
          </cell>
        </row>
        <row r="917">
          <cell r="C917" t="str">
            <v>56625</v>
          </cell>
          <cell r="D917" t="str">
            <v>ISOBUTANE</v>
          </cell>
          <cell r="E917">
            <v>0.11</v>
          </cell>
        </row>
        <row r="918">
          <cell r="C918" t="str">
            <v>56725</v>
          </cell>
          <cell r="D918" t="str">
            <v>N BUTANE</v>
          </cell>
          <cell r="E918">
            <v>0.19</v>
          </cell>
        </row>
        <row r="919">
          <cell r="C919" t="str">
            <v>56730</v>
          </cell>
          <cell r="D919" t="str">
            <v>N-HEXANE</v>
          </cell>
          <cell r="E919">
            <v>0.02</v>
          </cell>
        </row>
        <row r="920">
          <cell r="C920" t="str">
            <v>56750</v>
          </cell>
          <cell r="D920" t="str">
            <v>PENTANE</v>
          </cell>
          <cell r="E920">
            <v>0</v>
          </cell>
        </row>
        <row r="921">
          <cell r="C921" t="str">
            <v>56775</v>
          </cell>
          <cell r="D921" t="str">
            <v>PROPANE</v>
          </cell>
          <cell r="E921">
            <v>0.12</v>
          </cell>
        </row>
        <row r="922">
          <cell r="C922" t="str">
            <v>70300</v>
          </cell>
          <cell r="D922" t="str">
            <v>HYDROGEN SULFIDE</v>
          </cell>
          <cell r="E922">
            <v>0</v>
          </cell>
        </row>
        <row r="923">
          <cell r="C923" t="str">
            <v>50001</v>
          </cell>
          <cell r="D923" t="str">
            <v>NONMETHANE VOC-U</v>
          </cell>
          <cell r="E923">
            <v>0</v>
          </cell>
        </row>
        <row r="924">
          <cell r="C924" t="str">
            <v>52416</v>
          </cell>
          <cell r="D924" t="str">
            <v>TRIMETHYL BENZENE, 1,2,4-</v>
          </cell>
          <cell r="E924">
            <v>0</v>
          </cell>
        </row>
        <row r="925">
          <cell r="C925" t="str">
            <v>52420</v>
          </cell>
          <cell r="D925" t="str">
            <v>BENZENE</v>
          </cell>
          <cell r="E925">
            <v>0</v>
          </cell>
        </row>
        <row r="926">
          <cell r="C926" t="str">
            <v>52440</v>
          </cell>
          <cell r="D926" t="str">
            <v>CUMENE</v>
          </cell>
          <cell r="E926">
            <v>0</v>
          </cell>
        </row>
        <row r="927">
          <cell r="C927" t="str">
            <v>52450</v>
          </cell>
          <cell r="D927" t="str">
            <v>ETHYL BENZENE</v>
          </cell>
          <cell r="E927">
            <v>0</v>
          </cell>
        </row>
        <row r="928">
          <cell r="C928" t="str">
            <v>52460</v>
          </cell>
          <cell r="D928" t="str">
            <v>NAPHTHALENE</v>
          </cell>
          <cell r="E928">
            <v>0</v>
          </cell>
        </row>
        <row r="929">
          <cell r="C929" t="str">
            <v>52490</v>
          </cell>
          <cell r="D929" t="str">
            <v>TOLUENE</v>
          </cell>
          <cell r="E929">
            <v>0</v>
          </cell>
        </row>
        <row r="930">
          <cell r="C930" t="str">
            <v>52510</v>
          </cell>
          <cell r="D930" t="str">
            <v>XYLENE-U</v>
          </cell>
          <cell r="E930">
            <v>0</v>
          </cell>
        </row>
        <row r="931">
          <cell r="C931" t="str">
            <v>56050</v>
          </cell>
          <cell r="D931" t="str">
            <v>CYCLOHEXANE</v>
          </cell>
          <cell r="E931">
            <v>0</v>
          </cell>
        </row>
        <row r="932">
          <cell r="C932" t="str">
            <v>56600</v>
          </cell>
          <cell r="D932" t="str">
            <v>HEXANE</v>
          </cell>
          <cell r="E932">
            <v>0</v>
          </cell>
        </row>
        <row r="933">
          <cell r="C933" t="str">
            <v>59225</v>
          </cell>
          <cell r="D933" t="str">
            <v>NO 6 FUEL OIL</v>
          </cell>
          <cell r="E933">
            <v>0.01</v>
          </cell>
        </row>
        <row r="934">
          <cell r="C934" t="str">
            <v>50001</v>
          </cell>
          <cell r="D934" t="str">
            <v>NONMETHANE VOC-U</v>
          </cell>
          <cell r="E934">
            <v>0</v>
          </cell>
        </row>
        <row r="935">
          <cell r="C935" t="str">
            <v>52416</v>
          </cell>
          <cell r="D935" t="str">
            <v>TRIMETHYL BENZENE, 1,2,4-</v>
          </cell>
          <cell r="E935">
            <v>0</v>
          </cell>
        </row>
        <row r="936">
          <cell r="C936" t="str">
            <v>52420</v>
          </cell>
          <cell r="D936" t="str">
            <v>BENZENE</v>
          </cell>
          <cell r="E936">
            <v>7.0000000000000007E-2</v>
          </cell>
        </row>
        <row r="937">
          <cell r="C937" t="str">
            <v>52440</v>
          </cell>
          <cell r="D937" t="str">
            <v>CUMENE</v>
          </cell>
          <cell r="E937">
            <v>0</v>
          </cell>
        </row>
        <row r="938">
          <cell r="C938" t="str">
            <v>52450</v>
          </cell>
          <cell r="D938" t="str">
            <v>ETHYL BENZENE</v>
          </cell>
          <cell r="E938">
            <v>0</v>
          </cell>
        </row>
        <row r="939">
          <cell r="C939" t="str">
            <v>52460</v>
          </cell>
          <cell r="D939" t="str">
            <v>NAPHTHALENE</v>
          </cell>
          <cell r="E939">
            <v>0</v>
          </cell>
        </row>
        <row r="940">
          <cell r="C940" t="str">
            <v>52470</v>
          </cell>
          <cell r="D940" t="str">
            <v>POLYNUCLEAR AROMATICS</v>
          </cell>
          <cell r="E940">
            <v>0</v>
          </cell>
        </row>
        <row r="941">
          <cell r="C941" t="str">
            <v>52490</v>
          </cell>
          <cell r="D941" t="str">
            <v>TOLUENE</v>
          </cell>
          <cell r="E941">
            <v>0.06</v>
          </cell>
        </row>
        <row r="942">
          <cell r="C942" t="str">
            <v>52510</v>
          </cell>
          <cell r="D942" t="str">
            <v>XYLENE-U</v>
          </cell>
          <cell r="E942">
            <v>0.03</v>
          </cell>
        </row>
        <row r="943">
          <cell r="C943" t="str">
            <v>56050</v>
          </cell>
          <cell r="D943" t="str">
            <v>CYCLOHEXANE</v>
          </cell>
          <cell r="E943">
            <v>7.0000000000000007E-2</v>
          </cell>
        </row>
        <row r="944">
          <cell r="C944" t="str">
            <v>56100</v>
          </cell>
          <cell r="D944" t="str">
            <v>CYCLOPENTANE</v>
          </cell>
          <cell r="E944">
            <v>0</v>
          </cell>
        </row>
        <row r="945">
          <cell r="C945" t="str">
            <v>56600</v>
          </cell>
          <cell r="D945" t="str">
            <v>HEXANE</v>
          </cell>
          <cell r="E945">
            <v>0</v>
          </cell>
        </row>
        <row r="946">
          <cell r="C946" t="str">
            <v>56673</v>
          </cell>
          <cell r="D946" t="str">
            <v>OCTENE</v>
          </cell>
          <cell r="E946">
            <v>0</v>
          </cell>
        </row>
        <row r="947">
          <cell r="C947" t="str">
            <v>56730</v>
          </cell>
          <cell r="D947" t="str">
            <v>N-HEXANE</v>
          </cell>
          <cell r="E947">
            <v>0.15</v>
          </cell>
        </row>
        <row r="948">
          <cell r="C948" t="str">
            <v>59210</v>
          </cell>
          <cell r="D948" t="str">
            <v>NO 2 FUEL OIL</v>
          </cell>
          <cell r="E948">
            <v>0.04</v>
          </cell>
        </row>
        <row r="949">
          <cell r="C949" t="str">
            <v>59300</v>
          </cell>
          <cell r="D949" t="str">
            <v>NAPHTHA</v>
          </cell>
          <cell r="E949">
            <v>4.1900000000000004</v>
          </cell>
        </row>
        <row r="950">
          <cell r="C950" t="str">
            <v>50001</v>
          </cell>
          <cell r="D950" t="str">
            <v>NONMETHANE VOC-U</v>
          </cell>
          <cell r="E950">
            <v>4.51</v>
          </cell>
        </row>
        <row r="951">
          <cell r="C951" t="str">
            <v>51530</v>
          </cell>
          <cell r="D951" t="str">
            <v>METHANOL</v>
          </cell>
          <cell r="E951">
            <v>0</v>
          </cell>
        </row>
        <row r="952">
          <cell r="C952" t="str">
            <v>51590</v>
          </cell>
          <cell r="D952" t="str">
            <v>TERT BUTYL ALCOHOL</v>
          </cell>
          <cell r="E952">
            <v>0.02</v>
          </cell>
        </row>
        <row r="953">
          <cell r="C953" t="str">
            <v>52416</v>
          </cell>
          <cell r="D953" t="str">
            <v>TRIMETHYL BENZENE, 1,2,4-</v>
          </cell>
          <cell r="E953">
            <v>0</v>
          </cell>
        </row>
        <row r="954">
          <cell r="C954" t="str">
            <v>52420</v>
          </cell>
          <cell r="D954" t="str">
            <v>BENZENE</v>
          </cell>
          <cell r="E954">
            <v>0.08</v>
          </cell>
        </row>
        <row r="955">
          <cell r="C955" t="str">
            <v>52440</v>
          </cell>
          <cell r="D955" t="str">
            <v>CUMENE</v>
          </cell>
          <cell r="E955">
            <v>0</v>
          </cell>
        </row>
        <row r="956">
          <cell r="C956" t="str">
            <v>52450</v>
          </cell>
          <cell r="D956" t="str">
            <v>ETHYL BENZENE</v>
          </cell>
          <cell r="E956">
            <v>0</v>
          </cell>
        </row>
        <row r="957">
          <cell r="C957" t="str">
            <v>52460</v>
          </cell>
          <cell r="D957" t="str">
            <v>NAPHTHALENE</v>
          </cell>
          <cell r="E957">
            <v>0</v>
          </cell>
        </row>
        <row r="958">
          <cell r="C958" t="str">
            <v>52470</v>
          </cell>
          <cell r="D958" t="str">
            <v>POLYNUCLEAR AROMATICS</v>
          </cell>
          <cell r="E958">
            <v>0</v>
          </cell>
        </row>
        <row r="959">
          <cell r="C959" t="str">
            <v>52490</v>
          </cell>
          <cell r="D959" t="str">
            <v>TOLUENE</v>
          </cell>
          <cell r="E959">
            <v>7.0000000000000007E-2</v>
          </cell>
        </row>
        <row r="960">
          <cell r="C960" t="str">
            <v>52510</v>
          </cell>
          <cell r="D960" t="str">
            <v>XYLENE-U</v>
          </cell>
          <cell r="E960">
            <v>0.03</v>
          </cell>
        </row>
        <row r="961">
          <cell r="C961" t="str">
            <v>52878</v>
          </cell>
          <cell r="D961" t="str">
            <v>METHYL TERT-BUTYL ETHER</v>
          </cell>
          <cell r="E961">
            <v>12.31</v>
          </cell>
        </row>
        <row r="962">
          <cell r="C962" t="str">
            <v>55150</v>
          </cell>
          <cell r="D962" t="str">
            <v>BUTADIENE</v>
          </cell>
          <cell r="E962">
            <v>0.08</v>
          </cell>
        </row>
        <row r="963">
          <cell r="C963" t="str">
            <v>55176</v>
          </cell>
          <cell r="D963" t="str">
            <v>BUTENE (1)</v>
          </cell>
          <cell r="E963">
            <v>0</v>
          </cell>
        </row>
        <row r="964">
          <cell r="C964" t="str">
            <v>55300</v>
          </cell>
          <cell r="D964" t="str">
            <v>ETHYLENE</v>
          </cell>
          <cell r="E964">
            <v>0</v>
          </cell>
        </row>
        <row r="965">
          <cell r="C965" t="str">
            <v>55600</v>
          </cell>
          <cell r="D965" t="str">
            <v>PROPYLENE</v>
          </cell>
          <cell r="E965">
            <v>0.32</v>
          </cell>
        </row>
        <row r="966">
          <cell r="C966" t="str">
            <v>56050</v>
          </cell>
          <cell r="D966" t="str">
            <v>CYCLOHEXANE</v>
          </cell>
          <cell r="E966">
            <v>0.08</v>
          </cell>
        </row>
        <row r="967">
          <cell r="C967" t="str">
            <v>56100</v>
          </cell>
          <cell r="D967" t="str">
            <v>CYCLOPENTANE</v>
          </cell>
          <cell r="E967">
            <v>0</v>
          </cell>
        </row>
        <row r="968">
          <cell r="C968" t="str">
            <v>56575</v>
          </cell>
          <cell r="D968" t="str">
            <v>HEPTANE</v>
          </cell>
          <cell r="E968">
            <v>0</v>
          </cell>
        </row>
        <row r="969">
          <cell r="C969" t="str">
            <v>56600</v>
          </cell>
          <cell r="D969" t="str">
            <v>HEXANE</v>
          </cell>
          <cell r="E969">
            <v>0</v>
          </cell>
        </row>
        <row r="970">
          <cell r="C970" t="str">
            <v>56610</v>
          </cell>
          <cell r="D970" t="str">
            <v>TRIMETHYL PENTENE, 2,2,4-</v>
          </cell>
          <cell r="E970">
            <v>0</v>
          </cell>
        </row>
        <row r="971">
          <cell r="C971" t="str">
            <v>56625</v>
          </cell>
          <cell r="D971" t="str">
            <v>ISOBUTANE</v>
          </cell>
          <cell r="E971">
            <v>0</v>
          </cell>
        </row>
        <row r="972">
          <cell r="C972" t="str">
            <v>56674</v>
          </cell>
          <cell r="D972" t="str">
            <v>OCTANE</v>
          </cell>
          <cell r="E972">
            <v>0</v>
          </cell>
        </row>
        <row r="973">
          <cell r="C973" t="str">
            <v>56675</v>
          </cell>
          <cell r="D973" t="str">
            <v>ISO OCTANE</v>
          </cell>
          <cell r="E973">
            <v>0</v>
          </cell>
        </row>
        <row r="974">
          <cell r="C974" t="str">
            <v>56725</v>
          </cell>
          <cell r="D974" t="str">
            <v>N BUTANE</v>
          </cell>
          <cell r="E974">
            <v>0</v>
          </cell>
        </row>
        <row r="975">
          <cell r="C975" t="str">
            <v>56730</v>
          </cell>
          <cell r="D975" t="str">
            <v>N-HEXANE</v>
          </cell>
          <cell r="E975">
            <v>0.18</v>
          </cell>
        </row>
        <row r="976">
          <cell r="C976" t="str">
            <v>56775</v>
          </cell>
          <cell r="D976" t="str">
            <v>PROPANE</v>
          </cell>
          <cell r="E976">
            <v>0</v>
          </cell>
        </row>
        <row r="977">
          <cell r="C977" t="str">
            <v>59003</v>
          </cell>
          <cell r="D977" t="str">
            <v>GASOLINE</v>
          </cell>
          <cell r="E977">
            <v>0</v>
          </cell>
        </row>
        <row r="978">
          <cell r="C978" t="str">
            <v>59005</v>
          </cell>
          <cell r="D978" t="str">
            <v>KEROSENE</v>
          </cell>
          <cell r="E978">
            <v>0</v>
          </cell>
        </row>
        <row r="979">
          <cell r="C979" t="str">
            <v>59250</v>
          </cell>
          <cell r="D979" t="str">
            <v>GAS OIL</v>
          </cell>
          <cell r="E979">
            <v>0</v>
          </cell>
        </row>
        <row r="980">
          <cell r="C980" t="str">
            <v>59275</v>
          </cell>
          <cell r="D980" t="str">
            <v>MINERAL SPIRITS</v>
          </cell>
          <cell r="E980">
            <v>0</v>
          </cell>
        </row>
        <row r="981">
          <cell r="C981" t="str">
            <v>59300</v>
          </cell>
          <cell r="D981" t="str">
            <v>NAPHTHA</v>
          </cell>
          <cell r="E981">
            <v>5.22</v>
          </cell>
        </row>
        <row r="982">
          <cell r="C982" t="str">
            <v>50001</v>
          </cell>
          <cell r="D982" t="str">
            <v>NONMETHANE VOC-U</v>
          </cell>
          <cell r="E982">
            <v>0</v>
          </cell>
        </row>
        <row r="983">
          <cell r="C983" t="str">
            <v>52416</v>
          </cell>
          <cell r="D983" t="str">
            <v>TRIMETHYL BENZENE, 1,2,4-</v>
          </cell>
          <cell r="E983">
            <v>0</v>
          </cell>
        </row>
        <row r="984">
          <cell r="C984" t="str">
            <v>52420</v>
          </cell>
          <cell r="D984" t="str">
            <v>BENZENE</v>
          </cell>
          <cell r="E984">
            <v>0</v>
          </cell>
        </row>
        <row r="985">
          <cell r="C985" t="str">
            <v>52440</v>
          </cell>
          <cell r="D985" t="str">
            <v>CUMENE</v>
          </cell>
          <cell r="E985">
            <v>0</v>
          </cell>
        </row>
        <row r="986">
          <cell r="C986" t="str">
            <v>52450</v>
          </cell>
          <cell r="D986" t="str">
            <v>ETHYL BENZENE</v>
          </cell>
          <cell r="E986">
            <v>0</v>
          </cell>
        </row>
        <row r="987">
          <cell r="C987" t="str">
            <v>52460</v>
          </cell>
          <cell r="D987" t="str">
            <v>NAPHTHALENE</v>
          </cell>
          <cell r="E987">
            <v>0</v>
          </cell>
        </row>
        <row r="988">
          <cell r="C988" t="str">
            <v>52470</v>
          </cell>
          <cell r="D988" t="str">
            <v>POLYNUCLEAR AROMATICS</v>
          </cell>
          <cell r="E988">
            <v>0</v>
          </cell>
        </row>
        <row r="989">
          <cell r="C989" t="str">
            <v>52490</v>
          </cell>
          <cell r="D989" t="str">
            <v>TOLUENE</v>
          </cell>
          <cell r="E989">
            <v>0</v>
          </cell>
        </row>
        <row r="990">
          <cell r="C990" t="str">
            <v>52510</v>
          </cell>
          <cell r="D990" t="str">
            <v>XYLENE-U</v>
          </cell>
          <cell r="E990">
            <v>0</v>
          </cell>
        </row>
        <row r="991">
          <cell r="C991" t="str">
            <v>56050</v>
          </cell>
          <cell r="D991" t="str">
            <v>CYCLOHEXANE</v>
          </cell>
          <cell r="E991">
            <v>0</v>
          </cell>
        </row>
        <row r="992">
          <cell r="C992" t="str">
            <v>59001</v>
          </cell>
          <cell r="D992" t="str">
            <v>CRUDE OIL</v>
          </cell>
          <cell r="E992">
            <v>0</v>
          </cell>
        </row>
        <row r="993">
          <cell r="C993" t="str">
            <v>59050</v>
          </cell>
          <cell r="D993" t="str">
            <v>CCU FEED</v>
          </cell>
          <cell r="E993">
            <v>0</v>
          </cell>
        </row>
        <row r="994">
          <cell r="C994" t="str">
            <v>59250</v>
          </cell>
          <cell r="D994" t="str">
            <v>GAS OIL</v>
          </cell>
          <cell r="E994">
            <v>0.01</v>
          </cell>
        </row>
        <row r="995">
          <cell r="C995" t="str">
            <v>50001</v>
          </cell>
          <cell r="D995" t="str">
            <v>NONMETHANE VOC-U</v>
          </cell>
          <cell r="E995">
            <v>0</v>
          </cell>
        </row>
        <row r="996">
          <cell r="C996" t="str">
            <v>55300</v>
          </cell>
          <cell r="D996" t="str">
            <v>ETHYLENE</v>
          </cell>
          <cell r="E996">
            <v>0</v>
          </cell>
        </row>
        <row r="997">
          <cell r="C997" t="str">
            <v>55600</v>
          </cell>
          <cell r="D997" t="str">
            <v>PROPYLENE</v>
          </cell>
          <cell r="E997">
            <v>0</v>
          </cell>
        </row>
        <row r="998">
          <cell r="C998" t="str">
            <v>56775</v>
          </cell>
          <cell r="D998" t="str">
            <v>PROPANE</v>
          </cell>
          <cell r="E998">
            <v>0</v>
          </cell>
        </row>
        <row r="999">
          <cell r="C999" t="str">
            <v>58480</v>
          </cell>
          <cell r="D999" t="str">
            <v>PROPYLENE OXIDE</v>
          </cell>
          <cell r="E999">
            <v>0</v>
          </cell>
        </row>
        <row r="1000">
          <cell r="C1000" t="str">
            <v>58700</v>
          </cell>
          <cell r="D1000" t="str">
            <v>MERCAPTANS-U</v>
          </cell>
          <cell r="E1000">
            <v>0</v>
          </cell>
        </row>
        <row r="1001">
          <cell r="C1001" t="str">
            <v>50001</v>
          </cell>
          <cell r="D1001" t="str">
            <v>NONMETHANE VOC-U</v>
          </cell>
          <cell r="E1001">
            <v>0</v>
          </cell>
        </row>
        <row r="1002">
          <cell r="C1002" t="str">
            <v>51590</v>
          </cell>
          <cell r="D1002" t="str">
            <v>TERT BUTYL ALCOHOL</v>
          </cell>
          <cell r="E1002">
            <v>0</v>
          </cell>
        </row>
        <row r="1003">
          <cell r="C1003" t="str">
            <v>52416</v>
          </cell>
          <cell r="D1003" t="str">
            <v>TRIMETHYL BENZENE, 1,2,4-</v>
          </cell>
          <cell r="E1003">
            <v>0.01</v>
          </cell>
        </row>
        <row r="1004">
          <cell r="C1004" t="str">
            <v>52420</v>
          </cell>
          <cell r="D1004" t="str">
            <v>BENZENE</v>
          </cell>
          <cell r="E1004">
            <v>0.26</v>
          </cell>
        </row>
        <row r="1005">
          <cell r="C1005" t="str">
            <v>52440</v>
          </cell>
          <cell r="D1005" t="str">
            <v>CUMENE</v>
          </cell>
          <cell r="E1005">
            <v>0</v>
          </cell>
        </row>
        <row r="1006">
          <cell r="C1006" t="str">
            <v>52450</v>
          </cell>
          <cell r="D1006" t="str">
            <v>ETHYL BENZENE</v>
          </cell>
          <cell r="E1006">
            <v>0</v>
          </cell>
        </row>
        <row r="1007">
          <cell r="C1007" t="str">
            <v>52460</v>
          </cell>
          <cell r="D1007" t="str">
            <v>NAPHTHALENE</v>
          </cell>
          <cell r="E1007">
            <v>0</v>
          </cell>
        </row>
        <row r="1008">
          <cell r="C1008" t="str">
            <v>52470</v>
          </cell>
          <cell r="D1008" t="str">
            <v>POLYNUCLEAR AROMATICS</v>
          </cell>
          <cell r="E1008">
            <v>0</v>
          </cell>
        </row>
        <row r="1009">
          <cell r="C1009" t="str">
            <v>52490</v>
          </cell>
          <cell r="D1009" t="str">
            <v>TOLUENE</v>
          </cell>
          <cell r="E1009">
            <v>0.23</v>
          </cell>
        </row>
        <row r="1010">
          <cell r="C1010" t="str">
            <v>52510</v>
          </cell>
          <cell r="D1010" t="str">
            <v>XYLENE-U</v>
          </cell>
          <cell r="E1010">
            <v>0.1</v>
          </cell>
        </row>
        <row r="1011">
          <cell r="C1011" t="str">
            <v>52878</v>
          </cell>
          <cell r="D1011" t="str">
            <v>METHYL TERT-BUTYL ETHER</v>
          </cell>
          <cell r="E1011">
            <v>0</v>
          </cell>
        </row>
        <row r="1012">
          <cell r="C1012" t="str">
            <v>55176</v>
          </cell>
          <cell r="D1012" t="str">
            <v>BUTENE (1)</v>
          </cell>
          <cell r="E1012">
            <v>0</v>
          </cell>
        </row>
        <row r="1013">
          <cell r="C1013" t="str">
            <v>55300</v>
          </cell>
          <cell r="D1013" t="str">
            <v>ETHYLENE</v>
          </cell>
          <cell r="E1013">
            <v>0</v>
          </cell>
        </row>
        <row r="1014">
          <cell r="C1014" t="str">
            <v>55600</v>
          </cell>
          <cell r="D1014" t="str">
            <v>PROPYLENE</v>
          </cell>
          <cell r="E1014">
            <v>0</v>
          </cell>
        </row>
        <row r="1015">
          <cell r="C1015" t="str">
            <v>56050</v>
          </cell>
          <cell r="D1015" t="str">
            <v>CYCLOHEXANE</v>
          </cell>
          <cell r="E1015">
            <v>0.27</v>
          </cell>
        </row>
        <row r="1016">
          <cell r="C1016" t="str">
            <v>56100</v>
          </cell>
          <cell r="D1016" t="str">
            <v>CYCLOPENTANE</v>
          </cell>
          <cell r="E1016">
            <v>0</v>
          </cell>
        </row>
        <row r="1017">
          <cell r="C1017" t="str">
            <v>56600</v>
          </cell>
          <cell r="D1017" t="str">
            <v>HEXANE</v>
          </cell>
          <cell r="E1017">
            <v>0</v>
          </cell>
        </row>
        <row r="1018">
          <cell r="C1018" t="str">
            <v>56625</v>
          </cell>
          <cell r="D1018" t="str">
            <v>ISOBUTANE</v>
          </cell>
          <cell r="E1018">
            <v>0</v>
          </cell>
        </row>
        <row r="1019">
          <cell r="C1019" t="str">
            <v>56675</v>
          </cell>
          <cell r="D1019" t="str">
            <v>ISO OCTANE</v>
          </cell>
          <cell r="E1019">
            <v>0</v>
          </cell>
        </row>
        <row r="1020">
          <cell r="C1020" t="str">
            <v>56725</v>
          </cell>
          <cell r="D1020" t="str">
            <v>N BUTANE</v>
          </cell>
          <cell r="E1020">
            <v>0</v>
          </cell>
        </row>
        <row r="1021">
          <cell r="C1021" t="str">
            <v>56730</v>
          </cell>
          <cell r="D1021" t="str">
            <v>N-HEXANE</v>
          </cell>
          <cell r="E1021">
            <v>0.63</v>
          </cell>
        </row>
        <row r="1022">
          <cell r="C1022" t="str">
            <v>56775</v>
          </cell>
          <cell r="D1022" t="str">
            <v>PROPANE</v>
          </cell>
          <cell r="E1022">
            <v>0</v>
          </cell>
        </row>
        <row r="1023">
          <cell r="C1023" t="str">
            <v>59003</v>
          </cell>
          <cell r="D1023" t="str">
            <v>GASOLINE</v>
          </cell>
          <cell r="E1023">
            <v>0</v>
          </cell>
        </row>
        <row r="1024">
          <cell r="C1024" t="str">
            <v>59004</v>
          </cell>
          <cell r="D1024" t="str">
            <v>JET FUEL</v>
          </cell>
          <cell r="E1024">
            <v>0</v>
          </cell>
        </row>
        <row r="1025">
          <cell r="C1025" t="str">
            <v>59005</v>
          </cell>
          <cell r="D1025" t="str">
            <v>KEROSENE</v>
          </cell>
          <cell r="E1025">
            <v>0</v>
          </cell>
        </row>
        <row r="1026">
          <cell r="C1026" t="str">
            <v>59050</v>
          </cell>
          <cell r="D1026" t="str">
            <v>CCU FEED</v>
          </cell>
          <cell r="E1026">
            <v>0</v>
          </cell>
        </row>
        <row r="1027">
          <cell r="C1027" t="str">
            <v>59210</v>
          </cell>
          <cell r="D1027" t="str">
            <v>NO 2 FUEL OIL</v>
          </cell>
          <cell r="E1027">
            <v>0.04</v>
          </cell>
        </row>
        <row r="1028">
          <cell r="C1028" t="str">
            <v>59250</v>
          </cell>
          <cell r="D1028" t="str">
            <v>GAS OIL</v>
          </cell>
          <cell r="E1028">
            <v>0</v>
          </cell>
        </row>
        <row r="1029">
          <cell r="C1029" t="str">
            <v>59275</v>
          </cell>
          <cell r="D1029" t="str">
            <v>MINERAL SPIRITS</v>
          </cell>
          <cell r="E1029">
            <v>0</v>
          </cell>
        </row>
        <row r="1030">
          <cell r="C1030" t="str">
            <v>59300</v>
          </cell>
          <cell r="D1030" t="str">
            <v>NAPHTHA</v>
          </cell>
          <cell r="E1030">
            <v>18.02</v>
          </cell>
        </row>
        <row r="1031">
          <cell r="C1031" t="str">
            <v>50001</v>
          </cell>
          <cell r="D1031" t="str">
            <v>NONMETHANE VOC-U</v>
          </cell>
          <cell r="E1031">
            <v>0</v>
          </cell>
        </row>
        <row r="1032">
          <cell r="C1032" t="str">
            <v>50002</v>
          </cell>
          <cell r="D1032" t="str">
            <v>POLYCYLIC ORGANICMATTER</v>
          </cell>
          <cell r="E1032">
            <v>0</v>
          </cell>
        </row>
        <row r="1033">
          <cell r="C1033" t="str">
            <v>52416</v>
          </cell>
          <cell r="D1033" t="str">
            <v>TRIMETHYL BENZENE, 1,2,4-</v>
          </cell>
          <cell r="E1033">
            <v>0</v>
          </cell>
        </row>
        <row r="1034">
          <cell r="C1034" t="str">
            <v>52420</v>
          </cell>
          <cell r="D1034" t="str">
            <v>BENZENE</v>
          </cell>
          <cell r="E1034">
            <v>0</v>
          </cell>
        </row>
        <row r="1035">
          <cell r="C1035" t="str">
            <v>52440</v>
          </cell>
          <cell r="D1035" t="str">
            <v>CUMENE</v>
          </cell>
          <cell r="E1035">
            <v>0</v>
          </cell>
        </row>
        <row r="1036">
          <cell r="C1036" t="str">
            <v>52450</v>
          </cell>
          <cell r="D1036" t="str">
            <v>ETHYL BENZENE</v>
          </cell>
          <cell r="E1036">
            <v>0</v>
          </cell>
        </row>
        <row r="1037">
          <cell r="C1037" t="str">
            <v>52460</v>
          </cell>
          <cell r="D1037" t="str">
            <v>NAPHTHALENE</v>
          </cell>
          <cell r="E1037">
            <v>0</v>
          </cell>
        </row>
        <row r="1038">
          <cell r="C1038" t="str">
            <v>52490</v>
          </cell>
          <cell r="D1038" t="str">
            <v>TOLUENE</v>
          </cell>
          <cell r="E1038">
            <v>0</v>
          </cell>
        </row>
        <row r="1039">
          <cell r="C1039" t="str">
            <v>52510</v>
          </cell>
          <cell r="D1039" t="str">
            <v>XYLENE-U</v>
          </cell>
          <cell r="E1039">
            <v>0</v>
          </cell>
        </row>
        <row r="1040">
          <cell r="C1040" t="str">
            <v>52878</v>
          </cell>
          <cell r="D1040" t="str">
            <v>METHYL TERT-BUTYL ETHER</v>
          </cell>
          <cell r="E1040">
            <v>0</v>
          </cell>
        </row>
        <row r="1041">
          <cell r="C1041" t="str">
            <v>55175</v>
          </cell>
          <cell r="D1041" t="str">
            <v>BUTENE</v>
          </cell>
          <cell r="E1041">
            <v>0</v>
          </cell>
        </row>
        <row r="1042">
          <cell r="C1042" t="str">
            <v>56050</v>
          </cell>
          <cell r="D1042" t="str">
            <v>CYCLOHEXANE</v>
          </cell>
          <cell r="E1042">
            <v>0</v>
          </cell>
        </row>
        <row r="1043">
          <cell r="C1043" t="str">
            <v>56100</v>
          </cell>
          <cell r="D1043" t="str">
            <v>CYCLOPENTANE</v>
          </cell>
          <cell r="E1043">
            <v>0</v>
          </cell>
        </row>
        <row r="1044">
          <cell r="C1044" t="str">
            <v>56150</v>
          </cell>
          <cell r="D1044" t="str">
            <v>METHYLCYCLOHEXANE</v>
          </cell>
          <cell r="E1044">
            <v>0</v>
          </cell>
        </row>
        <row r="1045">
          <cell r="C1045" t="str">
            <v>56575</v>
          </cell>
          <cell r="D1045" t="str">
            <v>HEPTANE</v>
          </cell>
          <cell r="E1045">
            <v>0</v>
          </cell>
        </row>
        <row r="1046">
          <cell r="C1046" t="str">
            <v>56600</v>
          </cell>
          <cell r="D1046" t="str">
            <v>HEXANE</v>
          </cell>
          <cell r="E1046">
            <v>0</v>
          </cell>
        </row>
        <row r="1047">
          <cell r="C1047" t="str">
            <v>56674</v>
          </cell>
          <cell r="D1047" t="str">
            <v>OCTANE</v>
          </cell>
          <cell r="E1047">
            <v>0</v>
          </cell>
        </row>
        <row r="1048">
          <cell r="C1048" t="str">
            <v>56703</v>
          </cell>
          <cell r="D1048" t="str">
            <v>NONANE</v>
          </cell>
          <cell r="E1048">
            <v>0</v>
          </cell>
        </row>
        <row r="1049">
          <cell r="C1049" t="str">
            <v>56725</v>
          </cell>
          <cell r="D1049" t="str">
            <v>N BUTANE</v>
          </cell>
          <cell r="E1049">
            <v>0</v>
          </cell>
        </row>
        <row r="1050">
          <cell r="C1050" t="str">
            <v>56750</v>
          </cell>
          <cell r="D1050" t="str">
            <v>PENTANE</v>
          </cell>
          <cell r="E1050">
            <v>0</v>
          </cell>
        </row>
        <row r="1051">
          <cell r="C1051" t="str">
            <v>50001</v>
          </cell>
          <cell r="D1051" t="str">
            <v>NONMETHANE VOC-U</v>
          </cell>
          <cell r="E1051">
            <v>0</v>
          </cell>
        </row>
        <row r="1052">
          <cell r="C1052" t="str">
            <v>50002</v>
          </cell>
          <cell r="D1052" t="str">
            <v>POLYCYLIC ORGANICMATTER</v>
          </cell>
          <cell r="E1052">
            <v>0</v>
          </cell>
        </row>
        <row r="1053">
          <cell r="C1053" t="str">
            <v>52416</v>
          </cell>
          <cell r="D1053" t="str">
            <v>TRIMETHYL BENZENE, 1,2,4-</v>
          </cell>
          <cell r="E1053">
            <v>0</v>
          </cell>
        </row>
        <row r="1054">
          <cell r="C1054" t="str">
            <v>52420</v>
          </cell>
          <cell r="D1054" t="str">
            <v>BENZENE</v>
          </cell>
          <cell r="E1054">
            <v>0</v>
          </cell>
        </row>
        <row r="1055">
          <cell r="C1055" t="str">
            <v>52440</v>
          </cell>
          <cell r="D1055" t="str">
            <v>CUMENE</v>
          </cell>
          <cell r="E1055">
            <v>0</v>
          </cell>
        </row>
        <row r="1056">
          <cell r="C1056" t="str">
            <v>52450</v>
          </cell>
          <cell r="D1056" t="str">
            <v>ETHYL BENZENE</v>
          </cell>
          <cell r="E1056">
            <v>0</v>
          </cell>
        </row>
        <row r="1057">
          <cell r="C1057" t="str">
            <v>52460</v>
          </cell>
          <cell r="D1057" t="str">
            <v>NAPHTHALENE</v>
          </cell>
          <cell r="E1057">
            <v>0</v>
          </cell>
        </row>
        <row r="1058">
          <cell r="C1058" t="str">
            <v>52490</v>
          </cell>
          <cell r="D1058" t="str">
            <v>TOLUENE</v>
          </cell>
          <cell r="E1058">
            <v>0</v>
          </cell>
        </row>
        <row r="1059">
          <cell r="C1059" t="str">
            <v>52510</v>
          </cell>
          <cell r="D1059" t="str">
            <v>XYLENE-U</v>
          </cell>
          <cell r="E1059">
            <v>0</v>
          </cell>
        </row>
        <row r="1060">
          <cell r="C1060" t="str">
            <v>55175</v>
          </cell>
          <cell r="D1060" t="str">
            <v>BUTENE</v>
          </cell>
          <cell r="E1060">
            <v>0</v>
          </cell>
        </row>
        <row r="1061">
          <cell r="C1061" t="str">
            <v>55600</v>
          </cell>
          <cell r="D1061" t="str">
            <v>PROPYLENE</v>
          </cell>
          <cell r="E1061">
            <v>0</v>
          </cell>
        </row>
        <row r="1062">
          <cell r="C1062" t="str">
            <v>56050</v>
          </cell>
          <cell r="D1062" t="str">
            <v>CYCLOHEXANE</v>
          </cell>
          <cell r="E1062">
            <v>0</v>
          </cell>
        </row>
        <row r="1063">
          <cell r="C1063" t="str">
            <v>56100</v>
          </cell>
          <cell r="D1063" t="str">
            <v>CYCLOPENTANE</v>
          </cell>
          <cell r="E1063">
            <v>0</v>
          </cell>
        </row>
        <row r="1064">
          <cell r="C1064" t="str">
            <v>56150</v>
          </cell>
          <cell r="D1064" t="str">
            <v>METHYLCYCLOHEXANE</v>
          </cell>
          <cell r="E1064">
            <v>0</v>
          </cell>
        </row>
        <row r="1065">
          <cell r="C1065" t="str">
            <v>56575</v>
          </cell>
          <cell r="D1065" t="str">
            <v>HEPTANE</v>
          </cell>
          <cell r="E1065">
            <v>0</v>
          </cell>
        </row>
        <row r="1066">
          <cell r="C1066" t="str">
            <v>56600</v>
          </cell>
          <cell r="D1066" t="str">
            <v>HEXANE</v>
          </cell>
          <cell r="E1066">
            <v>0</v>
          </cell>
        </row>
        <row r="1067">
          <cell r="C1067" t="str">
            <v>56674</v>
          </cell>
          <cell r="D1067" t="str">
            <v>OCTANE</v>
          </cell>
          <cell r="E1067">
            <v>0</v>
          </cell>
        </row>
        <row r="1068">
          <cell r="C1068" t="str">
            <v>56675</v>
          </cell>
          <cell r="D1068" t="str">
            <v>ISO OCTANE</v>
          </cell>
          <cell r="E1068">
            <v>0</v>
          </cell>
        </row>
        <row r="1069">
          <cell r="C1069" t="str">
            <v>56703</v>
          </cell>
          <cell r="D1069" t="str">
            <v>NONANE</v>
          </cell>
          <cell r="E1069">
            <v>0</v>
          </cell>
        </row>
        <row r="1070">
          <cell r="C1070" t="str">
            <v>56750</v>
          </cell>
          <cell r="D1070" t="str">
            <v>PENTANE</v>
          </cell>
          <cell r="E1070">
            <v>0</v>
          </cell>
        </row>
        <row r="1071">
          <cell r="C1071" t="str">
            <v>50001</v>
          </cell>
          <cell r="D1071" t="str">
            <v>NONMETHANE VOC-U</v>
          </cell>
          <cell r="E1071">
            <v>0</v>
          </cell>
        </row>
        <row r="1072">
          <cell r="C1072" t="str">
            <v>50002</v>
          </cell>
          <cell r="D1072" t="str">
            <v>POLYCYLIC ORGANICMATTER</v>
          </cell>
          <cell r="E1072">
            <v>0</v>
          </cell>
        </row>
        <row r="1073">
          <cell r="C1073" t="str">
            <v>52420</v>
          </cell>
          <cell r="D1073" t="str">
            <v>BENZENE</v>
          </cell>
          <cell r="E1073">
            <v>0</v>
          </cell>
        </row>
        <row r="1074">
          <cell r="C1074" t="str">
            <v>52440</v>
          </cell>
          <cell r="D1074" t="str">
            <v>CUMENE</v>
          </cell>
          <cell r="E1074">
            <v>0</v>
          </cell>
        </row>
        <row r="1075">
          <cell r="C1075" t="str">
            <v>52450</v>
          </cell>
          <cell r="D1075" t="str">
            <v>ETHYL BENZENE</v>
          </cell>
          <cell r="E1075">
            <v>0</v>
          </cell>
        </row>
        <row r="1076">
          <cell r="C1076" t="str">
            <v>52460</v>
          </cell>
          <cell r="D1076" t="str">
            <v>NAPHTHALENE</v>
          </cell>
          <cell r="E1076">
            <v>0</v>
          </cell>
        </row>
        <row r="1077">
          <cell r="C1077" t="str">
            <v>52490</v>
          </cell>
          <cell r="D1077" t="str">
            <v>TOLUENE</v>
          </cell>
          <cell r="E1077">
            <v>0</v>
          </cell>
        </row>
        <row r="1078">
          <cell r="C1078" t="str">
            <v>52510</v>
          </cell>
          <cell r="D1078" t="str">
            <v>XYLENE-U</v>
          </cell>
          <cell r="E1078">
            <v>0</v>
          </cell>
        </row>
        <row r="1079">
          <cell r="C1079" t="str">
            <v>55150</v>
          </cell>
          <cell r="D1079" t="str">
            <v>BUTADIENE</v>
          </cell>
          <cell r="E1079">
            <v>0</v>
          </cell>
        </row>
        <row r="1080">
          <cell r="C1080" t="str">
            <v>55175</v>
          </cell>
          <cell r="D1080" t="str">
            <v>BUTENE</v>
          </cell>
          <cell r="E1080">
            <v>0</v>
          </cell>
        </row>
        <row r="1081">
          <cell r="C1081" t="str">
            <v>55600</v>
          </cell>
          <cell r="D1081" t="str">
            <v>PROPYLENE</v>
          </cell>
          <cell r="E1081">
            <v>0</v>
          </cell>
        </row>
        <row r="1082">
          <cell r="C1082" t="str">
            <v>56050</v>
          </cell>
          <cell r="D1082" t="str">
            <v>CYCLOHEXANE</v>
          </cell>
          <cell r="E1082">
            <v>0</v>
          </cell>
        </row>
        <row r="1083">
          <cell r="C1083" t="str">
            <v>56600</v>
          </cell>
          <cell r="D1083" t="str">
            <v>HEXANE</v>
          </cell>
          <cell r="E1083">
            <v>0</v>
          </cell>
        </row>
        <row r="1084">
          <cell r="C1084" t="str">
            <v>56675</v>
          </cell>
          <cell r="D1084" t="str">
            <v>ISO OCTANE</v>
          </cell>
          <cell r="E1084">
            <v>0</v>
          </cell>
        </row>
        <row r="1085">
          <cell r="C1085" t="str">
            <v>56725</v>
          </cell>
          <cell r="D1085" t="str">
            <v>N BUTANE</v>
          </cell>
          <cell r="E1085">
            <v>0</v>
          </cell>
        </row>
        <row r="1086">
          <cell r="C1086" t="str">
            <v>50001</v>
          </cell>
          <cell r="D1086" t="str">
            <v>NONMETHANE VOC-U</v>
          </cell>
          <cell r="E1086">
            <v>0</v>
          </cell>
        </row>
        <row r="1087">
          <cell r="C1087" t="str">
            <v>52470</v>
          </cell>
          <cell r="D1087" t="str">
            <v>POLYNUCLEAR AROMATICS</v>
          </cell>
          <cell r="E1087">
            <v>0</v>
          </cell>
        </row>
        <row r="1088">
          <cell r="C1088" t="str">
            <v>56050</v>
          </cell>
          <cell r="D1088" t="str">
            <v>CYCLOHEXANE</v>
          </cell>
          <cell r="E1088">
            <v>0.17</v>
          </cell>
        </row>
        <row r="1089">
          <cell r="C1089" t="str">
            <v>59050</v>
          </cell>
          <cell r="D1089" t="str">
            <v>CCU FEED</v>
          </cell>
          <cell r="E1089">
            <v>0</v>
          </cell>
        </row>
        <row r="1090">
          <cell r="C1090" t="str">
            <v>59175</v>
          </cell>
          <cell r="D1090" t="str">
            <v>FCC FEED</v>
          </cell>
          <cell r="E1090">
            <v>0.16</v>
          </cell>
        </row>
        <row r="1091">
          <cell r="C1091" t="str">
            <v>50000</v>
          </cell>
          <cell r="D1091" t="str">
            <v>HYDROCARBONS</v>
          </cell>
          <cell r="E1091">
            <v>0.48</v>
          </cell>
        </row>
        <row r="1092">
          <cell r="C1092" t="str">
            <v>50001</v>
          </cell>
          <cell r="D1092" t="str">
            <v>NONMETHANE VOC-U</v>
          </cell>
          <cell r="E1092">
            <v>0</v>
          </cell>
        </row>
        <row r="1093">
          <cell r="C1093" t="str">
            <v>52416</v>
          </cell>
          <cell r="D1093" t="str">
            <v>TRIMETHYL BENZENE, 1,2,4-</v>
          </cell>
          <cell r="E1093">
            <v>0</v>
          </cell>
        </row>
        <row r="1094">
          <cell r="C1094" t="str">
            <v>52420</v>
          </cell>
          <cell r="D1094" t="str">
            <v>BENZENE</v>
          </cell>
          <cell r="E1094">
            <v>0</v>
          </cell>
        </row>
        <row r="1095">
          <cell r="C1095" t="str">
            <v>52440</v>
          </cell>
          <cell r="D1095" t="str">
            <v>CUMENE</v>
          </cell>
          <cell r="E1095">
            <v>0</v>
          </cell>
        </row>
        <row r="1096">
          <cell r="C1096" t="str">
            <v>52450</v>
          </cell>
          <cell r="D1096" t="str">
            <v>ETHYL BENZENE</v>
          </cell>
          <cell r="E1096">
            <v>0</v>
          </cell>
        </row>
        <row r="1097">
          <cell r="C1097" t="str">
            <v>52460</v>
          </cell>
          <cell r="D1097" t="str">
            <v>NAPHTHALENE</v>
          </cell>
          <cell r="E1097">
            <v>0</v>
          </cell>
        </row>
        <row r="1098">
          <cell r="C1098" t="str">
            <v>52490</v>
          </cell>
          <cell r="D1098" t="str">
            <v>TOLUENE</v>
          </cell>
          <cell r="E1098">
            <v>0</v>
          </cell>
        </row>
        <row r="1099">
          <cell r="C1099" t="str">
            <v>52510</v>
          </cell>
          <cell r="D1099" t="str">
            <v>XYLENE-U</v>
          </cell>
          <cell r="E1099">
            <v>0</v>
          </cell>
        </row>
        <row r="1100">
          <cell r="C1100" t="str">
            <v>56050</v>
          </cell>
          <cell r="D1100" t="str">
            <v>CYCLOHEXANE</v>
          </cell>
          <cell r="E1100">
            <v>0</v>
          </cell>
        </row>
        <row r="1101">
          <cell r="C1101" t="str">
            <v>56600</v>
          </cell>
          <cell r="D1101" t="str">
            <v>HEXANE</v>
          </cell>
          <cell r="E1101">
            <v>0</v>
          </cell>
        </row>
        <row r="1102">
          <cell r="C1102" t="str">
            <v>56730</v>
          </cell>
          <cell r="D1102" t="str">
            <v>N-HEXANE</v>
          </cell>
          <cell r="E1102">
            <v>0.01</v>
          </cell>
        </row>
        <row r="1103">
          <cell r="C1103" t="str">
            <v>50000</v>
          </cell>
          <cell r="D1103" t="str">
            <v>HYDROCARBONS</v>
          </cell>
          <cell r="E1103">
            <v>8.0500000000000007</v>
          </cell>
        </row>
        <row r="1104">
          <cell r="C1104" t="str">
            <v>50001</v>
          </cell>
          <cell r="D1104" t="str">
            <v>NONMETHANE VOC-U</v>
          </cell>
          <cell r="E1104">
            <v>0</v>
          </cell>
        </row>
        <row r="1105">
          <cell r="C1105" t="str">
            <v>52420</v>
          </cell>
          <cell r="D1105" t="str">
            <v>BENZENE</v>
          </cell>
          <cell r="E1105">
            <v>0.01</v>
          </cell>
        </row>
        <row r="1106">
          <cell r="C1106" t="str">
            <v>52460</v>
          </cell>
          <cell r="D1106" t="str">
            <v>NAPHTHALENE</v>
          </cell>
          <cell r="E1106">
            <v>0</v>
          </cell>
        </row>
        <row r="1107">
          <cell r="C1107" t="str">
            <v>52490</v>
          </cell>
          <cell r="D1107" t="str">
            <v>TOLUENE</v>
          </cell>
          <cell r="E1107">
            <v>0.02</v>
          </cell>
        </row>
        <row r="1108">
          <cell r="C1108" t="str">
            <v>52516</v>
          </cell>
          <cell r="D1108" t="str">
            <v>PARA-XYLENE</v>
          </cell>
          <cell r="E1108">
            <v>0.01</v>
          </cell>
        </row>
        <row r="1109">
          <cell r="C1109" t="str">
            <v>56575</v>
          </cell>
          <cell r="D1109" t="str">
            <v>HEPTANE</v>
          </cell>
          <cell r="E1109">
            <v>0</v>
          </cell>
        </row>
        <row r="1110">
          <cell r="C1110" t="str">
            <v>56600</v>
          </cell>
          <cell r="D1110" t="str">
            <v>HEXANE</v>
          </cell>
          <cell r="E1110">
            <v>0</v>
          </cell>
        </row>
        <row r="1111">
          <cell r="C1111" t="str">
            <v>56610</v>
          </cell>
          <cell r="D1111" t="str">
            <v>TRIMETHYL PENTENE, 2,2,4-</v>
          </cell>
          <cell r="E1111">
            <v>0.03</v>
          </cell>
        </row>
        <row r="1112">
          <cell r="C1112" t="str">
            <v>56730</v>
          </cell>
          <cell r="D1112" t="str">
            <v>N-HEXANE</v>
          </cell>
          <cell r="E1112">
            <v>0.05</v>
          </cell>
        </row>
        <row r="1113">
          <cell r="C1113" t="str">
            <v>50001</v>
          </cell>
          <cell r="D1113" t="str">
            <v>NONMETHANE VOC-U</v>
          </cell>
          <cell r="E1113">
            <v>0</v>
          </cell>
        </row>
        <row r="1114">
          <cell r="C1114" t="str">
            <v>50002</v>
          </cell>
          <cell r="D1114" t="str">
            <v>POLYCYLIC ORGANICMATTER</v>
          </cell>
          <cell r="E1114">
            <v>0.01</v>
          </cell>
        </row>
        <row r="1115">
          <cell r="C1115" t="str">
            <v>52416</v>
          </cell>
          <cell r="D1115" t="str">
            <v>TRIMETHYL BENZENE, 1,2,4-</v>
          </cell>
          <cell r="E1115">
            <v>0</v>
          </cell>
        </row>
        <row r="1116">
          <cell r="C1116" t="str">
            <v>52420</v>
          </cell>
          <cell r="D1116" t="str">
            <v>BENZENE</v>
          </cell>
          <cell r="E1116">
            <v>0.01</v>
          </cell>
        </row>
        <row r="1117">
          <cell r="C1117" t="str">
            <v>52440</v>
          </cell>
          <cell r="D1117" t="str">
            <v>CUMENE</v>
          </cell>
          <cell r="E1117">
            <v>0</v>
          </cell>
        </row>
        <row r="1118">
          <cell r="C1118" t="str">
            <v>52450</v>
          </cell>
          <cell r="D1118" t="str">
            <v>ETHYL BENZENE</v>
          </cell>
          <cell r="E1118">
            <v>0</v>
          </cell>
        </row>
        <row r="1119">
          <cell r="C1119" t="str">
            <v>52460</v>
          </cell>
          <cell r="D1119" t="str">
            <v>NAPHTHALENE</v>
          </cell>
          <cell r="E1119">
            <v>0</v>
          </cell>
        </row>
        <row r="1120">
          <cell r="C1120" t="str">
            <v>52490</v>
          </cell>
          <cell r="D1120" t="str">
            <v>TOLUENE</v>
          </cell>
          <cell r="E1120">
            <v>0.01</v>
          </cell>
        </row>
        <row r="1121">
          <cell r="C1121" t="str">
            <v>52510</v>
          </cell>
          <cell r="D1121" t="str">
            <v>XYLENE-U</v>
          </cell>
          <cell r="E1121">
            <v>0.01</v>
          </cell>
        </row>
        <row r="1122">
          <cell r="C1122" t="str">
            <v>56050</v>
          </cell>
          <cell r="D1122" t="str">
            <v>CYCLOHEXANE</v>
          </cell>
          <cell r="E1122">
            <v>0.01</v>
          </cell>
        </row>
        <row r="1123">
          <cell r="C1123" t="str">
            <v>56730</v>
          </cell>
          <cell r="D1123" t="str">
            <v>N-HEXANE</v>
          </cell>
          <cell r="E1123">
            <v>0.05</v>
          </cell>
        </row>
        <row r="1124">
          <cell r="C1124" t="str">
            <v>59001</v>
          </cell>
          <cell r="D1124" t="str">
            <v>CRUDE OIL</v>
          </cell>
          <cell r="E1124">
            <v>2.73</v>
          </cell>
        </row>
        <row r="1125">
          <cell r="C1125" t="str">
            <v>50001</v>
          </cell>
          <cell r="D1125" t="str">
            <v>NONMETHANE VOC-U</v>
          </cell>
          <cell r="E1125">
            <v>0</v>
          </cell>
        </row>
        <row r="1126">
          <cell r="C1126" t="str">
            <v>52416</v>
          </cell>
          <cell r="D1126" t="str">
            <v>TRIMETHYL BENZENE, 1,2,4-</v>
          </cell>
          <cell r="E1126">
            <v>0</v>
          </cell>
        </row>
        <row r="1127">
          <cell r="C1127" t="str">
            <v>52420</v>
          </cell>
          <cell r="D1127" t="str">
            <v>BENZENE</v>
          </cell>
          <cell r="E1127">
            <v>0.04</v>
          </cell>
        </row>
        <row r="1128">
          <cell r="C1128" t="str">
            <v>52440</v>
          </cell>
          <cell r="D1128" t="str">
            <v>CUMENE</v>
          </cell>
          <cell r="E1128">
            <v>0</v>
          </cell>
        </row>
        <row r="1129">
          <cell r="C1129" t="str">
            <v>52450</v>
          </cell>
          <cell r="D1129" t="str">
            <v>ETHYL BENZENE</v>
          </cell>
          <cell r="E1129">
            <v>0.01</v>
          </cell>
        </row>
        <row r="1130">
          <cell r="C1130" t="str">
            <v>52460</v>
          </cell>
          <cell r="D1130" t="str">
            <v>NAPHTHALENE</v>
          </cell>
          <cell r="E1130">
            <v>0</v>
          </cell>
        </row>
        <row r="1131">
          <cell r="C1131" t="str">
            <v>52490</v>
          </cell>
          <cell r="D1131" t="str">
            <v>TOLUENE</v>
          </cell>
          <cell r="E1131">
            <v>0.06</v>
          </cell>
        </row>
        <row r="1132">
          <cell r="C1132" t="str">
            <v>52510</v>
          </cell>
          <cell r="D1132" t="str">
            <v>XYLENE-U</v>
          </cell>
          <cell r="E1132">
            <v>0.03</v>
          </cell>
        </row>
        <row r="1133">
          <cell r="C1133" t="str">
            <v>52878</v>
          </cell>
          <cell r="D1133" t="str">
            <v>METHYL TERT-BUTYL ETHER</v>
          </cell>
          <cell r="E1133">
            <v>0.31</v>
          </cell>
        </row>
        <row r="1134">
          <cell r="C1134" t="str">
            <v>55600</v>
          </cell>
          <cell r="D1134" t="str">
            <v>PROPYLENE</v>
          </cell>
          <cell r="E1134">
            <v>0</v>
          </cell>
        </row>
        <row r="1135">
          <cell r="C1135" t="str">
            <v>56050</v>
          </cell>
          <cell r="D1135" t="str">
            <v>CYCLOHEXANE</v>
          </cell>
          <cell r="E1135">
            <v>0.01</v>
          </cell>
        </row>
        <row r="1136">
          <cell r="C1136" t="str">
            <v>56600</v>
          </cell>
          <cell r="D1136" t="str">
            <v>HEXANE</v>
          </cell>
          <cell r="E1136">
            <v>0</v>
          </cell>
        </row>
        <row r="1137">
          <cell r="C1137" t="str">
            <v>56610</v>
          </cell>
          <cell r="D1137" t="str">
            <v>TRIMETHYL PENTENE, 2,2,4-</v>
          </cell>
          <cell r="E1137">
            <v>0.06</v>
          </cell>
        </row>
        <row r="1138">
          <cell r="C1138" t="str">
            <v>56673</v>
          </cell>
          <cell r="D1138" t="str">
            <v>OCTENE</v>
          </cell>
          <cell r="E1138">
            <v>0</v>
          </cell>
        </row>
        <row r="1139">
          <cell r="C1139" t="str">
            <v>56675</v>
          </cell>
          <cell r="D1139" t="str">
            <v>ISO OCTANE</v>
          </cell>
          <cell r="E1139">
            <v>0</v>
          </cell>
        </row>
        <row r="1140">
          <cell r="C1140" t="str">
            <v>56730</v>
          </cell>
          <cell r="D1140" t="str">
            <v>N-HEXANE</v>
          </cell>
          <cell r="E1140">
            <v>0.06</v>
          </cell>
        </row>
        <row r="1141">
          <cell r="C1141" t="str">
            <v>59003</v>
          </cell>
          <cell r="D1141" t="str">
            <v>GASOLINE</v>
          </cell>
          <cell r="E1141">
            <v>7.07</v>
          </cell>
        </row>
        <row r="1142">
          <cell r="C1142" t="str">
            <v>50001</v>
          </cell>
          <cell r="D1142" t="str">
            <v>NONMETHANE VOC-U</v>
          </cell>
          <cell r="E1142">
            <v>0</v>
          </cell>
        </row>
        <row r="1143">
          <cell r="C1143" t="str">
            <v>52416</v>
          </cell>
          <cell r="D1143" t="str">
            <v>TRIMETHYL BENZENE, 1,2,4-</v>
          </cell>
          <cell r="E1143">
            <v>0</v>
          </cell>
        </row>
        <row r="1144">
          <cell r="C1144" t="str">
            <v>52420</v>
          </cell>
          <cell r="D1144" t="str">
            <v>BENZENE</v>
          </cell>
          <cell r="E1144">
            <v>0.01</v>
          </cell>
        </row>
        <row r="1145">
          <cell r="C1145" t="str">
            <v>52440</v>
          </cell>
          <cell r="D1145" t="str">
            <v>CUMENE</v>
          </cell>
          <cell r="E1145">
            <v>0</v>
          </cell>
        </row>
        <row r="1146">
          <cell r="C1146" t="str">
            <v>52450</v>
          </cell>
          <cell r="D1146" t="str">
            <v>ETHYL BENZENE</v>
          </cell>
          <cell r="E1146">
            <v>0</v>
          </cell>
        </row>
        <row r="1147">
          <cell r="C1147" t="str">
            <v>52460</v>
          </cell>
          <cell r="D1147" t="str">
            <v>NAPHTHALENE</v>
          </cell>
          <cell r="E1147">
            <v>0</v>
          </cell>
        </row>
        <row r="1148">
          <cell r="C1148" t="str">
            <v>52490</v>
          </cell>
          <cell r="D1148" t="str">
            <v>TOLUENE</v>
          </cell>
          <cell r="E1148">
            <v>0</v>
          </cell>
        </row>
        <row r="1149">
          <cell r="C1149" t="str">
            <v>52510</v>
          </cell>
          <cell r="D1149" t="str">
            <v>XYLENE-U</v>
          </cell>
          <cell r="E1149">
            <v>0</v>
          </cell>
        </row>
        <row r="1150">
          <cell r="C1150" t="str">
            <v>56050</v>
          </cell>
          <cell r="D1150" t="str">
            <v>CYCLOHEXANE</v>
          </cell>
          <cell r="E1150">
            <v>0.01</v>
          </cell>
        </row>
        <row r="1151">
          <cell r="C1151" t="str">
            <v>59205</v>
          </cell>
          <cell r="D1151" t="str">
            <v>BUNKERS</v>
          </cell>
          <cell r="E1151">
            <v>0</v>
          </cell>
        </row>
        <row r="1152">
          <cell r="C1152" t="str">
            <v>59225</v>
          </cell>
          <cell r="D1152" t="str">
            <v>NO 6 FUEL OIL</v>
          </cell>
          <cell r="E1152">
            <v>0.03</v>
          </cell>
        </row>
        <row r="1153">
          <cell r="C1153" t="str">
            <v>50000</v>
          </cell>
          <cell r="D1153" t="str">
            <v>HYDROCARBONS</v>
          </cell>
          <cell r="E1153">
            <v>2.93</v>
          </cell>
        </row>
        <row r="1154">
          <cell r="C1154" t="str">
            <v>50001</v>
          </cell>
          <cell r="D1154" t="str">
            <v>NONMETHANE VOC-U</v>
          </cell>
          <cell r="E1154">
            <v>0</v>
          </cell>
        </row>
        <row r="1155">
          <cell r="C1155" t="str">
            <v>52416</v>
          </cell>
          <cell r="D1155" t="str">
            <v>TRIMETHYL BENZENE, 1,2,4-</v>
          </cell>
          <cell r="E1155">
            <v>0</v>
          </cell>
        </row>
        <row r="1156">
          <cell r="C1156" t="str">
            <v>52420</v>
          </cell>
          <cell r="D1156" t="str">
            <v>BENZENE</v>
          </cell>
          <cell r="E1156">
            <v>0.01</v>
          </cell>
        </row>
        <row r="1157">
          <cell r="C1157" t="str">
            <v>52440</v>
          </cell>
          <cell r="D1157" t="str">
            <v>CUMENE</v>
          </cell>
          <cell r="E1157">
            <v>0</v>
          </cell>
        </row>
        <row r="1158">
          <cell r="C1158" t="str">
            <v>52450</v>
          </cell>
          <cell r="D1158" t="str">
            <v>ETHYL BENZENE</v>
          </cell>
          <cell r="E1158">
            <v>0</v>
          </cell>
        </row>
        <row r="1159">
          <cell r="C1159" t="str">
            <v>52460</v>
          </cell>
          <cell r="D1159" t="str">
            <v>NAPHTHALENE</v>
          </cell>
          <cell r="E1159">
            <v>0</v>
          </cell>
        </row>
        <row r="1160">
          <cell r="C1160" t="str">
            <v>52490</v>
          </cell>
          <cell r="D1160" t="str">
            <v>TOLUENE</v>
          </cell>
          <cell r="E1160">
            <v>0</v>
          </cell>
        </row>
        <row r="1161">
          <cell r="C1161" t="str">
            <v>52510</v>
          </cell>
          <cell r="D1161" t="str">
            <v>XYLENE-U</v>
          </cell>
          <cell r="E1161">
            <v>0</v>
          </cell>
        </row>
        <row r="1162">
          <cell r="C1162" t="str">
            <v>56050</v>
          </cell>
          <cell r="D1162" t="str">
            <v>CYCLOHEXANE</v>
          </cell>
          <cell r="E1162">
            <v>0.02</v>
          </cell>
        </row>
        <row r="1163">
          <cell r="C1163" t="str">
            <v>56610</v>
          </cell>
          <cell r="D1163" t="str">
            <v>TRIMETHYL PENTENE, 2,2,4-</v>
          </cell>
          <cell r="E1163">
            <v>0.01</v>
          </cell>
        </row>
        <row r="1164">
          <cell r="C1164" t="str">
            <v>56730</v>
          </cell>
          <cell r="D1164" t="str">
            <v>N-HEXANE</v>
          </cell>
          <cell r="E1164">
            <v>0.02</v>
          </cell>
        </row>
        <row r="1165">
          <cell r="C1165" t="str">
            <v>59205</v>
          </cell>
          <cell r="D1165" t="str">
            <v>BUNKERS</v>
          </cell>
          <cell r="E1165">
            <v>0</v>
          </cell>
        </row>
        <row r="1166">
          <cell r="C1166" t="str">
            <v>59225</v>
          </cell>
          <cell r="D1166" t="str">
            <v>NO 6 FUEL OIL</v>
          </cell>
          <cell r="E1166">
            <v>0</v>
          </cell>
        </row>
        <row r="1167">
          <cell r="C1167" t="str">
            <v>50001</v>
          </cell>
          <cell r="D1167" t="str">
            <v>NONMETHANE VOC-U</v>
          </cell>
          <cell r="E1167">
            <v>0</v>
          </cell>
        </row>
        <row r="1168">
          <cell r="C1168" t="str">
            <v>52416</v>
          </cell>
          <cell r="D1168" t="str">
            <v>TRIMETHYL BENZENE, 1,2,4-</v>
          </cell>
          <cell r="E1168">
            <v>0</v>
          </cell>
        </row>
        <row r="1169">
          <cell r="C1169" t="str">
            <v>52420</v>
          </cell>
          <cell r="D1169" t="str">
            <v>BENZENE</v>
          </cell>
          <cell r="E1169">
            <v>0.01</v>
          </cell>
        </row>
        <row r="1170">
          <cell r="C1170" t="str">
            <v>52440</v>
          </cell>
          <cell r="D1170" t="str">
            <v>CUMENE</v>
          </cell>
          <cell r="E1170">
            <v>0</v>
          </cell>
        </row>
        <row r="1171">
          <cell r="C1171" t="str">
            <v>52450</v>
          </cell>
          <cell r="D1171" t="str">
            <v>ETHYL BENZENE</v>
          </cell>
          <cell r="E1171">
            <v>0</v>
          </cell>
        </row>
        <row r="1172">
          <cell r="C1172" t="str">
            <v>52460</v>
          </cell>
          <cell r="D1172" t="str">
            <v>NAPHTHALENE</v>
          </cell>
          <cell r="E1172">
            <v>0</v>
          </cell>
        </row>
        <row r="1173">
          <cell r="C1173" t="str">
            <v>52490</v>
          </cell>
          <cell r="D1173" t="str">
            <v>TOLUENE</v>
          </cell>
          <cell r="E1173">
            <v>0.03</v>
          </cell>
        </row>
        <row r="1174">
          <cell r="C1174" t="str">
            <v>52510</v>
          </cell>
          <cell r="D1174" t="str">
            <v>XYLENE-U</v>
          </cell>
          <cell r="E1174">
            <v>0.01</v>
          </cell>
        </row>
        <row r="1175">
          <cell r="C1175" t="str">
            <v>56050</v>
          </cell>
          <cell r="D1175" t="str">
            <v>CYCLOHEXANE</v>
          </cell>
          <cell r="E1175">
            <v>0</v>
          </cell>
        </row>
        <row r="1176">
          <cell r="C1176" t="str">
            <v>56600</v>
          </cell>
          <cell r="D1176" t="str">
            <v>HEXANE</v>
          </cell>
          <cell r="E1176">
            <v>0</v>
          </cell>
        </row>
        <row r="1177">
          <cell r="C1177" t="str">
            <v>56610</v>
          </cell>
          <cell r="D1177" t="str">
            <v>TRIMETHYL PENTENE, 2,2,4-</v>
          </cell>
          <cell r="E1177">
            <v>0.03</v>
          </cell>
        </row>
        <row r="1178">
          <cell r="C1178" t="str">
            <v>56675</v>
          </cell>
          <cell r="D1178" t="str">
            <v>ISO OCTANE</v>
          </cell>
          <cell r="E1178">
            <v>0</v>
          </cell>
        </row>
        <row r="1179">
          <cell r="C1179" t="str">
            <v>56730</v>
          </cell>
          <cell r="D1179" t="str">
            <v>N-HEXANE</v>
          </cell>
          <cell r="E1179">
            <v>0.02</v>
          </cell>
        </row>
        <row r="1180">
          <cell r="C1180" t="str">
            <v>59003</v>
          </cell>
          <cell r="D1180" t="str">
            <v>GASOLINE</v>
          </cell>
          <cell r="E1180">
            <v>2.86</v>
          </cell>
        </row>
        <row r="1181">
          <cell r="C1181" t="str">
            <v>59010</v>
          </cell>
          <cell r="D1181" t="str">
            <v>ALKYLATE</v>
          </cell>
          <cell r="E1181">
            <v>0</v>
          </cell>
        </row>
        <row r="1182">
          <cell r="C1182" t="str">
            <v>59300</v>
          </cell>
          <cell r="D1182" t="str">
            <v>NAPHTHA</v>
          </cell>
          <cell r="E1182">
            <v>0</v>
          </cell>
        </row>
        <row r="1183">
          <cell r="C1183" t="str">
            <v>59410</v>
          </cell>
          <cell r="D1183" t="str">
            <v>REFORMER FEED</v>
          </cell>
          <cell r="E1183">
            <v>0</v>
          </cell>
        </row>
        <row r="1184">
          <cell r="C1184" t="str">
            <v>50001</v>
          </cell>
          <cell r="D1184" t="str">
            <v>NONMETHANE VOC-U</v>
          </cell>
          <cell r="E1184">
            <v>0</v>
          </cell>
        </row>
        <row r="1185">
          <cell r="C1185" t="str">
            <v>52416</v>
          </cell>
          <cell r="D1185" t="str">
            <v>TRIMETHYL BENZENE, 1,2,4-</v>
          </cell>
          <cell r="E1185">
            <v>0</v>
          </cell>
        </row>
        <row r="1186">
          <cell r="C1186" t="str">
            <v>52420</v>
          </cell>
          <cell r="D1186" t="str">
            <v>BENZENE</v>
          </cell>
          <cell r="E1186">
            <v>0</v>
          </cell>
        </row>
        <row r="1187">
          <cell r="C1187" t="str">
            <v>52440</v>
          </cell>
          <cell r="D1187" t="str">
            <v>CUMENE</v>
          </cell>
          <cell r="E1187">
            <v>0</v>
          </cell>
        </row>
        <row r="1188">
          <cell r="C1188" t="str">
            <v>52450</v>
          </cell>
          <cell r="D1188" t="str">
            <v>ETHYL BENZENE</v>
          </cell>
          <cell r="E1188">
            <v>0</v>
          </cell>
        </row>
        <row r="1189">
          <cell r="C1189" t="str">
            <v>52460</v>
          </cell>
          <cell r="D1189" t="str">
            <v>NAPHTHALENE</v>
          </cell>
          <cell r="E1189">
            <v>0</v>
          </cell>
        </row>
        <row r="1190">
          <cell r="C1190" t="str">
            <v>52490</v>
          </cell>
          <cell r="D1190" t="str">
            <v>TOLUENE</v>
          </cell>
          <cell r="E1190">
            <v>0</v>
          </cell>
        </row>
        <row r="1191">
          <cell r="C1191" t="str">
            <v>52510</v>
          </cell>
          <cell r="D1191" t="str">
            <v>XYLENE-U</v>
          </cell>
          <cell r="E1191">
            <v>0</v>
          </cell>
        </row>
        <row r="1192">
          <cell r="C1192" t="str">
            <v>56050</v>
          </cell>
          <cell r="D1192" t="str">
            <v>CYCLOHEXANE</v>
          </cell>
          <cell r="E1192">
            <v>0.1</v>
          </cell>
        </row>
        <row r="1193">
          <cell r="C1193" t="str">
            <v>56675</v>
          </cell>
          <cell r="D1193" t="str">
            <v>ISO OCTANE</v>
          </cell>
          <cell r="E1193">
            <v>0</v>
          </cell>
        </row>
        <row r="1194">
          <cell r="C1194" t="str">
            <v>59175</v>
          </cell>
          <cell r="D1194" t="str">
            <v>FCC FEED</v>
          </cell>
          <cell r="E1194">
            <v>0.09</v>
          </cell>
        </row>
        <row r="1195">
          <cell r="C1195" t="str">
            <v>59210</v>
          </cell>
          <cell r="D1195" t="str">
            <v>NO 2 FUEL OIL</v>
          </cell>
          <cell r="E1195">
            <v>0</v>
          </cell>
        </row>
        <row r="1196">
          <cell r="C1196" t="str">
            <v>59250</v>
          </cell>
          <cell r="D1196" t="str">
            <v>GAS OIL</v>
          </cell>
          <cell r="E1196">
            <v>0</v>
          </cell>
        </row>
        <row r="1197">
          <cell r="C1197" t="str">
            <v>50001</v>
          </cell>
          <cell r="D1197" t="str">
            <v>NONMETHANE VOC-U</v>
          </cell>
          <cell r="E1197">
            <v>0</v>
          </cell>
        </row>
        <row r="1198">
          <cell r="C1198" t="str">
            <v>52416</v>
          </cell>
          <cell r="D1198" t="str">
            <v>TRIMETHYL BENZENE, 1,2,4-</v>
          </cell>
          <cell r="E1198">
            <v>0</v>
          </cell>
        </row>
        <row r="1199">
          <cell r="C1199" t="str">
            <v>52420</v>
          </cell>
          <cell r="D1199" t="str">
            <v>BENZENE</v>
          </cell>
          <cell r="E1199">
            <v>0</v>
          </cell>
        </row>
        <row r="1200">
          <cell r="C1200" t="str">
            <v>52440</v>
          </cell>
          <cell r="D1200" t="str">
            <v>CUMENE</v>
          </cell>
          <cell r="E1200">
            <v>0</v>
          </cell>
        </row>
        <row r="1201">
          <cell r="C1201" t="str">
            <v>52445</v>
          </cell>
          <cell r="D1201" t="str">
            <v>CHLOROETHANE</v>
          </cell>
          <cell r="E1201">
            <v>0</v>
          </cell>
        </row>
        <row r="1202">
          <cell r="C1202" t="str">
            <v>52450</v>
          </cell>
          <cell r="D1202" t="str">
            <v>ETHYL BENZENE</v>
          </cell>
          <cell r="E1202">
            <v>0</v>
          </cell>
        </row>
        <row r="1203">
          <cell r="C1203" t="str">
            <v>52460</v>
          </cell>
          <cell r="D1203" t="str">
            <v>NAPHTHALENE</v>
          </cell>
          <cell r="E1203">
            <v>0</v>
          </cell>
        </row>
        <row r="1204">
          <cell r="C1204" t="str">
            <v>52490</v>
          </cell>
          <cell r="D1204" t="str">
            <v>TOLUENE</v>
          </cell>
          <cell r="E1204">
            <v>0</v>
          </cell>
        </row>
        <row r="1205">
          <cell r="C1205" t="str">
            <v>52510</v>
          </cell>
          <cell r="D1205" t="str">
            <v>XYLENE-U</v>
          </cell>
          <cell r="E1205">
            <v>0</v>
          </cell>
        </row>
        <row r="1206">
          <cell r="C1206" t="str">
            <v>56050</v>
          </cell>
          <cell r="D1206" t="str">
            <v>CYCLOHEXANE</v>
          </cell>
          <cell r="E1206">
            <v>0.01</v>
          </cell>
        </row>
        <row r="1207">
          <cell r="C1207" t="str">
            <v>59490</v>
          </cell>
          <cell r="D1207" t="str">
            <v>VACUUM BOTTOMS</v>
          </cell>
          <cell r="E1207">
            <v>0.01</v>
          </cell>
        </row>
        <row r="1208">
          <cell r="C1208" t="str">
            <v>59500</v>
          </cell>
          <cell r="D1208" t="str">
            <v>ASPHALT FUMES</v>
          </cell>
          <cell r="E1208">
            <v>0</v>
          </cell>
        </row>
        <row r="1209">
          <cell r="C1209" t="str">
            <v>50001</v>
          </cell>
          <cell r="D1209" t="str">
            <v>NONMETHANE VOC-U</v>
          </cell>
          <cell r="E1209">
            <v>0</v>
          </cell>
        </row>
        <row r="1210">
          <cell r="C1210" t="str">
            <v>52416</v>
          </cell>
          <cell r="D1210" t="str">
            <v>TRIMETHYL BENZENE, 1,2,4-</v>
          </cell>
          <cell r="E1210">
            <v>0.04</v>
          </cell>
        </row>
        <row r="1211">
          <cell r="C1211" t="str">
            <v>52420</v>
          </cell>
          <cell r="D1211" t="str">
            <v>BENZENE</v>
          </cell>
          <cell r="E1211">
            <v>0.14000000000000001</v>
          </cell>
        </row>
        <row r="1212">
          <cell r="C1212" t="str">
            <v>52440</v>
          </cell>
          <cell r="D1212" t="str">
            <v>CUMENE</v>
          </cell>
          <cell r="E1212">
            <v>0</v>
          </cell>
        </row>
        <row r="1213">
          <cell r="C1213" t="str">
            <v>52450</v>
          </cell>
          <cell r="D1213" t="str">
            <v>ETHYL BENZENE</v>
          </cell>
          <cell r="E1213">
            <v>0</v>
          </cell>
        </row>
        <row r="1214">
          <cell r="C1214" t="str">
            <v>52460</v>
          </cell>
          <cell r="D1214" t="str">
            <v>NAPHTHALENE</v>
          </cell>
          <cell r="E1214">
            <v>0</v>
          </cell>
        </row>
        <row r="1215">
          <cell r="C1215" t="str">
            <v>52480</v>
          </cell>
          <cell r="D1215" t="str">
            <v>STYRENE</v>
          </cell>
          <cell r="E1215">
            <v>0.02</v>
          </cell>
        </row>
        <row r="1216">
          <cell r="C1216" t="str">
            <v>52490</v>
          </cell>
          <cell r="D1216" t="str">
            <v>TOLUENE</v>
          </cell>
          <cell r="E1216">
            <v>0.08</v>
          </cell>
        </row>
        <row r="1217">
          <cell r="C1217" t="str">
            <v>52510</v>
          </cell>
          <cell r="D1217" t="str">
            <v>XYLENE-U</v>
          </cell>
          <cell r="E1217">
            <v>0.25</v>
          </cell>
        </row>
        <row r="1218">
          <cell r="C1218" t="str">
            <v>56050</v>
          </cell>
          <cell r="D1218" t="str">
            <v>CYCLOHEXANE</v>
          </cell>
          <cell r="E1218">
            <v>0.25</v>
          </cell>
        </row>
        <row r="1219">
          <cell r="C1219" t="str">
            <v>56730</v>
          </cell>
          <cell r="D1219" t="str">
            <v>N-HEXANE</v>
          </cell>
          <cell r="E1219">
            <v>0.16</v>
          </cell>
        </row>
        <row r="1220">
          <cell r="C1220" t="str">
            <v>59210</v>
          </cell>
          <cell r="D1220" t="str">
            <v>NO 2 FUEL OIL</v>
          </cell>
          <cell r="E1220">
            <v>1.55</v>
          </cell>
        </row>
        <row r="1221">
          <cell r="C1221" t="str">
            <v>59250</v>
          </cell>
          <cell r="D1221" t="str">
            <v>GAS OIL</v>
          </cell>
          <cell r="E1221">
            <v>0</v>
          </cell>
        </row>
        <row r="1222">
          <cell r="C1222" t="str">
            <v>50001</v>
          </cell>
          <cell r="D1222" t="str">
            <v>NONMETHANE VOC-U</v>
          </cell>
          <cell r="E1222">
            <v>0</v>
          </cell>
        </row>
        <row r="1223">
          <cell r="C1223" t="str">
            <v>52416</v>
          </cell>
          <cell r="D1223" t="str">
            <v>TRIMETHYL BENZENE, 1,2,4-</v>
          </cell>
          <cell r="E1223">
            <v>0.01</v>
          </cell>
        </row>
        <row r="1224">
          <cell r="C1224" t="str">
            <v>52420</v>
          </cell>
          <cell r="D1224" t="str">
            <v>BENZENE</v>
          </cell>
          <cell r="E1224">
            <v>0.08</v>
          </cell>
        </row>
        <row r="1225">
          <cell r="C1225" t="str">
            <v>52440</v>
          </cell>
          <cell r="D1225" t="str">
            <v>CUMENE</v>
          </cell>
          <cell r="E1225">
            <v>0</v>
          </cell>
        </row>
        <row r="1226">
          <cell r="C1226" t="str">
            <v>52450</v>
          </cell>
          <cell r="D1226" t="str">
            <v>ETHYL BENZENE</v>
          </cell>
          <cell r="E1226">
            <v>0</v>
          </cell>
        </row>
        <row r="1227">
          <cell r="C1227" t="str">
            <v>52460</v>
          </cell>
          <cell r="D1227" t="str">
            <v>NAPHTHALENE</v>
          </cell>
          <cell r="E1227">
            <v>0</v>
          </cell>
        </row>
        <row r="1228">
          <cell r="C1228" t="str">
            <v>52480</v>
          </cell>
          <cell r="D1228" t="str">
            <v>STYRENE</v>
          </cell>
          <cell r="E1228">
            <v>0.01</v>
          </cell>
        </row>
        <row r="1229">
          <cell r="C1229" t="str">
            <v>52490</v>
          </cell>
          <cell r="D1229" t="str">
            <v>TOLUENE</v>
          </cell>
          <cell r="E1229">
            <v>0.06</v>
          </cell>
        </row>
        <row r="1230">
          <cell r="C1230" t="str">
            <v>52510</v>
          </cell>
          <cell r="D1230" t="str">
            <v>XYLENE-U</v>
          </cell>
          <cell r="E1230">
            <v>0.12</v>
          </cell>
        </row>
        <row r="1231">
          <cell r="C1231" t="str">
            <v>56050</v>
          </cell>
          <cell r="D1231" t="str">
            <v>CYCLOHEXANE</v>
          </cell>
          <cell r="E1231">
            <v>0.11</v>
          </cell>
        </row>
        <row r="1232">
          <cell r="C1232" t="str">
            <v>56600</v>
          </cell>
          <cell r="D1232" t="str">
            <v>HEXANE</v>
          </cell>
          <cell r="E1232">
            <v>0</v>
          </cell>
        </row>
        <row r="1233">
          <cell r="C1233" t="str">
            <v>59210</v>
          </cell>
          <cell r="D1233" t="str">
            <v>NO 2 FUEL OIL</v>
          </cell>
          <cell r="E1233">
            <v>0.73</v>
          </cell>
        </row>
        <row r="1234">
          <cell r="C1234" t="str">
            <v>50001</v>
          </cell>
          <cell r="D1234" t="str">
            <v>NONMETHANE VOC-U</v>
          </cell>
          <cell r="E1234">
            <v>0</v>
          </cell>
        </row>
        <row r="1235">
          <cell r="C1235" t="str">
            <v>52416</v>
          </cell>
          <cell r="D1235" t="str">
            <v>TRIMETHYL BENZENE, 1,2,4-</v>
          </cell>
          <cell r="E1235">
            <v>0.03</v>
          </cell>
        </row>
        <row r="1236">
          <cell r="C1236" t="str">
            <v>52420</v>
          </cell>
          <cell r="D1236" t="str">
            <v>BENZENE</v>
          </cell>
          <cell r="E1236">
            <v>0.13</v>
          </cell>
        </row>
        <row r="1237">
          <cell r="C1237" t="str">
            <v>52440</v>
          </cell>
          <cell r="D1237" t="str">
            <v>CUMENE</v>
          </cell>
          <cell r="E1237">
            <v>0</v>
          </cell>
        </row>
        <row r="1238">
          <cell r="C1238" t="str">
            <v>52450</v>
          </cell>
          <cell r="D1238" t="str">
            <v>ETHYL BENZENE</v>
          </cell>
          <cell r="E1238">
            <v>0</v>
          </cell>
        </row>
        <row r="1239">
          <cell r="C1239" t="str">
            <v>52460</v>
          </cell>
          <cell r="D1239" t="str">
            <v>NAPHTHALENE</v>
          </cell>
          <cell r="E1239">
            <v>0</v>
          </cell>
        </row>
        <row r="1240">
          <cell r="C1240" t="str">
            <v>52490</v>
          </cell>
          <cell r="D1240" t="str">
            <v>TOLUENE</v>
          </cell>
          <cell r="E1240">
            <v>7.0000000000000007E-2</v>
          </cell>
        </row>
        <row r="1241">
          <cell r="C1241" t="str">
            <v>52510</v>
          </cell>
          <cell r="D1241" t="str">
            <v>XYLENE-U</v>
          </cell>
          <cell r="E1241">
            <v>0.22</v>
          </cell>
        </row>
        <row r="1242">
          <cell r="C1242" t="str">
            <v>56050</v>
          </cell>
          <cell r="D1242" t="str">
            <v>CYCLOHEXANE</v>
          </cell>
          <cell r="E1242">
            <v>0.22</v>
          </cell>
        </row>
        <row r="1243">
          <cell r="C1243" t="str">
            <v>56730</v>
          </cell>
          <cell r="D1243" t="str">
            <v>N-HEXANE</v>
          </cell>
          <cell r="E1243">
            <v>0.14000000000000001</v>
          </cell>
        </row>
        <row r="1244">
          <cell r="C1244" t="str">
            <v>59210</v>
          </cell>
          <cell r="D1244" t="str">
            <v>NO 2 FUEL OIL</v>
          </cell>
          <cell r="E1244">
            <v>1.35</v>
          </cell>
        </row>
        <row r="1245">
          <cell r="C1245" t="str">
            <v>59250</v>
          </cell>
          <cell r="D1245" t="str">
            <v>GAS OIL</v>
          </cell>
          <cell r="E1245">
            <v>0</v>
          </cell>
        </row>
        <row r="1246">
          <cell r="C1246" t="str">
            <v>50001</v>
          </cell>
          <cell r="D1246" t="str">
            <v>NONMETHANE VOC-U</v>
          </cell>
          <cell r="E1246">
            <v>0.83</v>
          </cell>
        </row>
        <row r="1247">
          <cell r="C1247" t="str">
            <v>51590</v>
          </cell>
          <cell r="D1247" t="str">
            <v>TERT BUTYL ALCOHOL</v>
          </cell>
          <cell r="E1247">
            <v>0</v>
          </cell>
        </row>
        <row r="1248">
          <cell r="C1248" t="str">
            <v>52848</v>
          </cell>
          <cell r="D1248" t="str">
            <v>CELLOSOLVE SOLVENT</v>
          </cell>
          <cell r="E1248">
            <v>0</v>
          </cell>
        </row>
        <row r="1249">
          <cell r="C1249" t="str">
            <v>52878</v>
          </cell>
          <cell r="D1249" t="str">
            <v>METHYL TERT-BUTYL ETHER</v>
          </cell>
          <cell r="E1249">
            <v>2.4300000000000002</v>
          </cell>
        </row>
        <row r="1250">
          <cell r="C1250" t="str">
            <v>55150</v>
          </cell>
          <cell r="D1250" t="str">
            <v>BUTADIENE</v>
          </cell>
          <cell r="E1250">
            <v>0.01</v>
          </cell>
        </row>
        <row r="1251">
          <cell r="C1251" t="str">
            <v>55600</v>
          </cell>
          <cell r="D1251" t="str">
            <v>PROPYLENE</v>
          </cell>
          <cell r="E1251">
            <v>0.06</v>
          </cell>
        </row>
        <row r="1252">
          <cell r="C1252" t="str">
            <v>50001</v>
          </cell>
          <cell r="D1252" t="str">
            <v>NONMETHANE VOC-U</v>
          </cell>
          <cell r="E1252">
            <v>0.83</v>
          </cell>
        </row>
        <row r="1253">
          <cell r="C1253" t="str">
            <v>51590</v>
          </cell>
          <cell r="D1253" t="str">
            <v>TERT BUTYL ALCOHOL</v>
          </cell>
          <cell r="E1253">
            <v>0</v>
          </cell>
        </row>
        <row r="1254">
          <cell r="C1254" t="str">
            <v>52878</v>
          </cell>
          <cell r="D1254" t="str">
            <v>METHYL TERT-BUTYL ETHER</v>
          </cell>
          <cell r="E1254">
            <v>2.4300000000000002</v>
          </cell>
        </row>
        <row r="1255">
          <cell r="C1255" t="str">
            <v>55150</v>
          </cell>
          <cell r="D1255" t="str">
            <v>BUTADIENE</v>
          </cell>
          <cell r="E1255">
            <v>0.01</v>
          </cell>
        </row>
        <row r="1256">
          <cell r="C1256" t="str">
            <v>55600</v>
          </cell>
          <cell r="D1256" t="str">
            <v>PROPYLENE</v>
          </cell>
          <cell r="E1256">
            <v>0.06</v>
          </cell>
        </row>
        <row r="1257">
          <cell r="C1257" t="str">
            <v>50001</v>
          </cell>
          <cell r="D1257" t="str">
            <v>NONMETHANE VOC-U</v>
          </cell>
          <cell r="E1257">
            <v>0</v>
          </cell>
        </row>
        <row r="1258">
          <cell r="C1258" t="str">
            <v>52416</v>
          </cell>
          <cell r="D1258" t="str">
            <v>TRIMETHYL BENZENE, 1,2,4-</v>
          </cell>
          <cell r="E1258">
            <v>0</v>
          </cell>
        </row>
        <row r="1259">
          <cell r="C1259" t="str">
            <v>52420</v>
          </cell>
          <cell r="D1259" t="str">
            <v>BENZENE</v>
          </cell>
          <cell r="E1259">
            <v>0.01</v>
          </cell>
        </row>
        <row r="1260">
          <cell r="C1260" t="str">
            <v>52450</v>
          </cell>
          <cell r="D1260" t="str">
            <v>ETHYL BENZENE</v>
          </cell>
          <cell r="E1260">
            <v>0</v>
          </cell>
        </row>
        <row r="1261">
          <cell r="C1261" t="str">
            <v>52460</v>
          </cell>
          <cell r="D1261" t="str">
            <v>NAPHTHALENE</v>
          </cell>
          <cell r="E1261">
            <v>0</v>
          </cell>
        </row>
        <row r="1262">
          <cell r="C1262" t="str">
            <v>52470</v>
          </cell>
          <cell r="D1262" t="str">
            <v>POLYNUCLEAR AROMATICS</v>
          </cell>
          <cell r="E1262">
            <v>0</v>
          </cell>
        </row>
        <row r="1263">
          <cell r="C1263" t="str">
            <v>52490</v>
          </cell>
          <cell r="D1263" t="str">
            <v>TOLUENE</v>
          </cell>
          <cell r="E1263">
            <v>0</v>
          </cell>
        </row>
        <row r="1264">
          <cell r="C1264" t="str">
            <v>52510</v>
          </cell>
          <cell r="D1264" t="str">
            <v>XYLENE-U</v>
          </cell>
          <cell r="E1264">
            <v>0</v>
          </cell>
        </row>
        <row r="1265">
          <cell r="C1265" t="str">
            <v>56050</v>
          </cell>
          <cell r="D1265" t="str">
            <v>CYCLOHEXANE</v>
          </cell>
          <cell r="E1265">
            <v>0</v>
          </cell>
        </row>
        <row r="1266">
          <cell r="C1266" t="str">
            <v>59205</v>
          </cell>
          <cell r="D1266" t="str">
            <v>BUNKERS</v>
          </cell>
          <cell r="E1266">
            <v>0</v>
          </cell>
        </row>
        <row r="1267">
          <cell r="C1267" t="str">
            <v>59225</v>
          </cell>
          <cell r="D1267" t="str">
            <v>NO 6 FUEL OIL</v>
          </cell>
          <cell r="E1267">
            <v>0.02</v>
          </cell>
        </row>
        <row r="1268">
          <cell r="C1268" t="str">
            <v>50001</v>
          </cell>
          <cell r="D1268" t="str">
            <v>NONMETHANE VOC-U</v>
          </cell>
          <cell r="E1268">
            <v>0</v>
          </cell>
        </row>
        <row r="1269">
          <cell r="C1269" t="str">
            <v>52416</v>
          </cell>
          <cell r="D1269" t="str">
            <v>TRIMETHYL BENZENE, 1,2,4-</v>
          </cell>
          <cell r="E1269">
            <v>0</v>
          </cell>
        </row>
        <row r="1270">
          <cell r="C1270" t="str">
            <v>52420</v>
          </cell>
          <cell r="D1270" t="str">
            <v>BENZENE</v>
          </cell>
          <cell r="E1270">
            <v>0.01</v>
          </cell>
        </row>
        <row r="1271">
          <cell r="C1271" t="str">
            <v>52440</v>
          </cell>
          <cell r="D1271" t="str">
            <v>CUMENE</v>
          </cell>
          <cell r="E1271">
            <v>0</v>
          </cell>
        </row>
        <row r="1272">
          <cell r="C1272" t="str">
            <v>52450</v>
          </cell>
          <cell r="D1272" t="str">
            <v>ETHYL BENZENE</v>
          </cell>
          <cell r="E1272">
            <v>0</v>
          </cell>
        </row>
        <row r="1273">
          <cell r="C1273" t="str">
            <v>52460</v>
          </cell>
          <cell r="D1273" t="str">
            <v>NAPHTHALENE</v>
          </cell>
          <cell r="E1273">
            <v>0</v>
          </cell>
        </row>
        <row r="1274">
          <cell r="C1274" t="str">
            <v>52490</v>
          </cell>
          <cell r="D1274" t="str">
            <v>TOLUENE</v>
          </cell>
          <cell r="E1274">
            <v>0</v>
          </cell>
        </row>
        <row r="1275">
          <cell r="C1275" t="str">
            <v>52510</v>
          </cell>
          <cell r="D1275" t="str">
            <v>XYLENE-U</v>
          </cell>
          <cell r="E1275">
            <v>0</v>
          </cell>
        </row>
        <row r="1276">
          <cell r="C1276" t="str">
            <v>56050</v>
          </cell>
          <cell r="D1276" t="str">
            <v>CYCLOHEXANE</v>
          </cell>
          <cell r="E1276">
            <v>0</v>
          </cell>
        </row>
        <row r="1277">
          <cell r="C1277" t="str">
            <v>59490</v>
          </cell>
          <cell r="D1277" t="str">
            <v>VACUUM BOTTOMS</v>
          </cell>
          <cell r="E1277">
            <v>0.02</v>
          </cell>
        </row>
        <row r="1278">
          <cell r="C1278" t="str">
            <v>59500</v>
          </cell>
          <cell r="D1278" t="str">
            <v>ASPHALT FUMES</v>
          </cell>
          <cell r="E1278">
            <v>0</v>
          </cell>
        </row>
        <row r="1279">
          <cell r="C1279" t="str">
            <v>50001</v>
          </cell>
          <cell r="D1279" t="str">
            <v>NONMETHANE VOC-U</v>
          </cell>
          <cell r="E1279">
            <v>0</v>
          </cell>
        </row>
        <row r="1280">
          <cell r="C1280" t="str">
            <v>55150</v>
          </cell>
          <cell r="D1280" t="str">
            <v>BUTADIENE</v>
          </cell>
          <cell r="E1280">
            <v>0.04</v>
          </cell>
        </row>
        <row r="1281">
          <cell r="C1281" t="str">
            <v>56600</v>
          </cell>
          <cell r="D1281" t="str">
            <v>HEXANE</v>
          </cell>
          <cell r="E1281">
            <v>0</v>
          </cell>
        </row>
        <row r="1282">
          <cell r="C1282" t="str">
            <v>56610</v>
          </cell>
          <cell r="D1282" t="str">
            <v>TRIMETHYL PENTENE, 2,2,4-</v>
          </cell>
          <cell r="E1282">
            <v>0.51</v>
          </cell>
        </row>
        <row r="1283">
          <cell r="C1283" t="str">
            <v>56625</v>
          </cell>
          <cell r="D1283" t="str">
            <v>ISOBUTANE</v>
          </cell>
          <cell r="E1283">
            <v>0</v>
          </cell>
        </row>
        <row r="1284">
          <cell r="C1284" t="str">
            <v>56675</v>
          </cell>
          <cell r="D1284" t="str">
            <v>ISO OCTANE</v>
          </cell>
          <cell r="E1284">
            <v>0</v>
          </cell>
        </row>
        <row r="1285">
          <cell r="C1285" t="str">
            <v>56725</v>
          </cell>
          <cell r="D1285" t="str">
            <v>N BUTANE</v>
          </cell>
          <cell r="E1285">
            <v>0</v>
          </cell>
        </row>
        <row r="1286">
          <cell r="C1286" t="str">
            <v>59010</v>
          </cell>
          <cell r="D1286" t="str">
            <v>ALKYLATE</v>
          </cell>
          <cell r="E1286">
            <v>8.3000000000000007</v>
          </cell>
        </row>
        <row r="1287">
          <cell r="C1287" t="str">
            <v>50001</v>
          </cell>
          <cell r="D1287" t="str">
            <v>NONMETHANE VOC-U</v>
          </cell>
          <cell r="E1287">
            <v>0</v>
          </cell>
        </row>
        <row r="1288">
          <cell r="C1288" t="str">
            <v>52416</v>
          </cell>
          <cell r="D1288" t="str">
            <v>TRIMETHYL BENZENE, 1,2,4-</v>
          </cell>
          <cell r="E1288">
            <v>0</v>
          </cell>
        </row>
        <row r="1289">
          <cell r="C1289" t="str">
            <v>52420</v>
          </cell>
          <cell r="D1289" t="str">
            <v>BENZENE</v>
          </cell>
          <cell r="E1289">
            <v>0.03</v>
          </cell>
        </row>
        <row r="1290">
          <cell r="C1290" t="str">
            <v>52450</v>
          </cell>
          <cell r="D1290" t="str">
            <v>ETHYL BENZENE</v>
          </cell>
          <cell r="E1290">
            <v>0</v>
          </cell>
        </row>
        <row r="1291">
          <cell r="C1291" t="str">
            <v>52460</v>
          </cell>
          <cell r="D1291" t="str">
            <v>NAPHTHALENE</v>
          </cell>
          <cell r="E1291">
            <v>0</v>
          </cell>
        </row>
        <row r="1292">
          <cell r="C1292" t="str">
            <v>52470</v>
          </cell>
          <cell r="D1292" t="str">
            <v>POLYNUCLEAR AROMATICS</v>
          </cell>
          <cell r="E1292">
            <v>0</v>
          </cell>
        </row>
        <row r="1293">
          <cell r="C1293" t="str">
            <v>52490</v>
          </cell>
          <cell r="D1293" t="str">
            <v>TOLUENE</v>
          </cell>
          <cell r="E1293">
            <v>0.01</v>
          </cell>
        </row>
        <row r="1294">
          <cell r="C1294" t="str">
            <v>52510</v>
          </cell>
          <cell r="D1294" t="str">
            <v>XYLENE-U</v>
          </cell>
          <cell r="E1294">
            <v>0</v>
          </cell>
        </row>
        <row r="1295">
          <cell r="C1295" t="str">
            <v>56050</v>
          </cell>
          <cell r="D1295" t="str">
            <v>CYCLOHEXANE</v>
          </cell>
          <cell r="E1295">
            <v>0.01</v>
          </cell>
        </row>
        <row r="1296">
          <cell r="C1296" t="str">
            <v>59205</v>
          </cell>
          <cell r="D1296" t="str">
            <v>BUNKERS</v>
          </cell>
          <cell r="E1296">
            <v>0</v>
          </cell>
        </row>
        <row r="1297">
          <cell r="C1297" t="str">
            <v>59225</v>
          </cell>
          <cell r="D1297" t="str">
            <v>NO 6 FUEL OIL</v>
          </cell>
          <cell r="E1297">
            <v>0.06</v>
          </cell>
        </row>
        <row r="1298">
          <cell r="C1298" t="str">
            <v>50001</v>
          </cell>
          <cell r="D1298" t="str">
            <v>NONMETHANE VOC-U</v>
          </cell>
          <cell r="E1298">
            <v>0</v>
          </cell>
        </row>
        <row r="1299">
          <cell r="C1299" t="str">
            <v>52416</v>
          </cell>
          <cell r="D1299" t="str">
            <v>TRIMETHYL BENZENE, 1,2,4-</v>
          </cell>
          <cell r="E1299">
            <v>0</v>
          </cell>
        </row>
        <row r="1300">
          <cell r="C1300" t="str">
            <v>52420</v>
          </cell>
          <cell r="D1300" t="str">
            <v>BENZENE</v>
          </cell>
          <cell r="E1300">
            <v>0.06</v>
          </cell>
        </row>
        <row r="1301">
          <cell r="C1301" t="str">
            <v>52440</v>
          </cell>
          <cell r="D1301" t="str">
            <v>CUMENE</v>
          </cell>
          <cell r="E1301">
            <v>0</v>
          </cell>
        </row>
        <row r="1302">
          <cell r="C1302" t="str">
            <v>52450</v>
          </cell>
          <cell r="D1302" t="str">
            <v>ETHYL BENZENE</v>
          </cell>
          <cell r="E1302">
            <v>0.01</v>
          </cell>
        </row>
        <row r="1303">
          <cell r="C1303" t="str">
            <v>52490</v>
          </cell>
          <cell r="D1303" t="str">
            <v>TOLUENE</v>
          </cell>
          <cell r="E1303">
            <v>0.05</v>
          </cell>
        </row>
        <row r="1304">
          <cell r="C1304" t="str">
            <v>52510</v>
          </cell>
          <cell r="D1304" t="str">
            <v>XYLENE-U</v>
          </cell>
          <cell r="E1304">
            <v>0.03</v>
          </cell>
        </row>
        <row r="1305">
          <cell r="C1305" t="str">
            <v>56050</v>
          </cell>
          <cell r="D1305" t="str">
            <v>CYCLOHEXANE</v>
          </cell>
          <cell r="E1305">
            <v>0.06</v>
          </cell>
        </row>
        <row r="1306">
          <cell r="C1306" t="str">
            <v>56600</v>
          </cell>
          <cell r="D1306" t="str">
            <v>HEXANE</v>
          </cell>
          <cell r="E1306">
            <v>0</v>
          </cell>
        </row>
        <row r="1307">
          <cell r="C1307" t="str">
            <v>56675</v>
          </cell>
          <cell r="D1307" t="str">
            <v>ISO OCTANE</v>
          </cell>
          <cell r="E1307">
            <v>0</v>
          </cell>
        </row>
        <row r="1308">
          <cell r="C1308" t="str">
            <v>56730</v>
          </cell>
          <cell r="D1308" t="str">
            <v>N-HEXANE</v>
          </cell>
          <cell r="E1308">
            <v>0.13</v>
          </cell>
        </row>
        <row r="1309">
          <cell r="C1309" t="str">
            <v>59003</v>
          </cell>
          <cell r="D1309" t="str">
            <v>GASOLINE</v>
          </cell>
          <cell r="E1309">
            <v>0</v>
          </cell>
        </row>
        <row r="1310">
          <cell r="C1310" t="str">
            <v>59010</v>
          </cell>
          <cell r="D1310" t="str">
            <v>ALKYLATE</v>
          </cell>
          <cell r="E1310">
            <v>0</v>
          </cell>
        </row>
        <row r="1311">
          <cell r="C1311" t="str">
            <v>59300</v>
          </cell>
          <cell r="D1311" t="str">
            <v>NAPHTHA</v>
          </cell>
          <cell r="E1311">
            <v>3.76</v>
          </cell>
        </row>
        <row r="1312">
          <cell r="C1312" t="str">
            <v>50001</v>
          </cell>
          <cell r="D1312" t="str">
            <v>NONMETHANE VOC-U</v>
          </cell>
          <cell r="E1312">
            <v>0</v>
          </cell>
        </row>
        <row r="1313">
          <cell r="C1313" t="str">
            <v>52416</v>
          </cell>
          <cell r="D1313" t="str">
            <v>TRIMETHYL BENZENE, 1,2,4-</v>
          </cell>
          <cell r="E1313">
            <v>0.01</v>
          </cell>
        </row>
        <row r="1314">
          <cell r="C1314" t="str">
            <v>52420</v>
          </cell>
          <cell r="D1314" t="str">
            <v>BENZENE</v>
          </cell>
          <cell r="E1314">
            <v>0.05</v>
          </cell>
        </row>
        <row r="1315">
          <cell r="C1315" t="str">
            <v>52440</v>
          </cell>
          <cell r="D1315" t="str">
            <v>CUMENE</v>
          </cell>
          <cell r="E1315">
            <v>0</v>
          </cell>
        </row>
        <row r="1316">
          <cell r="C1316" t="str">
            <v>52450</v>
          </cell>
          <cell r="D1316" t="str">
            <v>ETHYL BENZENE</v>
          </cell>
          <cell r="E1316">
            <v>0.01</v>
          </cell>
        </row>
        <row r="1317">
          <cell r="C1317" t="str">
            <v>52460</v>
          </cell>
          <cell r="D1317" t="str">
            <v>NAPHTHALENE</v>
          </cell>
          <cell r="E1317">
            <v>0</v>
          </cell>
        </row>
        <row r="1318">
          <cell r="C1318" t="str">
            <v>52490</v>
          </cell>
          <cell r="D1318" t="str">
            <v>TOLUENE</v>
          </cell>
          <cell r="E1318">
            <v>0.1</v>
          </cell>
        </row>
        <row r="1319">
          <cell r="C1319" t="str">
            <v>52510</v>
          </cell>
          <cell r="D1319" t="str">
            <v>XYLENE-U</v>
          </cell>
          <cell r="E1319">
            <v>0.04</v>
          </cell>
        </row>
        <row r="1320">
          <cell r="C1320" t="str">
            <v>52878</v>
          </cell>
          <cell r="D1320" t="str">
            <v>METHYL TERT-BUTYL ETHER</v>
          </cell>
          <cell r="E1320">
            <v>0</v>
          </cell>
        </row>
        <row r="1321">
          <cell r="C1321" t="str">
            <v>55600</v>
          </cell>
          <cell r="D1321" t="str">
            <v>PROPYLENE</v>
          </cell>
          <cell r="E1321">
            <v>0</v>
          </cell>
        </row>
        <row r="1322">
          <cell r="C1322" t="str">
            <v>56050</v>
          </cell>
          <cell r="D1322" t="str">
            <v>CYCLOHEXANE</v>
          </cell>
          <cell r="E1322">
            <v>0.01</v>
          </cell>
        </row>
        <row r="1323">
          <cell r="C1323" t="str">
            <v>56600</v>
          </cell>
          <cell r="D1323" t="str">
            <v>HEXANE</v>
          </cell>
          <cell r="E1323">
            <v>0</v>
          </cell>
        </row>
        <row r="1324">
          <cell r="C1324" t="str">
            <v>56610</v>
          </cell>
          <cell r="D1324" t="str">
            <v>TRIMETHYL PENTENE, 2,2,4-</v>
          </cell>
          <cell r="E1324">
            <v>0.11</v>
          </cell>
        </row>
        <row r="1325">
          <cell r="C1325" t="str">
            <v>56675</v>
          </cell>
          <cell r="D1325" t="str">
            <v>ISO OCTANE</v>
          </cell>
          <cell r="E1325">
            <v>0</v>
          </cell>
        </row>
        <row r="1326">
          <cell r="C1326" t="str">
            <v>56730</v>
          </cell>
          <cell r="D1326" t="str">
            <v>N-HEXANE</v>
          </cell>
          <cell r="E1326">
            <v>0.08</v>
          </cell>
        </row>
        <row r="1327">
          <cell r="C1327" t="str">
            <v>59003</v>
          </cell>
          <cell r="D1327" t="str">
            <v>GASOLINE</v>
          </cell>
          <cell r="E1327">
            <v>9.82</v>
          </cell>
        </row>
        <row r="1328">
          <cell r="C1328" t="str">
            <v>59004</v>
          </cell>
          <cell r="D1328" t="str">
            <v>JET FUEL</v>
          </cell>
          <cell r="E1328">
            <v>0</v>
          </cell>
        </row>
        <row r="1329">
          <cell r="C1329" t="str">
            <v>59005</v>
          </cell>
          <cell r="D1329" t="str">
            <v>KEROSENE</v>
          </cell>
          <cell r="E1329">
            <v>0</v>
          </cell>
        </row>
        <row r="1330">
          <cell r="C1330" t="str">
            <v>50001</v>
          </cell>
          <cell r="D1330" t="str">
            <v>NONMETHANE VOC-U</v>
          </cell>
          <cell r="E1330">
            <v>0</v>
          </cell>
        </row>
        <row r="1331">
          <cell r="C1331" t="str">
            <v>52416</v>
          </cell>
          <cell r="D1331" t="str">
            <v>TRIMETHYL BENZENE, 1,2,4-</v>
          </cell>
          <cell r="E1331">
            <v>0.01</v>
          </cell>
        </row>
        <row r="1332">
          <cell r="C1332" t="str">
            <v>52420</v>
          </cell>
          <cell r="D1332" t="str">
            <v>BENZENE</v>
          </cell>
          <cell r="E1332">
            <v>0.06</v>
          </cell>
        </row>
        <row r="1333">
          <cell r="C1333" t="str">
            <v>52440</v>
          </cell>
          <cell r="D1333" t="str">
            <v>CUMENE</v>
          </cell>
          <cell r="E1333">
            <v>0</v>
          </cell>
        </row>
        <row r="1334">
          <cell r="C1334" t="str">
            <v>52450</v>
          </cell>
          <cell r="D1334" t="str">
            <v>ETHYL BENZENE</v>
          </cell>
          <cell r="E1334">
            <v>0.01</v>
          </cell>
        </row>
        <row r="1335">
          <cell r="C1335" t="str">
            <v>52460</v>
          </cell>
          <cell r="D1335" t="str">
            <v>NAPHTHALENE</v>
          </cell>
          <cell r="E1335">
            <v>0</v>
          </cell>
        </row>
        <row r="1336">
          <cell r="C1336" t="str">
            <v>52490</v>
          </cell>
          <cell r="D1336" t="str">
            <v>TOLUENE</v>
          </cell>
          <cell r="E1336">
            <v>0.11</v>
          </cell>
        </row>
        <row r="1337">
          <cell r="C1337" t="str">
            <v>52510</v>
          </cell>
          <cell r="D1337" t="str">
            <v>XYLENE-U</v>
          </cell>
          <cell r="E1337">
            <v>0.05</v>
          </cell>
        </row>
        <row r="1338">
          <cell r="C1338" t="str">
            <v>52878</v>
          </cell>
          <cell r="D1338" t="str">
            <v>METHYL TERT-BUTYL ETHER</v>
          </cell>
          <cell r="E1338">
            <v>0.02</v>
          </cell>
        </row>
        <row r="1339">
          <cell r="C1339" t="str">
            <v>55600</v>
          </cell>
          <cell r="D1339" t="str">
            <v>PROPYLENE</v>
          </cell>
          <cell r="E1339">
            <v>0</v>
          </cell>
        </row>
        <row r="1340">
          <cell r="C1340" t="str">
            <v>56050</v>
          </cell>
          <cell r="D1340" t="str">
            <v>CYCLOHEXANE</v>
          </cell>
          <cell r="E1340">
            <v>0.01</v>
          </cell>
        </row>
        <row r="1341">
          <cell r="C1341" t="str">
            <v>56610</v>
          </cell>
          <cell r="D1341" t="str">
            <v>TRIMETHYL PENTENE, 2,2,4-</v>
          </cell>
          <cell r="E1341">
            <v>0.12</v>
          </cell>
        </row>
        <row r="1342">
          <cell r="C1342" t="str">
            <v>56675</v>
          </cell>
          <cell r="D1342" t="str">
            <v>ISO OCTANE</v>
          </cell>
          <cell r="E1342">
            <v>0</v>
          </cell>
        </row>
        <row r="1343">
          <cell r="C1343" t="str">
            <v>56730</v>
          </cell>
          <cell r="D1343" t="str">
            <v>N-HEXANE</v>
          </cell>
          <cell r="E1343">
            <v>0.09</v>
          </cell>
        </row>
        <row r="1344">
          <cell r="C1344" t="str">
            <v>59003</v>
          </cell>
          <cell r="D1344" t="str">
            <v>GASOLINE</v>
          </cell>
          <cell r="E1344">
            <v>10.73</v>
          </cell>
        </row>
        <row r="1345">
          <cell r="C1345" t="str">
            <v>50001</v>
          </cell>
          <cell r="D1345" t="str">
            <v>NONMETHANE VOC-U</v>
          </cell>
          <cell r="E1345">
            <v>0</v>
          </cell>
        </row>
        <row r="1346">
          <cell r="C1346" t="str">
            <v>52416</v>
          </cell>
          <cell r="D1346" t="str">
            <v>TRIMETHYL BENZENE, 1,2,4-</v>
          </cell>
          <cell r="E1346">
            <v>0</v>
          </cell>
        </row>
        <row r="1347">
          <cell r="C1347" t="str">
            <v>52420</v>
          </cell>
          <cell r="D1347" t="str">
            <v>BENZENE</v>
          </cell>
          <cell r="E1347">
            <v>0</v>
          </cell>
        </row>
        <row r="1348">
          <cell r="C1348" t="str">
            <v>52440</v>
          </cell>
          <cell r="D1348" t="str">
            <v>CUMENE</v>
          </cell>
          <cell r="E1348">
            <v>0</v>
          </cell>
        </row>
        <row r="1349">
          <cell r="C1349" t="str">
            <v>52450</v>
          </cell>
          <cell r="D1349" t="str">
            <v>ETHYL BENZENE</v>
          </cell>
          <cell r="E1349">
            <v>0</v>
          </cell>
        </row>
        <row r="1350">
          <cell r="C1350" t="str">
            <v>52460</v>
          </cell>
          <cell r="D1350" t="str">
            <v>NAPHTHALENE</v>
          </cell>
          <cell r="E1350">
            <v>0</v>
          </cell>
        </row>
        <row r="1351">
          <cell r="C1351" t="str">
            <v>52490</v>
          </cell>
          <cell r="D1351" t="str">
            <v>TOLUENE</v>
          </cell>
          <cell r="E1351">
            <v>0</v>
          </cell>
        </row>
        <row r="1352">
          <cell r="C1352" t="str">
            <v>52510</v>
          </cell>
          <cell r="D1352" t="str">
            <v>XYLENE-U</v>
          </cell>
          <cell r="E1352">
            <v>0</v>
          </cell>
        </row>
        <row r="1353">
          <cell r="C1353" t="str">
            <v>56050</v>
          </cell>
          <cell r="D1353" t="str">
            <v>CYCLOHEXANE</v>
          </cell>
          <cell r="E1353">
            <v>0.01</v>
          </cell>
        </row>
        <row r="1354">
          <cell r="C1354" t="str">
            <v>56600</v>
          </cell>
          <cell r="D1354" t="str">
            <v>HEXANE</v>
          </cell>
          <cell r="E1354">
            <v>0</v>
          </cell>
        </row>
        <row r="1355">
          <cell r="C1355" t="str">
            <v>59205</v>
          </cell>
          <cell r="D1355" t="str">
            <v>BUNKERS</v>
          </cell>
          <cell r="E1355">
            <v>0</v>
          </cell>
        </row>
        <row r="1356">
          <cell r="C1356" t="str">
            <v>59225</v>
          </cell>
          <cell r="D1356" t="str">
            <v>NO 6 FUEL OIL</v>
          </cell>
          <cell r="E1356">
            <v>0.01</v>
          </cell>
        </row>
        <row r="1357">
          <cell r="C1357" t="str">
            <v>50001</v>
          </cell>
          <cell r="D1357" t="str">
            <v>NONMETHANE VOC-U</v>
          </cell>
          <cell r="E1357">
            <v>0</v>
          </cell>
        </row>
        <row r="1358">
          <cell r="C1358" t="str">
            <v>52460</v>
          </cell>
          <cell r="D1358" t="str">
            <v>NAPHTHALENE</v>
          </cell>
          <cell r="E1358">
            <v>0.01</v>
          </cell>
        </row>
        <row r="1359">
          <cell r="C1359" t="str">
            <v>55150</v>
          </cell>
          <cell r="D1359" t="str">
            <v>BUTADIENE</v>
          </cell>
          <cell r="E1359">
            <v>0.03</v>
          </cell>
        </row>
        <row r="1360">
          <cell r="C1360" t="str">
            <v>56600</v>
          </cell>
          <cell r="D1360" t="str">
            <v>HEXANE</v>
          </cell>
          <cell r="E1360">
            <v>0</v>
          </cell>
        </row>
        <row r="1361">
          <cell r="C1361" t="str">
            <v>56610</v>
          </cell>
          <cell r="D1361" t="str">
            <v>TRIMETHYL PENTENE, 2,2,4-</v>
          </cell>
          <cell r="E1361">
            <v>0.42</v>
          </cell>
        </row>
        <row r="1362">
          <cell r="C1362" t="str">
            <v>56625</v>
          </cell>
          <cell r="D1362" t="str">
            <v>ISOBUTANE</v>
          </cell>
          <cell r="E1362">
            <v>0</v>
          </cell>
        </row>
        <row r="1363">
          <cell r="C1363" t="str">
            <v>56675</v>
          </cell>
          <cell r="D1363" t="str">
            <v>ISO OCTANE</v>
          </cell>
          <cell r="E1363">
            <v>0</v>
          </cell>
        </row>
        <row r="1364">
          <cell r="C1364" t="str">
            <v>56725</v>
          </cell>
          <cell r="D1364" t="str">
            <v>N BUTANE</v>
          </cell>
          <cell r="E1364">
            <v>0</v>
          </cell>
        </row>
        <row r="1365">
          <cell r="C1365" t="str">
            <v>59010</v>
          </cell>
          <cell r="D1365" t="str">
            <v>ALKYLATE</v>
          </cell>
          <cell r="E1365">
            <v>6.73</v>
          </cell>
        </row>
        <row r="1366">
          <cell r="C1366" t="str">
            <v>50001</v>
          </cell>
          <cell r="D1366" t="str">
            <v>NONMETHANE VOC-U</v>
          </cell>
          <cell r="E1366">
            <v>0</v>
          </cell>
        </row>
        <row r="1367">
          <cell r="C1367" t="str">
            <v>52416</v>
          </cell>
          <cell r="D1367" t="str">
            <v>TRIMETHYL BENZENE, 1,2,4-</v>
          </cell>
          <cell r="E1367">
            <v>0.05</v>
          </cell>
        </row>
        <row r="1368">
          <cell r="C1368" t="str">
            <v>52420</v>
          </cell>
          <cell r="D1368" t="str">
            <v>BENZENE</v>
          </cell>
          <cell r="E1368">
            <v>0.2</v>
          </cell>
        </row>
        <row r="1369">
          <cell r="C1369" t="str">
            <v>52440</v>
          </cell>
          <cell r="D1369" t="str">
            <v>CUMENE</v>
          </cell>
          <cell r="E1369">
            <v>0.01</v>
          </cell>
        </row>
        <row r="1370">
          <cell r="C1370" t="str">
            <v>52450</v>
          </cell>
          <cell r="D1370" t="str">
            <v>ETHYL BENZENE</v>
          </cell>
          <cell r="E1370">
            <v>0</v>
          </cell>
        </row>
        <row r="1371">
          <cell r="C1371" t="str">
            <v>52460</v>
          </cell>
          <cell r="D1371" t="str">
            <v>NAPHTHALENE</v>
          </cell>
          <cell r="E1371">
            <v>0</v>
          </cell>
        </row>
        <row r="1372">
          <cell r="C1372" t="str">
            <v>52490</v>
          </cell>
          <cell r="D1372" t="str">
            <v>TOLUENE</v>
          </cell>
          <cell r="E1372">
            <v>0.3</v>
          </cell>
        </row>
        <row r="1373">
          <cell r="C1373" t="str">
            <v>52510</v>
          </cell>
          <cell r="D1373" t="str">
            <v>XYLENE-U</v>
          </cell>
          <cell r="E1373">
            <v>0.2</v>
          </cell>
        </row>
        <row r="1374">
          <cell r="C1374" t="str">
            <v>56050</v>
          </cell>
          <cell r="D1374" t="str">
            <v>CYCLOHEXANE</v>
          </cell>
          <cell r="E1374">
            <v>0.28000000000000003</v>
          </cell>
        </row>
        <row r="1375">
          <cell r="C1375" t="str">
            <v>56100</v>
          </cell>
          <cell r="D1375" t="str">
            <v>CYCLOPENTANE</v>
          </cell>
          <cell r="E1375">
            <v>0</v>
          </cell>
        </row>
        <row r="1376">
          <cell r="C1376" t="str">
            <v>56600</v>
          </cell>
          <cell r="D1376" t="str">
            <v>HEXANE</v>
          </cell>
          <cell r="E1376">
            <v>0</v>
          </cell>
        </row>
        <row r="1377">
          <cell r="C1377" t="str">
            <v>56675</v>
          </cell>
          <cell r="D1377" t="str">
            <v>ISO OCTANE</v>
          </cell>
          <cell r="E1377">
            <v>0</v>
          </cell>
        </row>
        <row r="1378">
          <cell r="C1378" t="str">
            <v>56730</v>
          </cell>
          <cell r="D1378" t="str">
            <v>N-HEXANE</v>
          </cell>
          <cell r="E1378">
            <v>0.22</v>
          </cell>
        </row>
        <row r="1379">
          <cell r="C1379" t="str">
            <v>59005</v>
          </cell>
          <cell r="D1379" t="str">
            <v>KEROSENE</v>
          </cell>
          <cell r="E1379">
            <v>1.1299999999999999</v>
          </cell>
        </row>
        <row r="1380">
          <cell r="C1380" t="str">
            <v>50001</v>
          </cell>
          <cell r="D1380" t="str">
            <v>NONMETHANE VOC-U</v>
          </cell>
          <cell r="E1380">
            <v>0</v>
          </cell>
        </row>
        <row r="1381">
          <cell r="C1381" t="str">
            <v>52416</v>
          </cell>
          <cell r="D1381" t="str">
            <v>TRIMETHYL BENZENE, 1,2,4-</v>
          </cell>
          <cell r="E1381">
            <v>0.03</v>
          </cell>
        </row>
        <row r="1382">
          <cell r="C1382" t="str">
            <v>52420</v>
          </cell>
          <cell r="D1382" t="str">
            <v>BENZENE</v>
          </cell>
          <cell r="E1382">
            <v>0.09</v>
          </cell>
        </row>
        <row r="1383">
          <cell r="C1383" t="str">
            <v>52440</v>
          </cell>
          <cell r="D1383" t="str">
            <v>CUMENE</v>
          </cell>
          <cell r="E1383">
            <v>0</v>
          </cell>
        </row>
        <row r="1384">
          <cell r="C1384" t="str">
            <v>52450</v>
          </cell>
          <cell r="D1384" t="str">
            <v>ETHYL BENZENE</v>
          </cell>
          <cell r="E1384">
            <v>0</v>
          </cell>
        </row>
        <row r="1385">
          <cell r="C1385" t="str">
            <v>52460</v>
          </cell>
          <cell r="D1385" t="str">
            <v>NAPHTHALENE</v>
          </cell>
          <cell r="E1385">
            <v>0</v>
          </cell>
        </row>
        <row r="1386">
          <cell r="C1386" t="str">
            <v>52480</v>
          </cell>
          <cell r="D1386" t="str">
            <v>STYRENE</v>
          </cell>
          <cell r="E1386">
            <v>0.01</v>
          </cell>
        </row>
        <row r="1387">
          <cell r="C1387" t="str">
            <v>52490</v>
          </cell>
          <cell r="D1387" t="str">
            <v>TOLUENE</v>
          </cell>
          <cell r="E1387">
            <v>0.06</v>
          </cell>
        </row>
        <row r="1388">
          <cell r="C1388" t="str">
            <v>52510</v>
          </cell>
          <cell r="D1388" t="str">
            <v>XYLENE-U</v>
          </cell>
          <cell r="E1388">
            <v>0.17</v>
          </cell>
        </row>
        <row r="1389">
          <cell r="C1389" t="str">
            <v>56050</v>
          </cell>
          <cell r="D1389" t="str">
            <v>CYCLOHEXANE</v>
          </cell>
          <cell r="E1389">
            <v>0.16</v>
          </cell>
        </row>
        <row r="1390">
          <cell r="C1390" t="str">
            <v>56600</v>
          </cell>
          <cell r="D1390" t="str">
            <v>HEXANE</v>
          </cell>
          <cell r="E1390">
            <v>0</v>
          </cell>
        </row>
        <row r="1391">
          <cell r="C1391" t="str">
            <v>56730</v>
          </cell>
          <cell r="D1391" t="str">
            <v>N-HEXANE</v>
          </cell>
          <cell r="E1391">
            <v>0.1</v>
          </cell>
        </row>
        <row r="1392">
          <cell r="C1392" t="str">
            <v>59210</v>
          </cell>
          <cell r="D1392" t="str">
            <v>NO 2 FUEL OIL</v>
          </cell>
          <cell r="E1392">
            <v>1.02</v>
          </cell>
        </row>
        <row r="1393">
          <cell r="C1393" t="str">
            <v>50000</v>
          </cell>
          <cell r="D1393" t="str">
            <v>HYDROCARBONS</v>
          </cell>
          <cell r="E1393">
            <v>0</v>
          </cell>
        </row>
        <row r="1394">
          <cell r="C1394" t="str">
            <v>50001</v>
          </cell>
          <cell r="D1394" t="str">
            <v>NONMETHANE VOC-U</v>
          </cell>
          <cell r="E1394">
            <v>0</v>
          </cell>
        </row>
        <row r="1395">
          <cell r="C1395" t="str">
            <v>50002</v>
          </cell>
          <cell r="D1395" t="str">
            <v>POLYCYLIC ORGANICMATTER</v>
          </cell>
          <cell r="E1395">
            <v>0.01</v>
          </cell>
        </row>
        <row r="1396">
          <cell r="C1396" t="str">
            <v>52416</v>
          </cell>
          <cell r="D1396" t="str">
            <v>TRIMETHYL BENZENE, 1,2,4-</v>
          </cell>
          <cell r="E1396">
            <v>0</v>
          </cell>
        </row>
        <row r="1397">
          <cell r="C1397" t="str">
            <v>52420</v>
          </cell>
          <cell r="D1397" t="str">
            <v>BENZENE</v>
          </cell>
          <cell r="E1397">
            <v>0.01</v>
          </cell>
        </row>
        <row r="1398">
          <cell r="C1398" t="str">
            <v>52440</v>
          </cell>
          <cell r="D1398" t="str">
            <v>CUMENE</v>
          </cell>
          <cell r="E1398">
            <v>0</v>
          </cell>
        </row>
        <row r="1399">
          <cell r="C1399" t="str">
            <v>52450</v>
          </cell>
          <cell r="D1399" t="str">
            <v>ETHYL BENZENE</v>
          </cell>
          <cell r="E1399">
            <v>0</v>
          </cell>
        </row>
        <row r="1400">
          <cell r="C1400" t="str">
            <v>52460</v>
          </cell>
          <cell r="D1400" t="str">
            <v>NAPHTHALENE</v>
          </cell>
          <cell r="E1400">
            <v>0</v>
          </cell>
        </row>
        <row r="1401">
          <cell r="C1401" t="str">
            <v>52490</v>
          </cell>
          <cell r="D1401" t="str">
            <v>TOLUENE</v>
          </cell>
          <cell r="E1401">
            <v>0.01</v>
          </cell>
        </row>
        <row r="1402">
          <cell r="C1402" t="str">
            <v>52510</v>
          </cell>
          <cell r="D1402" t="str">
            <v>XYLENE-U</v>
          </cell>
          <cell r="E1402">
            <v>0.01</v>
          </cell>
        </row>
        <row r="1403">
          <cell r="C1403" t="str">
            <v>56050</v>
          </cell>
          <cell r="D1403" t="str">
            <v>CYCLOHEXANE</v>
          </cell>
          <cell r="E1403">
            <v>0.01</v>
          </cell>
        </row>
        <row r="1404">
          <cell r="C1404" t="str">
            <v>56600</v>
          </cell>
          <cell r="D1404" t="str">
            <v>HEXANE</v>
          </cell>
          <cell r="E1404">
            <v>0</v>
          </cell>
        </row>
        <row r="1405">
          <cell r="C1405" t="str">
            <v>56730</v>
          </cell>
          <cell r="D1405" t="str">
            <v>N-HEXANE</v>
          </cell>
          <cell r="E1405">
            <v>0.05</v>
          </cell>
        </row>
        <row r="1406">
          <cell r="C1406" t="str">
            <v>59001</v>
          </cell>
          <cell r="D1406" t="str">
            <v>CRUDE OIL</v>
          </cell>
          <cell r="E1406">
            <v>2.46</v>
          </cell>
        </row>
        <row r="1407">
          <cell r="C1407" t="str">
            <v>70300</v>
          </cell>
          <cell r="D1407" t="str">
            <v>HYDROGEN SULFIDE</v>
          </cell>
          <cell r="E1407">
            <v>0</v>
          </cell>
        </row>
        <row r="1408">
          <cell r="C1408" t="str">
            <v>50001</v>
          </cell>
          <cell r="D1408" t="str">
            <v>NONMETHANE VOC-U</v>
          </cell>
          <cell r="E1408">
            <v>0</v>
          </cell>
        </row>
        <row r="1409">
          <cell r="C1409" t="str">
            <v>52416</v>
          </cell>
          <cell r="D1409" t="str">
            <v>TRIMETHYL BENZENE, 1,2,4-</v>
          </cell>
          <cell r="E1409">
            <v>0</v>
          </cell>
        </row>
        <row r="1410">
          <cell r="C1410" t="str">
            <v>52420</v>
          </cell>
          <cell r="D1410" t="str">
            <v>BENZENE</v>
          </cell>
          <cell r="E1410">
            <v>0.03</v>
          </cell>
        </row>
        <row r="1411">
          <cell r="C1411" t="str">
            <v>52440</v>
          </cell>
          <cell r="D1411" t="str">
            <v>CUMENE</v>
          </cell>
          <cell r="E1411">
            <v>0</v>
          </cell>
        </row>
        <row r="1412">
          <cell r="C1412" t="str">
            <v>52450</v>
          </cell>
          <cell r="D1412" t="str">
            <v>ETHYL BENZENE</v>
          </cell>
          <cell r="E1412">
            <v>0.01</v>
          </cell>
        </row>
        <row r="1413">
          <cell r="C1413" t="str">
            <v>52460</v>
          </cell>
          <cell r="D1413" t="str">
            <v>NAPHTHALENE</v>
          </cell>
          <cell r="E1413">
            <v>0</v>
          </cell>
        </row>
        <row r="1414">
          <cell r="C1414" t="str">
            <v>52490</v>
          </cell>
          <cell r="D1414" t="str">
            <v>TOLUENE</v>
          </cell>
          <cell r="E1414">
            <v>0.06</v>
          </cell>
        </row>
        <row r="1415">
          <cell r="C1415" t="str">
            <v>52510</v>
          </cell>
          <cell r="D1415" t="str">
            <v>XYLENE-U</v>
          </cell>
          <cell r="E1415">
            <v>0.03</v>
          </cell>
        </row>
        <row r="1416">
          <cell r="C1416" t="str">
            <v>52878</v>
          </cell>
          <cell r="D1416" t="str">
            <v>METHYL TERT-BUTYL ETHER</v>
          </cell>
          <cell r="E1416">
            <v>0.11</v>
          </cell>
        </row>
        <row r="1417">
          <cell r="C1417" t="str">
            <v>55600</v>
          </cell>
          <cell r="D1417" t="str">
            <v>PROPYLENE</v>
          </cell>
          <cell r="E1417">
            <v>0</v>
          </cell>
        </row>
        <row r="1418">
          <cell r="C1418" t="str">
            <v>56050</v>
          </cell>
          <cell r="D1418" t="str">
            <v>CYCLOHEXANE</v>
          </cell>
          <cell r="E1418">
            <v>0</v>
          </cell>
        </row>
        <row r="1419">
          <cell r="C1419" t="str">
            <v>56575</v>
          </cell>
          <cell r="D1419" t="str">
            <v>HEPTANE</v>
          </cell>
          <cell r="E1419">
            <v>0</v>
          </cell>
        </row>
        <row r="1420">
          <cell r="C1420" t="str">
            <v>56600</v>
          </cell>
          <cell r="D1420" t="str">
            <v>HEXANE</v>
          </cell>
          <cell r="E1420">
            <v>0</v>
          </cell>
        </row>
        <row r="1421">
          <cell r="C1421" t="str">
            <v>56610</v>
          </cell>
          <cell r="D1421" t="str">
            <v>TRIMETHYL PENTENE, 2,2,4-</v>
          </cell>
          <cell r="E1421">
            <v>7.0000000000000007E-2</v>
          </cell>
        </row>
        <row r="1422">
          <cell r="C1422" t="str">
            <v>56674</v>
          </cell>
          <cell r="D1422" t="str">
            <v>OCTANE</v>
          </cell>
          <cell r="E1422">
            <v>0</v>
          </cell>
        </row>
        <row r="1423">
          <cell r="C1423" t="str">
            <v>56675</v>
          </cell>
          <cell r="D1423" t="str">
            <v>ISO OCTANE</v>
          </cell>
          <cell r="E1423">
            <v>0</v>
          </cell>
        </row>
        <row r="1424">
          <cell r="C1424" t="str">
            <v>56703</v>
          </cell>
          <cell r="D1424" t="str">
            <v>NONANE</v>
          </cell>
          <cell r="E1424">
            <v>0</v>
          </cell>
        </row>
        <row r="1425">
          <cell r="C1425" t="str">
            <v>56725</v>
          </cell>
          <cell r="D1425" t="str">
            <v>N BUTANE</v>
          </cell>
          <cell r="E1425">
            <v>0</v>
          </cell>
        </row>
        <row r="1426">
          <cell r="C1426" t="str">
            <v>56730</v>
          </cell>
          <cell r="D1426" t="str">
            <v>N-HEXANE</v>
          </cell>
          <cell r="E1426">
            <v>0.05</v>
          </cell>
        </row>
        <row r="1427">
          <cell r="C1427" t="str">
            <v>56750</v>
          </cell>
          <cell r="D1427" t="str">
            <v>PENTANE</v>
          </cell>
          <cell r="E1427">
            <v>0</v>
          </cell>
        </row>
        <row r="1428">
          <cell r="C1428" t="str">
            <v>59003</v>
          </cell>
          <cell r="D1428" t="str">
            <v>GASOLINE</v>
          </cell>
          <cell r="E1428">
            <v>5.63</v>
          </cell>
        </row>
        <row r="1429">
          <cell r="C1429" t="str">
            <v>50001</v>
          </cell>
          <cell r="D1429" t="str">
            <v>NONMETHANE VOC-U</v>
          </cell>
          <cell r="E1429">
            <v>0</v>
          </cell>
        </row>
        <row r="1430">
          <cell r="C1430" t="str">
            <v>52416</v>
          </cell>
          <cell r="D1430" t="str">
            <v>TRIMETHYL BENZENE, 1,2,4-</v>
          </cell>
          <cell r="E1430">
            <v>0.01</v>
          </cell>
        </row>
        <row r="1431">
          <cell r="C1431" t="str">
            <v>52420</v>
          </cell>
          <cell r="D1431" t="str">
            <v>BENZENE</v>
          </cell>
          <cell r="E1431">
            <v>0.03</v>
          </cell>
        </row>
        <row r="1432">
          <cell r="C1432" t="str">
            <v>52440</v>
          </cell>
          <cell r="D1432" t="str">
            <v>CUMENE</v>
          </cell>
          <cell r="E1432">
            <v>0</v>
          </cell>
        </row>
        <row r="1433">
          <cell r="C1433" t="str">
            <v>52450</v>
          </cell>
          <cell r="D1433" t="str">
            <v>ETHYL BENZENE</v>
          </cell>
          <cell r="E1433">
            <v>0</v>
          </cell>
        </row>
        <row r="1434">
          <cell r="C1434" t="str">
            <v>52460</v>
          </cell>
          <cell r="D1434" t="str">
            <v>NAPHTHALENE</v>
          </cell>
          <cell r="E1434">
            <v>0</v>
          </cell>
        </row>
        <row r="1435">
          <cell r="C1435" t="str">
            <v>52490</v>
          </cell>
          <cell r="D1435" t="str">
            <v>TOLUENE</v>
          </cell>
          <cell r="E1435">
            <v>0.03</v>
          </cell>
        </row>
        <row r="1436">
          <cell r="C1436" t="str">
            <v>52510</v>
          </cell>
          <cell r="D1436" t="str">
            <v>XYLENE-U</v>
          </cell>
          <cell r="E1436">
            <v>0.04</v>
          </cell>
        </row>
        <row r="1437">
          <cell r="C1437" t="str">
            <v>55176</v>
          </cell>
          <cell r="D1437" t="str">
            <v>BUTENE (1)</v>
          </cell>
          <cell r="E1437">
            <v>0</v>
          </cell>
        </row>
        <row r="1438">
          <cell r="C1438" t="str">
            <v>55600</v>
          </cell>
          <cell r="D1438" t="str">
            <v>PROPYLENE</v>
          </cell>
          <cell r="E1438">
            <v>0</v>
          </cell>
        </row>
        <row r="1439">
          <cell r="C1439" t="str">
            <v>56050</v>
          </cell>
          <cell r="D1439" t="str">
            <v>CYCLOHEXANE</v>
          </cell>
          <cell r="E1439">
            <v>0.01</v>
          </cell>
        </row>
        <row r="1440">
          <cell r="C1440" t="str">
            <v>56600</v>
          </cell>
          <cell r="D1440" t="str">
            <v>HEXANE</v>
          </cell>
          <cell r="E1440">
            <v>0</v>
          </cell>
        </row>
        <row r="1441">
          <cell r="C1441" t="str">
            <v>56610</v>
          </cell>
          <cell r="D1441" t="str">
            <v>TRIMETHYL PENTENE, 2,2,4-</v>
          </cell>
          <cell r="E1441">
            <v>0.01</v>
          </cell>
        </row>
        <row r="1442">
          <cell r="C1442" t="str">
            <v>56675</v>
          </cell>
          <cell r="D1442" t="str">
            <v>ISO OCTANE</v>
          </cell>
          <cell r="E1442">
            <v>0</v>
          </cell>
        </row>
        <row r="1443">
          <cell r="C1443" t="str">
            <v>56730</v>
          </cell>
          <cell r="D1443" t="str">
            <v>N-HEXANE</v>
          </cell>
          <cell r="E1443">
            <v>0.06</v>
          </cell>
        </row>
        <row r="1444">
          <cell r="C1444" t="str">
            <v>59003</v>
          </cell>
          <cell r="D1444" t="str">
            <v>GASOLINE</v>
          </cell>
          <cell r="E1444">
            <v>6.78</v>
          </cell>
        </row>
        <row r="1445">
          <cell r="C1445" t="str">
            <v>50001</v>
          </cell>
          <cell r="D1445" t="str">
            <v>NONMETHANE VOC-U</v>
          </cell>
          <cell r="E1445">
            <v>0</v>
          </cell>
        </row>
        <row r="1446">
          <cell r="C1446" t="str">
            <v>52416</v>
          </cell>
          <cell r="D1446" t="str">
            <v>TRIMETHYL BENZENE, 1,2,4-</v>
          </cell>
          <cell r="E1446">
            <v>0.01</v>
          </cell>
        </row>
        <row r="1447">
          <cell r="C1447" t="str">
            <v>52420</v>
          </cell>
          <cell r="D1447" t="str">
            <v>BENZENE</v>
          </cell>
          <cell r="E1447">
            <v>0.06</v>
          </cell>
        </row>
        <row r="1448">
          <cell r="C1448" t="str">
            <v>52440</v>
          </cell>
          <cell r="D1448" t="str">
            <v>CUMENE</v>
          </cell>
          <cell r="E1448">
            <v>0</v>
          </cell>
        </row>
        <row r="1449">
          <cell r="C1449" t="str">
            <v>52450</v>
          </cell>
          <cell r="D1449" t="str">
            <v>ETHYL BENZENE</v>
          </cell>
          <cell r="E1449">
            <v>0.01</v>
          </cell>
        </row>
        <row r="1450">
          <cell r="C1450" t="str">
            <v>52460</v>
          </cell>
          <cell r="D1450" t="str">
            <v>NAPHTHALENE</v>
          </cell>
          <cell r="E1450">
            <v>0</v>
          </cell>
        </row>
        <row r="1451">
          <cell r="C1451" t="str">
            <v>52490</v>
          </cell>
          <cell r="D1451" t="str">
            <v>TOLUENE</v>
          </cell>
          <cell r="E1451">
            <v>0.11</v>
          </cell>
        </row>
        <row r="1452">
          <cell r="C1452" t="str">
            <v>52510</v>
          </cell>
          <cell r="D1452" t="str">
            <v>XYLENE-U</v>
          </cell>
          <cell r="E1452">
            <v>0.05</v>
          </cell>
        </row>
        <row r="1453">
          <cell r="C1453" t="str">
            <v>52878</v>
          </cell>
          <cell r="D1453" t="str">
            <v>METHYL TERT-BUTYL ETHER</v>
          </cell>
          <cell r="E1453">
            <v>0.15</v>
          </cell>
        </row>
        <row r="1454">
          <cell r="C1454" t="str">
            <v>55600</v>
          </cell>
          <cell r="D1454" t="str">
            <v>PROPYLENE</v>
          </cell>
          <cell r="E1454">
            <v>0</v>
          </cell>
        </row>
        <row r="1455">
          <cell r="C1455" t="str">
            <v>56050</v>
          </cell>
          <cell r="D1455" t="str">
            <v>CYCLOHEXANE</v>
          </cell>
          <cell r="E1455">
            <v>0.01</v>
          </cell>
        </row>
        <row r="1456">
          <cell r="C1456" t="str">
            <v>56600</v>
          </cell>
          <cell r="D1456" t="str">
            <v>HEXANE</v>
          </cell>
          <cell r="E1456">
            <v>0</v>
          </cell>
        </row>
        <row r="1457">
          <cell r="C1457" t="str">
            <v>56610</v>
          </cell>
          <cell r="D1457" t="str">
            <v>TRIMETHYL PENTENE, 2,2,4-</v>
          </cell>
          <cell r="E1457">
            <v>0.12</v>
          </cell>
        </row>
        <row r="1458">
          <cell r="C1458" t="str">
            <v>56675</v>
          </cell>
          <cell r="D1458" t="str">
            <v>ISO OCTANE</v>
          </cell>
          <cell r="E1458">
            <v>0</v>
          </cell>
        </row>
        <row r="1459">
          <cell r="C1459" t="str">
            <v>56730</v>
          </cell>
          <cell r="D1459" t="str">
            <v>N-HEXANE</v>
          </cell>
          <cell r="E1459">
            <v>0.09</v>
          </cell>
        </row>
        <row r="1460">
          <cell r="C1460" t="str">
            <v>59003</v>
          </cell>
          <cell r="D1460" t="str">
            <v>GASOLINE</v>
          </cell>
          <cell r="E1460">
            <v>10.56</v>
          </cell>
        </row>
        <row r="1461">
          <cell r="C1461" t="str">
            <v>50001</v>
          </cell>
          <cell r="D1461" t="str">
            <v>NONMETHANE VOC-U</v>
          </cell>
          <cell r="E1461">
            <v>0</v>
          </cell>
        </row>
        <row r="1462">
          <cell r="C1462" t="str">
            <v>52416</v>
          </cell>
          <cell r="D1462" t="str">
            <v>TRIMETHYL BENZENE, 1,2,4-</v>
          </cell>
          <cell r="E1462">
            <v>0</v>
          </cell>
        </row>
        <row r="1463">
          <cell r="C1463" t="str">
            <v>52420</v>
          </cell>
          <cell r="D1463" t="str">
            <v>BENZENE</v>
          </cell>
          <cell r="E1463">
            <v>0.18</v>
          </cell>
        </row>
        <row r="1464">
          <cell r="C1464" t="str">
            <v>52440</v>
          </cell>
          <cell r="D1464" t="str">
            <v>CUMENE</v>
          </cell>
          <cell r="E1464">
            <v>0</v>
          </cell>
        </row>
        <row r="1465">
          <cell r="C1465" t="str">
            <v>52450</v>
          </cell>
          <cell r="D1465" t="str">
            <v>ETHYL BENZENE</v>
          </cell>
          <cell r="E1465">
            <v>0.01</v>
          </cell>
        </row>
        <row r="1466">
          <cell r="C1466" t="str">
            <v>52460</v>
          </cell>
          <cell r="D1466" t="str">
            <v>NAPHTHALENE</v>
          </cell>
          <cell r="E1466">
            <v>0</v>
          </cell>
        </row>
        <row r="1467">
          <cell r="C1467" t="str">
            <v>52490</v>
          </cell>
          <cell r="D1467" t="str">
            <v>TOLUENE</v>
          </cell>
          <cell r="E1467">
            <v>0.17</v>
          </cell>
        </row>
        <row r="1468">
          <cell r="C1468" t="str">
            <v>52510</v>
          </cell>
          <cell r="D1468" t="str">
            <v>XYLENE-U</v>
          </cell>
          <cell r="E1468">
            <v>0.06</v>
          </cell>
        </row>
        <row r="1469">
          <cell r="C1469" t="str">
            <v>55600</v>
          </cell>
          <cell r="D1469" t="str">
            <v>PROPYLENE</v>
          </cell>
          <cell r="E1469">
            <v>0</v>
          </cell>
        </row>
        <row r="1470">
          <cell r="C1470" t="str">
            <v>56050</v>
          </cell>
          <cell r="D1470" t="str">
            <v>CYCLOHEXANE</v>
          </cell>
          <cell r="E1470">
            <v>0</v>
          </cell>
        </row>
        <row r="1471">
          <cell r="C1471" t="str">
            <v>56600</v>
          </cell>
          <cell r="D1471" t="str">
            <v>HEXANE</v>
          </cell>
          <cell r="E1471">
            <v>0</v>
          </cell>
        </row>
        <row r="1472">
          <cell r="C1472" t="str">
            <v>56675</v>
          </cell>
          <cell r="D1472" t="str">
            <v>ISO OCTANE</v>
          </cell>
          <cell r="E1472">
            <v>0</v>
          </cell>
        </row>
        <row r="1473">
          <cell r="C1473" t="str">
            <v>56730</v>
          </cell>
          <cell r="D1473" t="str">
            <v>N-HEXANE</v>
          </cell>
          <cell r="E1473">
            <v>0.16</v>
          </cell>
        </row>
        <row r="1474">
          <cell r="C1474" t="str">
            <v>59003</v>
          </cell>
          <cell r="D1474" t="str">
            <v>GASOLINE</v>
          </cell>
          <cell r="E1474">
            <v>0</v>
          </cell>
        </row>
        <row r="1475">
          <cell r="C1475" t="str">
            <v>59450</v>
          </cell>
          <cell r="D1475" t="str">
            <v>REFORMATE</v>
          </cell>
          <cell r="E1475">
            <v>6.66</v>
          </cell>
        </row>
        <row r="1476">
          <cell r="C1476" t="str">
            <v>50001</v>
          </cell>
          <cell r="D1476" t="str">
            <v>NONMETHANE VOC-U</v>
          </cell>
          <cell r="E1476">
            <v>0</v>
          </cell>
        </row>
        <row r="1477">
          <cell r="C1477" t="str">
            <v>51530</v>
          </cell>
          <cell r="D1477" t="str">
            <v>METHANOL</v>
          </cell>
          <cell r="E1477">
            <v>0.47</v>
          </cell>
        </row>
        <row r="1478">
          <cell r="C1478" t="str">
            <v>50001</v>
          </cell>
          <cell r="D1478" t="str">
            <v>NONMETHANE VOC-U</v>
          </cell>
          <cell r="E1478">
            <v>0</v>
          </cell>
        </row>
        <row r="1479">
          <cell r="C1479" t="str">
            <v>52470</v>
          </cell>
          <cell r="D1479" t="str">
            <v>POLYNUCLEAR AROMATICS</v>
          </cell>
          <cell r="E1479">
            <v>0</v>
          </cell>
        </row>
        <row r="1480">
          <cell r="C1480" t="str">
            <v>56050</v>
          </cell>
          <cell r="D1480" t="str">
            <v>CYCLOHEXANE</v>
          </cell>
          <cell r="E1480">
            <v>0.14000000000000001</v>
          </cell>
        </row>
        <row r="1481">
          <cell r="C1481" t="str">
            <v>59050</v>
          </cell>
          <cell r="D1481" t="str">
            <v>CCU FEED</v>
          </cell>
          <cell r="E1481">
            <v>0</v>
          </cell>
        </row>
        <row r="1482">
          <cell r="C1482" t="str">
            <v>59175</v>
          </cell>
          <cell r="D1482" t="str">
            <v>FCC FEED</v>
          </cell>
          <cell r="E1482">
            <v>0.12</v>
          </cell>
        </row>
        <row r="1483">
          <cell r="C1483" t="str">
            <v>59250</v>
          </cell>
          <cell r="D1483" t="str">
            <v>GAS OIL</v>
          </cell>
          <cell r="E1483">
            <v>0</v>
          </cell>
        </row>
        <row r="1484">
          <cell r="C1484" t="str">
            <v>50001</v>
          </cell>
          <cell r="D1484" t="str">
            <v>NONMETHANE VOC-U</v>
          </cell>
          <cell r="E1484">
            <v>0</v>
          </cell>
        </row>
        <row r="1485">
          <cell r="C1485" t="str">
            <v>52416</v>
          </cell>
          <cell r="D1485" t="str">
            <v>TRIMETHYL BENZENE, 1,2,4-</v>
          </cell>
          <cell r="E1485">
            <v>0</v>
          </cell>
        </row>
        <row r="1486">
          <cell r="C1486" t="str">
            <v>52420</v>
          </cell>
          <cell r="D1486" t="str">
            <v>BENZENE</v>
          </cell>
          <cell r="E1486">
            <v>0</v>
          </cell>
        </row>
        <row r="1487">
          <cell r="C1487" t="str">
            <v>52450</v>
          </cell>
          <cell r="D1487" t="str">
            <v>ETHYL BENZENE</v>
          </cell>
          <cell r="E1487">
            <v>0</v>
          </cell>
        </row>
        <row r="1488">
          <cell r="C1488" t="str">
            <v>52460</v>
          </cell>
          <cell r="D1488" t="str">
            <v>NAPHTHALENE</v>
          </cell>
          <cell r="E1488">
            <v>0</v>
          </cell>
        </row>
        <row r="1489">
          <cell r="C1489" t="str">
            <v>52490</v>
          </cell>
          <cell r="D1489" t="str">
            <v>TOLUENE</v>
          </cell>
          <cell r="E1489">
            <v>0</v>
          </cell>
        </row>
        <row r="1490">
          <cell r="C1490" t="str">
            <v>52510</v>
          </cell>
          <cell r="D1490" t="str">
            <v>XYLENE-U</v>
          </cell>
          <cell r="E1490">
            <v>0</v>
          </cell>
        </row>
        <row r="1491">
          <cell r="C1491" t="str">
            <v>56050</v>
          </cell>
          <cell r="D1491" t="str">
            <v>CYCLOHEXANE</v>
          </cell>
          <cell r="E1491">
            <v>0</v>
          </cell>
        </row>
        <row r="1492">
          <cell r="C1492" t="str">
            <v>56600</v>
          </cell>
          <cell r="D1492" t="str">
            <v>HEXANE</v>
          </cell>
          <cell r="E1492">
            <v>0</v>
          </cell>
        </row>
        <row r="1493">
          <cell r="C1493" t="str">
            <v>59400</v>
          </cell>
          <cell r="D1493" t="str">
            <v>RAFFINATE</v>
          </cell>
          <cell r="E1493">
            <v>0</v>
          </cell>
        </row>
        <row r="1494">
          <cell r="C1494" t="str">
            <v>50000</v>
          </cell>
          <cell r="D1494" t="str">
            <v>HYDROCARBONS</v>
          </cell>
          <cell r="E1494">
            <v>0.56000000000000005</v>
          </cell>
        </row>
        <row r="1495">
          <cell r="C1495" t="str">
            <v>50001</v>
          </cell>
          <cell r="D1495" t="str">
            <v>NONMETHANE VOC-U</v>
          </cell>
          <cell r="E1495">
            <v>0</v>
          </cell>
        </row>
        <row r="1496">
          <cell r="C1496" t="str">
            <v>52416</v>
          </cell>
          <cell r="D1496" t="str">
            <v>TRIMETHYL BENZENE, 1,2,4-</v>
          </cell>
          <cell r="E1496">
            <v>0</v>
          </cell>
        </row>
        <row r="1497">
          <cell r="C1497" t="str">
            <v>52420</v>
          </cell>
          <cell r="D1497" t="str">
            <v>BENZENE</v>
          </cell>
          <cell r="E1497">
            <v>0.01</v>
          </cell>
        </row>
        <row r="1498">
          <cell r="C1498" t="str">
            <v>52450</v>
          </cell>
          <cell r="D1498" t="str">
            <v>ETHYL BENZENE</v>
          </cell>
          <cell r="E1498">
            <v>0</v>
          </cell>
        </row>
        <row r="1499">
          <cell r="C1499" t="str">
            <v>52460</v>
          </cell>
          <cell r="D1499" t="str">
            <v>NAPHTHALENE</v>
          </cell>
          <cell r="E1499">
            <v>0</v>
          </cell>
        </row>
        <row r="1500">
          <cell r="C1500" t="str">
            <v>52490</v>
          </cell>
          <cell r="D1500" t="str">
            <v>TOLUENE</v>
          </cell>
          <cell r="E1500">
            <v>0</v>
          </cell>
        </row>
        <row r="1501">
          <cell r="C1501" t="str">
            <v>52510</v>
          </cell>
          <cell r="D1501" t="str">
            <v>XYLENE-U</v>
          </cell>
          <cell r="E1501">
            <v>0</v>
          </cell>
        </row>
        <row r="1502">
          <cell r="C1502" t="str">
            <v>56050</v>
          </cell>
          <cell r="D1502" t="str">
            <v>CYCLOHEXANE</v>
          </cell>
          <cell r="E1502">
            <v>0.01</v>
          </cell>
        </row>
        <row r="1503">
          <cell r="C1503" t="str">
            <v>56600</v>
          </cell>
          <cell r="D1503" t="str">
            <v>HEXANE</v>
          </cell>
          <cell r="E1503">
            <v>0</v>
          </cell>
        </row>
        <row r="1504">
          <cell r="C1504" t="str">
            <v>50001</v>
          </cell>
          <cell r="D1504" t="str">
            <v>NONMETHANE VOC-U</v>
          </cell>
          <cell r="E1504">
            <v>0</v>
          </cell>
        </row>
        <row r="1505">
          <cell r="C1505" t="str">
            <v>52416</v>
          </cell>
          <cell r="D1505" t="str">
            <v>TRIMETHYL BENZENE, 1,2,4-</v>
          </cell>
          <cell r="E1505">
            <v>0</v>
          </cell>
        </row>
        <row r="1506">
          <cell r="C1506" t="str">
            <v>52420</v>
          </cell>
          <cell r="D1506" t="str">
            <v>BENZENE</v>
          </cell>
          <cell r="E1506">
            <v>0</v>
          </cell>
        </row>
        <row r="1507">
          <cell r="C1507" t="str">
            <v>52440</v>
          </cell>
          <cell r="D1507" t="str">
            <v>CUMENE</v>
          </cell>
          <cell r="E1507">
            <v>0</v>
          </cell>
        </row>
        <row r="1508">
          <cell r="C1508" t="str">
            <v>52450</v>
          </cell>
          <cell r="D1508" t="str">
            <v>ETHYL BENZENE</v>
          </cell>
          <cell r="E1508">
            <v>0</v>
          </cell>
        </row>
        <row r="1509">
          <cell r="C1509" t="str">
            <v>52460</v>
          </cell>
          <cell r="D1509" t="str">
            <v>NAPHTHALENE</v>
          </cell>
          <cell r="E1509">
            <v>0</v>
          </cell>
        </row>
        <row r="1510">
          <cell r="C1510" t="str">
            <v>52490</v>
          </cell>
          <cell r="D1510" t="str">
            <v>TOLUENE</v>
          </cell>
          <cell r="E1510">
            <v>0</v>
          </cell>
        </row>
        <row r="1511">
          <cell r="C1511" t="str">
            <v>52510</v>
          </cell>
          <cell r="D1511" t="str">
            <v>XYLENE-U</v>
          </cell>
          <cell r="E1511">
            <v>0</v>
          </cell>
        </row>
        <row r="1512">
          <cell r="C1512" t="str">
            <v>56050</v>
          </cell>
          <cell r="D1512" t="str">
            <v>CYCLOHEXANE</v>
          </cell>
          <cell r="E1512">
            <v>0</v>
          </cell>
        </row>
        <row r="1513">
          <cell r="C1513" t="str">
            <v>56600</v>
          </cell>
          <cell r="D1513" t="str">
            <v>HEXANE</v>
          </cell>
          <cell r="E1513">
            <v>0</v>
          </cell>
        </row>
        <row r="1514">
          <cell r="C1514" t="str">
            <v>59005</v>
          </cell>
          <cell r="D1514" t="str">
            <v>KEROSENE</v>
          </cell>
          <cell r="E1514">
            <v>0</v>
          </cell>
        </row>
        <row r="1515">
          <cell r="C1515" t="str">
            <v>59210</v>
          </cell>
          <cell r="D1515" t="str">
            <v>NO 2 FUEL OIL</v>
          </cell>
          <cell r="E1515">
            <v>0</v>
          </cell>
        </row>
        <row r="1516">
          <cell r="C1516" t="str">
            <v>50000</v>
          </cell>
          <cell r="D1516" t="str">
            <v>HYDROCARBONS</v>
          </cell>
          <cell r="E1516">
            <v>0</v>
          </cell>
        </row>
        <row r="1517">
          <cell r="C1517" t="str">
            <v>50000</v>
          </cell>
          <cell r="D1517" t="str">
            <v>HYDROCARBONS</v>
          </cell>
          <cell r="E1517">
            <v>0.37</v>
          </cell>
        </row>
        <row r="1518">
          <cell r="C1518" t="str">
            <v>56730</v>
          </cell>
          <cell r="D1518" t="str">
            <v>N-HEXANE</v>
          </cell>
          <cell r="E1518">
            <v>0.01</v>
          </cell>
        </row>
        <row r="1519">
          <cell r="C1519" t="str">
            <v>50001</v>
          </cell>
          <cell r="D1519" t="str">
            <v>NONMETHANE VOC-U</v>
          </cell>
          <cell r="E1519">
            <v>0</v>
          </cell>
        </row>
        <row r="1520">
          <cell r="C1520" t="str">
            <v>52416</v>
          </cell>
          <cell r="D1520" t="str">
            <v>TRIMETHYL BENZENE, 1,2,4-</v>
          </cell>
          <cell r="E1520">
            <v>0</v>
          </cell>
        </row>
        <row r="1521">
          <cell r="C1521" t="str">
            <v>56674</v>
          </cell>
          <cell r="D1521" t="str">
            <v>OCTANE</v>
          </cell>
          <cell r="E1521">
            <v>0</v>
          </cell>
        </row>
        <row r="1522">
          <cell r="C1522" t="str">
            <v>56703</v>
          </cell>
          <cell r="D1522" t="str">
            <v>NONANE</v>
          </cell>
          <cell r="E1522">
            <v>0</v>
          </cell>
        </row>
        <row r="1523">
          <cell r="C1523" t="str">
            <v>59300</v>
          </cell>
          <cell r="D1523" t="str">
            <v>NAPHTHA</v>
          </cell>
          <cell r="E1523">
            <v>0</v>
          </cell>
        </row>
        <row r="1524">
          <cell r="C1524" t="str">
            <v>59800</v>
          </cell>
          <cell r="D1524" t="str">
            <v>NAPTHA,COAL-TAR</v>
          </cell>
          <cell r="E1524">
            <v>0</v>
          </cell>
        </row>
        <row r="1525">
          <cell r="C1525" t="str">
            <v>50001</v>
          </cell>
          <cell r="D1525" t="str">
            <v>NONMETHANE VOC-U</v>
          </cell>
          <cell r="E1525">
            <v>0</v>
          </cell>
        </row>
        <row r="1526">
          <cell r="C1526" t="str">
            <v>52416</v>
          </cell>
          <cell r="D1526" t="str">
            <v>TRIMETHYL BENZENE, 1,2,4-</v>
          </cell>
          <cell r="E1526">
            <v>0</v>
          </cell>
        </row>
        <row r="1527">
          <cell r="C1527" t="str">
            <v>56674</v>
          </cell>
          <cell r="D1527" t="str">
            <v>OCTANE</v>
          </cell>
          <cell r="E1527">
            <v>0</v>
          </cell>
        </row>
        <row r="1528">
          <cell r="C1528" t="str">
            <v>56703</v>
          </cell>
          <cell r="D1528" t="str">
            <v>NONANE</v>
          </cell>
          <cell r="E1528">
            <v>0</v>
          </cell>
        </row>
        <row r="1529">
          <cell r="C1529" t="str">
            <v>59800</v>
          </cell>
          <cell r="D1529" t="str">
            <v>NAPTHA,COAL-TAR</v>
          </cell>
          <cell r="E1529">
            <v>0</v>
          </cell>
        </row>
        <row r="1530">
          <cell r="C1530" t="str">
            <v>50000</v>
          </cell>
          <cell r="D1530" t="str">
            <v>HYDROCARBONS</v>
          </cell>
          <cell r="E1530">
            <v>0.09</v>
          </cell>
        </row>
        <row r="1531">
          <cell r="C1531" t="str">
            <v>50001</v>
          </cell>
          <cell r="D1531" t="str">
            <v>NONMETHANE VOC-U</v>
          </cell>
          <cell r="E1531">
            <v>0</v>
          </cell>
        </row>
        <row r="1532">
          <cell r="C1532" t="str">
            <v>52416</v>
          </cell>
          <cell r="D1532" t="str">
            <v>TRIMETHYL BENZENE, 1,2,4-</v>
          </cell>
          <cell r="E1532">
            <v>0</v>
          </cell>
        </row>
        <row r="1533">
          <cell r="C1533" t="str">
            <v>52420</v>
          </cell>
          <cell r="D1533" t="str">
            <v>BENZENE</v>
          </cell>
          <cell r="E1533">
            <v>0</v>
          </cell>
        </row>
        <row r="1534">
          <cell r="C1534" t="str">
            <v>52450</v>
          </cell>
          <cell r="D1534" t="str">
            <v>ETHYL BENZENE</v>
          </cell>
          <cell r="E1534">
            <v>0</v>
          </cell>
        </row>
        <row r="1535">
          <cell r="C1535" t="str">
            <v>52460</v>
          </cell>
          <cell r="D1535" t="str">
            <v>NAPHTHALENE</v>
          </cell>
          <cell r="E1535">
            <v>0</v>
          </cell>
        </row>
        <row r="1536">
          <cell r="C1536" t="str">
            <v>52490</v>
          </cell>
          <cell r="D1536" t="str">
            <v>TOLUENE</v>
          </cell>
          <cell r="E1536">
            <v>0</v>
          </cell>
        </row>
        <row r="1537">
          <cell r="C1537" t="str">
            <v>52510</v>
          </cell>
          <cell r="D1537" t="str">
            <v>XYLENE-U</v>
          </cell>
          <cell r="E1537">
            <v>0</v>
          </cell>
        </row>
        <row r="1538">
          <cell r="C1538" t="str">
            <v>56050</v>
          </cell>
          <cell r="D1538" t="str">
            <v>CYCLOHEXANE</v>
          </cell>
          <cell r="E1538">
            <v>0</v>
          </cell>
        </row>
        <row r="1539">
          <cell r="C1539" t="str">
            <v>56600</v>
          </cell>
          <cell r="D1539" t="str">
            <v>HEXANE</v>
          </cell>
          <cell r="E1539">
            <v>0</v>
          </cell>
        </row>
        <row r="1540">
          <cell r="C1540" t="str">
            <v>56675</v>
          </cell>
          <cell r="D1540" t="str">
            <v>ISO OCTANE</v>
          </cell>
          <cell r="E1540">
            <v>0</v>
          </cell>
        </row>
        <row r="1541">
          <cell r="C1541" t="str">
            <v>50000</v>
          </cell>
          <cell r="D1541" t="str">
            <v>HYDROCARBONS</v>
          </cell>
          <cell r="E1541">
            <v>0.65</v>
          </cell>
        </row>
        <row r="1542">
          <cell r="C1542" t="str">
            <v>50001</v>
          </cell>
          <cell r="D1542" t="str">
            <v>NONMETHANE VOC-U</v>
          </cell>
          <cell r="E1542">
            <v>0</v>
          </cell>
        </row>
        <row r="1543">
          <cell r="C1543" t="str">
            <v>52416</v>
          </cell>
          <cell r="D1543" t="str">
            <v>TRIMETHYL BENZENE, 1,2,4-</v>
          </cell>
          <cell r="E1543">
            <v>0</v>
          </cell>
        </row>
        <row r="1544">
          <cell r="C1544" t="str">
            <v>52420</v>
          </cell>
          <cell r="D1544" t="str">
            <v>BENZENE</v>
          </cell>
          <cell r="E1544">
            <v>0</v>
          </cell>
        </row>
        <row r="1545">
          <cell r="C1545" t="str">
            <v>52440</v>
          </cell>
          <cell r="D1545" t="str">
            <v>CUMENE</v>
          </cell>
          <cell r="E1545">
            <v>0</v>
          </cell>
        </row>
        <row r="1546">
          <cell r="C1546" t="str">
            <v>52450</v>
          </cell>
          <cell r="D1546" t="str">
            <v>ETHYL BENZENE</v>
          </cell>
          <cell r="E1546">
            <v>0</v>
          </cell>
        </row>
        <row r="1547">
          <cell r="C1547" t="str">
            <v>52460</v>
          </cell>
          <cell r="D1547" t="str">
            <v>NAPHTHALENE</v>
          </cell>
          <cell r="E1547">
            <v>0</v>
          </cell>
        </row>
        <row r="1548">
          <cell r="C1548" t="str">
            <v>52490</v>
          </cell>
          <cell r="D1548" t="str">
            <v>TOLUENE</v>
          </cell>
          <cell r="E1548">
            <v>0</v>
          </cell>
        </row>
        <row r="1549">
          <cell r="C1549" t="str">
            <v>52510</v>
          </cell>
          <cell r="D1549" t="str">
            <v>XYLENE-U</v>
          </cell>
          <cell r="E1549">
            <v>0</v>
          </cell>
        </row>
        <row r="1550">
          <cell r="C1550" t="str">
            <v>56050</v>
          </cell>
          <cell r="D1550" t="str">
            <v>CYCLOHEXANE</v>
          </cell>
          <cell r="E1550">
            <v>0.01</v>
          </cell>
        </row>
        <row r="1551">
          <cell r="C1551" t="str">
            <v>56600</v>
          </cell>
          <cell r="D1551" t="str">
            <v>HEXANE</v>
          </cell>
          <cell r="E1551">
            <v>0</v>
          </cell>
        </row>
        <row r="1552">
          <cell r="C1552" t="str">
            <v>56730</v>
          </cell>
          <cell r="D1552" t="str">
            <v>N-HEXANE</v>
          </cell>
          <cell r="E1552">
            <v>0.01</v>
          </cell>
        </row>
        <row r="1553">
          <cell r="C1553" t="str">
            <v>50000</v>
          </cell>
          <cell r="D1553" t="str">
            <v>HYDROCARBONS</v>
          </cell>
          <cell r="E1553">
            <v>0.28000000000000003</v>
          </cell>
        </row>
        <row r="1554">
          <cell r="C1554" t="str">
            <v>50001</v>
          </cell>
          <cell r="D1554" t="str">
            <v>NONMETHANE VOC-U</v>
          </cell>
          <cell r="E1554">
            <v>0</v>
          </cell>
        </row>
        <row r="1555">
          <cell r="C1555" t="str">
            <v>52416</v>
          </cell>
          <cell r="D1555" t="str">
            <v>TRIMETHYL BENZENE, 1,2,4-</v>
          </cell>
          <cell r="E1555">
            <v>0</v>
          </cell>
        </row>
        <row r="1556">
          <cell r="C1556" t="str">
            <v>52420</v>
          </cell>
          <cell r="D1556" t="str">
            <v>BENZENE</v>
          </cell>
          <cell r="E1556">
            <v>0</v>
          </cell>
        </row>
        <row r="1557">
          <cell r="C1557" t="str">
            <v>52440</v>
          </cell>
          <cell r="D1557" t="str">
            <v>CUMENE</v>
          </cell>
          <cell r="E1557">
            <v>0</v>
          </cell>
        </row>
        <row r="1558">
          <cell r="C1558" t="str">
            <v>52450</v>
          </cell>
          <cell r="D1558" t="str">
            <v>ETHYL BENZENE</v>
          </cell>
          <cell r="E1558">
            <v>0</v>
          </cell>
        </row>
        <row r="1559">
          <cell r="C1559" t="str">
            <v>52460</v>
          </cell>
          <cell r="D1559" t="str">
            <v>NAPHTHALENE</v>
          </cell>
          <cell r="E1559">
            <v>0</v>
          </cell>
        </row>
        <row r="1560">
          <cell r="C1560" t="str">
            <v>52490</v>
          </cell>
          <cell r="D1560" t="str">
            <v>TOLUENE</v>
          </cell>
          <cell r="E1560">
            <v>0</v>
          </cell>
        </row>
        <row r="1561">
          <cell r="C1561" t="str">
            <v>52510</v>
          </cell>
          <cell r="D1561" t="str">
            <v>XYLENE-U</v>
          </cell>
          <cell r="E1561">
            <v>0</v>
          </cell>
        </row>
        <row r="1562">
          <cell r="C1562" t="str">
            <v>56050</v>
          </cell>
          <cell r="D1562" t="str">
            <v>CYCLOHEXANE</v>
          </cell>
          <cell r="E1562">
            <v>0</v>
          </cell>
        </row>
        <row r="1563">
          <cell r="C1563" t="str">
            <v>56730</v>
          </cell>
          <cell r="D1563" t="str">
            <v>N-HEXANE</v>
          </cell>
          <cell r="E1563">
            <v>0.01</v>
          </cell>
        </row>
        <row r="1564">
          <cell r="C1564" t="str">
            <v>50001</v>
          </cell>
          <cell r="D1564" t="str">
            <v>NONMETHANE VOC-U</v>
          </cell>
          <cell r="E1564">
            <v>0</v>
          </cell>
        </row>
        <row r="1565">
          <cell r="C1565" t="str">
            <v>52420</v>
          </cell>
          <cell r="D1565" t="str">
            <v>BENZENE</v>
          </cell>
          <cell r="E1565">
            <v>0</v>
          </cell>
        </row>
        <row r="1566">
          <cell r="C1566" t="str">
            <v>52470</v>
          </cell>
          <cell r="D1566" t="str">
            <v>POLYNUCLEAR AROMATICS</v>
          </cell>
          <cell r="E1566">
            <v>0</v>
          </cell>
        </row>
        <row r="1567">
          <cell r="C1567" t="str">
            <v>52490</v>
          </cell>
          <cell r="D1567" t="str">
            <v>TOLUENE</v>
          </cell>
          <cell r="E1567">
            <v>0</v>
          </cell>
        </row>
        <row r="1568">
          <cell r="C1568" t="str">
            <v>52510</v>
          </cell>
          <cell r="D1568" t="str">
            <v>XYLENE-U</v>
          </cell>
          <cell r="E1568">
            <v>0</v>
          </cell>
        </row>
        <row r="1569">
          <cell r="C1569" t="str">
            <v>56050</v>
          </cell>
          <cell r="D1569" t="str">
            <v>CYCLOHEXANE</v>
          </cell>
          <cell r="E1569">
            <v>0.14000000000000001</v>
          </cell>
        </row>
        <row r="1570">
          <cell r="C1570" t="str">
            <v>56600</v>
          </cell>
          <cell r="D1570" t="str">
            <v>HEXANE</v>
          </cell>
          <cell r="E1570">
            <v>0</v>
          </cell>
        </row>
        <row r="1571">
          <cell r="C1571" t="str">
            <v>59050</v>
          </cell>
          <cell r="D1571" t="str">
            <v>CCU FEED</v>
          </cell>
          <cell r="E1571">
            <v>0</v>
          </cell>
        </row>
        <row r="1572">
          <cell r="C1572" t="str">
            <v>59175</v>
          </cell>
          <cell r="D1572" t="str">
            <v>FCC FEED</v>
          </cell>
          <cell r="E1572">
            <v>0.13</v>
          </cell>
        </row>
        <row r="1573">
          <cell r="C1573" t="str">
            <v>50001</v>
          </cell>
          <cell r="D1573" t="str">
            <v>NONMETHANE VOC-U</v>
          </cell>
          <cell r="E1573">
            <v>0</v>
          </cell>
        </row>
        <row r="1574">
          <cell r="C1574" t="str">
            <v>50002</v>
          </cell>
          <cell r="D1574" t="str">
            <v>POLYCYLIC ORGANICMATTER</v>
          </cell>
          <cell r="E1574">
            <v>7.0000000000000007E-2</v>
          </cell>
        </row>
        <row r="1575">
          <cell r="C1575" t="str">
            <v>52416</v>
          </cell>
          <cell r="D1575" t="str">
            <v>TRIMETHYL BENZENE, 1,2,4-</v>
          </cell>
          <cell r="E1575">
            <v>0.03</v>
          </cell>
        </row>
        <row r="1576">
          <cell r="C1576" t="str">
            <v>52420</v>
          </cell>
          <cell r="D1576" t="str">
            <v>BENZENE</v>
          </cell>
          <cell r="E1576">
            <v>0.04</v>
          </cell>
        </row>
        <row r="1577">
          <cell r="C1577" t="str">
            <v>52440</v>
          </cell>
          <cell r="D1577" t="str">
            <v>CUMENE</v>
          </cell>
          <cell r="E1577">
            <v>0</v>
          </cell>
        </row>
        <row r="1578">
          <cell r="C1578" t="str">
            <v>52450</v>
          </cell>
          <cell r="D1578" t="str">
            <v>ETHYL BENZENE</v>
          </cell>
          <cell r="E1578">
            <v>0.03</v>
          </cell>
        </row>
        <row r="1579">
          <cell r="C1579" t="str">
            <v>52460</v>
          </cell>
          <cell r="D1579" t="str">
            <v>NAPHTHALENE</v>
          </cell>
          <cell r="E1579">
            <v>0.01</v>
          </cell>
        </row>
        <row r="1580">
          <cell r="C1580" t="str">
            <v>52470</v>
          </cell>
          <cell r="D1580" t="str">
            <v>POLYNUCLEAR AROMATICS</v>
          </cell>
          <cell r="E1580">
            <v>0.02</v>
          </cell>
        </row>
        <row r="1581">
          <cell r="C1581" t="str">
            <v>52490</v>
          </cell>
          <cell r="D1581" t="str">
            <v>TOLUENE</v>
          </cell>
          <cell r="E1581">
            <v>0.04</v>
          </cell>
        </row>
        <row r="1582">
          <cell r="C1582" t="str">
            <v>52510</v>
          </cell>
          <cell r="D1582" t="str">
            <v>XYLENE-U</v>
          </cell>
          <cell r="E1582">
            <v>0.05</v>
          </cell>
        </row>
        <row r="1583">
          <cell r="C1583" t="str">
            <v>56050</v>
          </cell>
          <cell r="D1583" t="str">
            <v>CYCLOHEXANE</v>
          </cell>
          <cell r="E1583">
            <v>0.05</v>
          </cell>
        </row>
        <row r="1584">
          <cell r="C1584" t="str">
            <v>56600</v>
          </cell>
          <cell r="D1584" t="str">
            <v>HEXANE</v>
          </cell>
          <cell r="E1584">
            <v>0</v>
          </cell>
        </row>
        <row r="1585">
          <cell r="C1585" t="str">
            <v>56730</v>
          </cell>
          <cell r="D1585" t="str">
            <v>N-HEXANE</v>
          </cell>
          <cell r="E1585">
            <v>0.15</v>
          </cell>
        </row>
        <row r="1586">
          <cell r="C1586" t="str">
            <v>59001</v>
          </cell>
          <cell r="D1586" t="str">
            <v>CRUDE OIL</v>
          </cell>
          <cell r="E1586">
            <v>6.52</v>
          </cell>
        </row>
        <row r="1587">
          <cell r="C1587" t="str">
            <v>50000</v>
          </cell>
          <cell r="D1587" t="str">
            <v>HYDROCARBONS</v>
          </cell>
          <cell r="E1587">
            <v>0.08</v>
          </cell>
        </row>
        <row r="1588">
          <cell r="C1588" t="str">
            <v>50001</v>
          </cell>
          <cell r="D1588" t="str">
            <v>NONMETHANE VOC-U</v>
          </cell>
          <cell r="E1588">
            <v>0</v>
          </cell>
        </row>
        <row r="1589">
          <cell r="C1589" t="str">
            <v>52420</v>
          </cell>
          <cell r="D1589" t="str">
            <v>BENZENE</v>
          </cell>
          <cell r="E1589">
            <v>0.02</v>
          </cell>
        </row>
        <row r="1590">
          <cell r="C1590" t="str">
            <v>52460</v>
          </cell>
          <cell r="D1590" t="str">
            <v>NAPHTHALENE</v>
          </cell>
          <cell r="E1590">
            <v>0</v>
          </cell>
        </row>
        <row r="1591">
          <cell r="C1591" t="str">
            <v>52510</v>
          </cell>
          <cell r="D1591" t="str">
            <v>XYLENE-U</v>
          </cell>
          <cell r="E1591">
            <v>0.01</v>
          </cell>
        </row>
        <row r="1592">
          <cell r="C1592" t="str">
            <v>56600</v>
          </cell>
          <cell r="D1592" t="str">
            <v>HEXANE</v>
          </cell>
          <cell r="E1592">
            <v>0</v>
          </cell>
        </row>
        <row r="1593">
          <cell r="C1593" t="str">
            <v>56730</v>
          </cell>
          <cell r="D1593" t="str">
            <v>N-HEXANE</v>
          </cell>
          <cell r="E1593">
            <v>0.01</v>
          </cell>
        </row>
        <row r="1594">
          <cell r="C1594" t="str">
            <v>59250</v>
          </cell>
          <cell r="D1594" t="str">
            <v>GAS OIL</v>
          </cell>
          <cell r="E1594">
            <v>0.08</v>
          </cell>
        </row>
        <row r="1595">
          <cell r="C1595" t="str">
            <v>50001</v>
          </cell>
          <cell r="D1595" t="str">
            <v>NONMETHANE VOC-U</v>
          </cell>
          <cell r="E1595">
            <v>0</v>
          </cell>
        </row>
        <row r="1596">
          <cell r="C1596" t="str">
            <v>52416</v>
          </cell>
          <cell r="D1596" t="str">
            <v>TRIMETHYL BENZENE, 1,2,4-</v>
          </cell>
          <cell r="E1596">
            <v>0</v>
          </cell>
        </row>
        <row r="1597">
          <cell r="C1597" t="str">
            <v>52420</v>
          </cell>
          <cell r="D1597" t="str">
            <v>BENZENE</v>
          </cell>
          <cell r="E1597">
            <v>0.04</v>
          </cell>
        </row>
        <row r="1598">
          <cell r="C1598" t="str">
            <v>52440</v>
          </cell>
          <cell r="D1598" t="str">
            <v>CUMENE</v>
          </cell>
          <cell r="E1598">
            <v>0</v>
          </cell>
        </row>
        <row r="1599">
          <cell r="C1599" t="str">
            <v>52450</v>
          </cell>
          <cell r="D1599" t="str">
            <v>ETHYL BENZENE</v>
          </cell>
          <cell r="E1599">
            <v>0</v>
          </cell>
        </row>
        <row r="1600">
          <cell r="C1600" t="str">
            <v>52490</v>
          </cell>
          <cell r="D1600" t="str">
            <v>TOLUENE</v>
          </cell>
          <cell r="E1600">
            <v>0.04</v>
          </cell>
        </row>
        <row r="1601">
          <cell r="C1601" t="str">
            <v>52510</v>
          </cell>
          <cell r="D1601" t="str">
            <v>XYLENE-U</v>
          </cell>
          <cell r="E1601">
            <v>0.02</v>
          </cell>
        </row>
        <row r="1602">
          <cell r="C1602" t="str">
            <v>56050</v>
          </cell>
          <cell r="D1602" t="str">
            <v>CYCLOHEXANE</v>
          </cell>
          <cell r="E1602">
            <v>0.04</v>
          </cell>
        </row>
        <row r="1603">
          <cell r="C1603" t="str">
            <v>56600</v>
          </cell>
          <cell r="D1603" t="str">
            <v>HEXANE</v>
          </cell>
          <cell r="E1603">
            <v>0</v>
          </cell>
        </row>
        <row r="1604">
          <cell r="C1604" t="str">
            <v>56675</v>
          </cell>
          <cell r="D1604" t="str">
            <v>ISO OCTANE</v>
          </cell>
          <cell r="E1604">
            <v>0</v>
          </cell>
        </row>
        <row r="1605">
          <cell r="C1605" t="str">
            <v>56730</v>
          </cell>
          <cell r="D1605" t="str">
            <v>N-HEXANE</v>
          </cell>
          <cell r="E1605">
            <v>0.11</v>
          </cell>
        </row>
        <row r="1606">
          <cell r="C1606" t="str">
            <v>59300</v>
          </cell>
          <cell r="D1606" t="str">
            <v>NAPHTHA</v>
          </cell>
          <cell r="E1606">
            <v>3.03</v>
          </cell>
        </row>
        <row r="1607">
          <cell r="C1607" t="str">
            <v>59410</v>
          </cell>
          <cell r="D1607" t="str">
            <v>REFORMER FEED</v>
          </cell>
          <cell r="E1607">
            <v>0</v>
          </cell>
        </row>
        <row r="1608">
          <cell r="C1608" t="str">
            <v>50001</v>
          </cell>
          <cell r="D1608" t="str">
            <v>NONMETHANE VOC-U</v>
          </cell>
          <cell r="E1608">
            <v>0</v>
          </cell>
        </row>
        <row r="1609">
          <cell r="C1609" t="str">
            <v>52416</v>
          </cell>
          <cell r="D1609" t="str">
            <v>TRIMETHYL BENZENE, 1,2,4-</v>
          </cell>
          <cell r="E1609">
            <v>0</v>
          </cell>
        </row>
        <row r="1610">
          <cell r="C1610" t="str">
            <v>52420</v>
          </cell>
          <cell r="D1610" t="str">
            <v>BENZENE</v>
          </cell>
          <cell r="E1610">
            <v>0.04</v>
          </cell>
        </row>
        <row r="1611">
          <cell r="C1611" t="str">
            <v>52440</v>
          </cell>
          <cell r="D1611" t="str">
            <v>CUMENE</v>
          </cell>
          <cell r="E1611">
            <v>0</v>
          </cell>
        </row>
        <row r="1612">
          <cell r="C1612" t="str">
            <v>52450</v>
          </cell>
          <cell r="D1612" t="str">
            <v>ETHYL BENZENE</v>
          </cell>
          <cell r="E1612">
            <v>0.01</v>
          </cell>
        </row>
        <row r="1613">
          <cell r="C1613" t="str">
            <v>52490</v>
          </cell>
          <cell r="D1613" t="str">
            <v>TOLUENE</v>
          </cell>
          <cell r="E1613">
            <v>0.04</v>
          </cell>
        </row>
        <row r="1614">
          <cell r="C1614" t="str">
            <v>52510</v>
          </cell>
          <cell r="D1614" t="str">
            <v>XYLENE-U</v>
          </cell>
          <cell r="E1614">
            <v>0.02</v>
          </cell>
        </row>
        <row r="1615">
          <cell r="C1615" t="str">
            <v>56050</v>
          </cell>
          <cell r="D1615" t="str">
            <v>CYCLOHEXANE</v>
          </cell>
          <cell r="E1615">
            <v>0.05</v>
          </cell>
        </row>
        <row r="1616">
          <cell r="C1616" t="str">
            <v>56600</v>
          </cell>
          <cell r="D1616" t="str">
            <v>HEXANE</v>
          </cell>
          <cell r="E1616">
            <v>0</v>
          </cell>
        </row>
        <row r="1617">
          <cell r="C1617" t="str">
            <v>56675</v>
          </cell>
          <cell r="D1617" t="str">
            <v>ISO OCTANE</v>
          </cell>
          <cell r="E1617">
            <v>0</v>
          </cell>
        </row>
        <row r="1618">
          <cell r="C1618" t="str">
            <v>56730</v>
          </cell>
          <cell r="D1618" t="str">
            <v>N-HEXANE</v>
          </cell>
          <cell r="E1618">
            <v>0.11</v>
          </cell>
        </row>
        <row r="1619">
          <cell r="C1619" t="str">
            <v>59300</v>
          </cell>
          <cell r="D1619" t="str">
            <v>NAPHTHA</v>
          </cell>
          <cell r="E1619">
            <v>3.03</v>
          </cell>
        </row>
        <row r="1620">
          <cell r="C1620" t="str">
            <v>59410</v>
          </cell>
          <cell r="D1620" t="str">
            <v>REFORMER FEED</v>
          </cell>
          <cell r="E1620">
            <v>0</v>
          </cell>
        </row>
        <row r="1621">
          <cell r="C1621" t="str">
            <v>50001</v>
          </cell>
          <cell r="D1621" t="str">
            <v>NONMETHANE VOC-U</v>
          </cell>
          <cell r="E1621">
            <v>0</v>
          </cell>
        </row>
        <row r="1622">
          <cell r="C1622" t="str">
            <v>52416</v>
          </cell>
          <cell r="D1622" t="str">
            <v>TRIMETHYL BENZENE, 1,2,4-</v>
          </cell>
          <cell r="E1622">
            <v>0.01</v>
          </cell>
        </row>
        <row r="1623">
          <cell r="C1623" t="str">
            <v>52420</v>
          </cell>
          <cell r="D1623" t="str">
            <v>BENZENE</v>
          </cell>
          <cell r="E1623">
            <v>0.04</v>
          </cell>
        </row>
        <row r="1624">
          <cell r="C1624" t="str">
            <v>52440</v>
          </cell>
          <cell r="D1624" t="str">
            <v>CUMENE</v>
          </cell>
          <cell r="E1624">
            <v>0</v>
          </cell>
        </row>
        <row r="1625">
          <cell r="C1625" t="str">
            <v>52450</v>
          </cell>
          <cell r="D1625" t="str">
            <v>ETHYL BENZENE</v>
          </cell>
          <cell r="E1625">
            <v>0</v>
          </cell>
        </row>
        <row r="1626">
          <cell r="C1626" t="str">
            <v>52460</v>
          </cell>
          <cell r="D1626" t="str">
            <v>NAPHTHALENE</v>
          </cell>
          <cell r="E1626">
            <v>0</v>
          </cell>
        </row>
        <row r="1627">
          <cell r="C1627" t="str">
            <v>52490</v>
          </cell>
          <cell r="D1627" t="str">
            <v>TOLUENE</v>
          </cell>
          <cell r="E1627">
            <v>0.06</v>
          </cell>
        </row>
        <row r="1628">
          <cell r="C1628" t="str">
            <v>52510</v>
          </cell>
          <cell r="D1628" t="str">
            <v>XYLENE-U</v>
          </cell>
          <cell r="E1628">
            <v>0.04</v>
          </cell>
        </row>
        <row r="1629">
          <cell r="C1629" t="str">
            <v>56050</v>
          </cell>
          <cell r="D1629" t="str">
            <v>CYCLOHEXANE</v>
          </cell>
          <cell r="E1629">
            <v>0.06</v>
          </cell>
        </row>
        <row r="1630">
          <cell r="C1630" t="str">
            <v>56100</v>
          </cell>
          <cell r="D1630" t="str">
            <v>CYCLOPENTANE</v>
          </cell>
          <cell r="E1630">
            <v>0</v>
          </cell>
        </row>
        <row r="1631">
          <cell r="C1631" t="str">
            <v>56600</v>
          </cell>
          <cell r="D1631" t="str">
            <v>HEXANE</v>
          </cell>
          <cell r="E1631">
            <v>0</v>
          </cell>
        </row>
        <row r="1632">
          <cell r="C1632" t="str">
            <v>56675</v>
          </cell>
          <cell r="D1632" t="str">
            <v>ISO OCTANE</v>
          </cell>
          <cell r="E1632">
            <v>0</v>
          </cell>
        </row>
        <row r="1633">
          <cell r="C1633" t="str">
            <v>56730</v>
          </cell>
          <cell r="D1633" t="str">
            <v>N-HEXANE</v>
          </cell>
          <cell r="E1633">
            <v>0.05</v>
          </cell>
        </row>
        <row r="1634">
          <cell r="C1634" t="str">
            <v>59005</v>
          </cell>
          <cell r="D1634" t="str">
            <v>KEROSENE</v>
          </cell>
          <cell r="E1634">
            <v>0.23</v>
          </cell>
        </row>
        <row r="1635">
          <cell r="C1635" t="str">
            <v>50001</v>
          </cell>
          <cell r="D1635" t="str">
            <v>NONMETHANE VOC-U</v>
          </cell>
          <cell r="E1635">
            <v>0</v>
          </cell>
        </row>
        <row r="1636">
          <cell r="C1636" t="str">
            <v>52416</v>
          </cell>
          <cell r="D1636" t="str">
            <v>TRIMETHYL BENZENE, 1,2,4-</v>
          </cell>
          <cell r="E1636">
            <v>0.01</v>
          </cell>
        </row>
        <row r="1637">
          <cell r="C1637" t="str">
            <v>52420</v>
          </cell>
          <cell r="D1637" t="str">
            <v>BENZENE</v>
          </cell>
          <cell r="E1637">
            <v>0.04</v>
          </cell>
        </row>
        <row r="1638">
          <cell r="C1638" t="str">
            <v>52440</v>
          </cell>
          <cell r="D1638" t="str">
            <v>CUMENE</v>
          </cell>
          <cell r="E1638">
            <v>0</v>
          </cell>
        </row>
        <row r="1639">
          <cell r="C1639" t="str">
            <v>52450</v>
          </cell>
          <cell r="D1639" t="str">
            <v>ETHYL BENZENE</v>
          </cell>
          <cell r="E1639">
            <v>0</v>
          </cell>
        </row>
        <row r="1640">
          <cell r="C1640" t="str">
            <v>52460</v>
          </cell>
          <cell r="D1640" t="str">
            <v>NAPHTHALENE</v>
          </cell>
          <cell r="E1640">
            <v>0</v>
          </cell>
        </row>
        <row r="1641">
          <cell r="C1641" t="str">
            <v>52490</v>
          </cell>
          <cell r="D1641" t="str">
            <v>TOLUENE</v>
          </cell>
          <cell r="E1641">
            <v>0.06</v>
          </cell>
        </row>
        <row r="1642">
          <cell r="C1642" t="str">
            <v>52510</v>
          </cell>
          <cell r="D1642" t="str">
            <v>XYLENE-U</v>
          </cell>
          <cell r="E1642">
            <v>0.04</v>
          </cell>
        </row>
        <row r="1643">
          <cell r="C1643" t="str">
            <v>56050</v>
          </cell>
          <cell r="D1643" t="str">
            <v>CYCLOHEXANE</v>
          </cell>
          <cell r="E1643">
            <v>0.06</v>
          </cell>
        </row>
        <row r="1644">
          <cell r="C1644" t="str">
            <v>56100</v>
          </cell>
          <cell r="D1644" t="str">
            <v>CYCLOPENTANE</v>
          </cell>
          <cell r="E1644">
            <v>0</v>
          </cell>
        </row>
        <row r="1645">
          <cell r="C1645" t="str">
            <v>56600</v>
          </cell>
          <cell r="D1645" t="str">
            <v>HEXANE</v>
          </cell>
          <cell r="E1645">
            <v>0</v>
          </cell>
        </row>
        <row r="1646">
          <cell r="C1646" t="str">
            <v>56675</v>
          </cell>
          <cell r="D1646" t="str">
            <v>ISO OCTANE</v>
          </cell>
          <cell r="E1646">
            <v>0</v>
          </cell>
        </row>
        <row r="1647">
          <cell r="C1647" t="str">
            <v>56730</v>
          </cell>
          <cell r="D1647" t="str">
            <v>N-HEXANE</v>
          </cell>
          <cell r="E1647">
            <v>0.05</v>
          </cell>
        </row>
        <row r="1648">
          <cell r="C1648" t="str">
            <v>59003</v>
          </cell>
          <cell r="D1648" t="str">
            <v>GASOLINE</v>
          </cell>
          <cell r="E1648">
            <v>0</v>
          </cell>
        </row>
        <row r="1649">
          <cell r="C1649" t="str">
            <v>59005</v>
          </cell>
          <cell r="D1649" t="str">
            <v>KEROSENE</v>
          </cell>
          <cell r="E1649">
            <v>0.23</v>
          </cell>
        </row>
        <row r="1650">
          <cell r="C1650" t="str">
            <v>50000</v>
          </cell>
          <cell r="D1650" t="str">
            <v>HYDROCARBONS</v>
          </cell>
          <cell r="E1650">
            <v>5.76</v>
          </cell>
        </row>
        <row r="1651">
          <cell r="C1651" t="str">
            <v>50001</v>
          </cell>
          <cell r="D1651" t="str">
            <v>NONMETHANE VOC-U</v>
          </cell>
          <cell r="E1651">
            <v>0</v>
          </cell>
        </row>
        <row r="1652">
          <cell r="C1652" t="str">
            <v>52416</v>
          </cell>
          <cell r="D1652" t="str">
            <v>TRIMETHYL BENZENE, 1,2,4-</v>
          </cell>
          <cell r="E1652">
            <v>0</v>
          </cell>
        </row>
        <row r="1653">
          <cell r="C1653" t="str">
            <v>52420</v>
          </cell>
          <cell r="D1653" t="str">
            <v>BENZENE</v>
          </cell>
          <cell r="E1653">
            <v>0.02</v>
          </cell>
        </row>
        <row r="1654">
          <cell r="C1654" t="str">
            <v>52440</v>
          </cell>
          <cell r="D1654" t="str">
            <v>CUMENE</v>
          </cell>
          <cell r="E1654">
            <v>0</v>
          </cell>
        </row>
        <row r="1655">
          <cell r="C1655" t="str">
            <v>52450</v>
          </cell>
          <cell r="D1655" t="str">
            <v>ETHYL BENZENE</v>
          </cell>
          <cell r="E1655">
            <v>0</v>
          </cell>
        </row>
        <row r="1656">
          <cell r="C1656" t="str">
            <v>52460</v>
          </cell>
          <cell r="D1656" t="str">
            <v>NAPHTHALENE</v>
          </cell>
          <cell r="E1656">
            <v>0</v>
          </cell>
        </row>
        <row r="1657">
          <cell r="C1657" t="str">
            <v>52490</v>
          </cell>
          <cell r="D1657" t="str">
            <v>TOLUENE</v>
          </cell>
          <cell r="E1657">
            <v>0.01</v>
          </cell>
        </row>
        <row r="1658">
          <cell r="C1658" t="str">
            <v>52510</v>
          </cell>
          <cell r="D1658" t="str">
            <v>XYLENE-U</v>
          </cell>
          <cell r="E1658">
            <v>0</v>
          </cell>
        </row>
        <row r="1659">
          <cell r="C1659" t="str">
            <v>56050</v>
          </cell>
          <cell r="D1659" t="str">
            <v>CYCLOHEXANE</v>
          </cell>
          <cell r="E1659">
            <v>0.02</v>
          </cell>
        </row>
        <row r="1660">
          <cell r="C1660" t="str">
            <v>56600</v>
          </cell>
          <cell r="D1660" t="str">
            <v>HEXANE</v>
          </cell>
          <cell r="E1660">
            <v>0</v>
          </cell>
        </row>
        <row r="1661">
          <cell r="C1661" t="str">
            <v>56730</v>
          </cell>
          <cell r="D1661" t="str">
            <v>N-HEXANE</v>
          </cell>
          <cell r="E1661">
            <v>0.11</v>
          </cell>
        </row>
        <row r="1662">
          <cell r="C1662" t="str">
            <v>59001</v>
          </cell>
          <cell r="D1662" t="str">
            <v>CRUDE OIL</v>
          </cell>
          <cell r="E1662">
            <v>0</v>
          </cell>
        </row>
        <row r="1663">
          <cell r="C1663" t="str">
            <v>59005</v>
          </cell>
          <cell r="D1663" t="str">
            <v>KEROSENE</v>
          </cell>
          <cell r="E1663">
            <v>0</v>
          </cell>
        </row>
        <row r="1664">
          <cell r="C1664" t="str">
            <v>50001</v>
          </cell>
          <cell r="D1664" t="str">
            <v>NONMETHANE VOC-U</v>
          </cell>
          <cell r="E1664">
            <v>0</v>
          </cell>
        </row>
        <row r="1665">
          <cell r="C1665" t="str">
            <v>52470</v>
          </cell>
          <cell r="D1665" t="str">
            <v>POLYNUCLEAR AROMATICS</v>
          </cell>
          <cell r="E1665">
            <v>0</v>
          </cell>
        </row>
        <row r="1666">
          <cell r="C1666" t="str">
            <v>56050</v>
          </cell>
          <cell r="D1666" t="str">
            <v>CYCLOHEXANE</v>
          </cell>
          <cell r="E1666">
            <v>0.31</v>
          </cell>
        </row>
        <row r="1667">
          <cell r="C1667" t="str">
            <v>59050</v>
          </cell>
          <cell r="D1667" t="str">
            <v>CCU FEED</v>
          </cell>
          <cell r="E1667">
            <v>0</v>
          </cell>
        </row>
        <row r="1668">
          <cell r="C1668" t="str">
            <v>59175</v>
          </cell>
          <cell r="D1668" t="str">
            <v>FCC FEED</v>
          </cell>
          <cell r="E1668">
            <v>0.28000000000000003</v>
          </cell>
        </row>
        <row r="1669">
          <cell r="C1669" t="str">
            <v>50001</v>
          </cell>
          <cell r="D1669" t="str">
            <v>NONMETHANE VOC-U</v>
          </cell>
          <cell r="E1669">
            <v>0</v>
          </cell>
        </row>
        <row r="1670">
          <cell r="C1670" t="str">
            <v>52416</v>
          </cell>
          <cell r="D1670" t="str">
            <v>TRIMETHYL BENZENE, 1,2,4-</v>
          </cell>
          <cell r="E1670">
            <v>0</v>
          </cell>
        </row>
        <row r="1671">
          <cell r="C1671" t="str">
            <v>52420</v>
          </cell>
          <cell r="D1671" t="str">
            <v>BENZENE</v>
          </cell>
          <cell r="E1671">
            <v>0.01</v>
          </cell>
        </row>
        <row r="1672">
          <cell r="C1672" t="str">
            <v>52440</v>
          </cell>
          <cell r="D1672" t="str">
            <v>CUMENE</v>
          </cell>
          <cell r="E1672">
            <v>0</v>
          </cell>
        </row>
        <row r="1673">
          <cell r="C1673" t="str">
            <v>52450</v>
          </cell>
          <cell r="D1673" t="str">
            <v>ETHYL BENZENE</v>
          </cell>
          <cell r="E1673">
            <v>0</v>
          </cell>
        </row>
        <row r="1674">
          <cell r="C1674" t="str">
            <v>52460</v>
          </cell>
          <cell r="D1674" t="str">
            <v>NAPHTHALENE</v>
          </cell>
          <cell r="E1674">
            <v>0</v>
          </cell>
        </row>
        <row r="1675">
          <cell r="C1675" t="str">
            <v>52490</v>
          </cell>
          <cell r="D1675" t="str">
            <v>TOLUENE</v>
          </cell>
          <cell r="E1675">
            <v>0.02</v>
          </cell>
        </row>
        <row r="1676">
          <cell r="C1676" t="str">
            <v>52510</v>
          </cell>
          <cell r="D1676" t="str">
            <v>XYLENE-U</v>
          </cell>
          <cell r="E1676">
            <v>0.02</v>
          </cell>
        </row>
        <row r="1677">
          <cell r="C1677" t="str">
            <v>55176</v>
          </cell>
          <cell r="D1677" t="str">
            <v>BUTENE (1)</v>
          </cell>
          <cell r="E1677">
            <v>0</v>
          </cell>
        </row>
        <row r="1678">
          <cell r="C1678" t="str">
            <v>55300</v>
          </cell>
          <cell r="D1678" t="str">
            <v>ETHYLENE</v>
          </cell>
          <cell r="E1678">
            <v>0</v>
          </cell>
        </row>
        <row r="1679">
          <cell r="C1679" t="str">
            <v>56050</v>
          </cell>
          <cell r="D1679" t="str">
            <v>CYCLOHEXANE</v>
          </cell>
          <cell r="E1679">
            <v>0.01</v>
          </cell>
        </row>
        <row r="1680">
          <cell r="C1680" t="str">
            <v>56100</v>
          </cell>
          <cell r="D1680" t="str">
            <v>CYCLOPENTANE</v>
          </cell>
          <cell r="E1680">
            <v>0</v>
          </cell>
        </row>
        <row r="1681">
          <cell r="C1681" t="str">
            <v>56150</v>
          </cell>
          <cell r="D1681" t="str">
            <v>METHYLCYCLOHEXANE</v>
          </cell>
          <cell r="E1681">
            <v>0</v>
          </cell>
        </row>
        <row r="1682">
          <cell r="C1682" t="str">
            <v>56575</v>
          </cell>
          <cell r="D1682" t="str">
            <v>HEPTANE</v>
          </cell>
          <cell r="E1682">
            <v>0</v>
          </cell>
        </row>
        <row r="1683">
          <cell r="C1683" t="str">
            <v>56600</v>
          </cell>
          <cell r="D1683" t="str">
            <v>HEXANE</v>
          </cell>
          <cell r="E1683">
            <v>0</v>
          </cell>
        </row>
        <row r="1684">
          <cell r="C1684" t="str">
            <v>56674</v>
          </cell>
          <cell r="D1684" t="str">
            <v>OCTANE</v>
          </cell>
          <cell r="E1684">
            <v>0</v>
          </cell>
        </row>
        <row r="1685">
          <cell r="C1685" t="str">
            <v>56703</v>
          </cell>
          <cell r="D1685" t="str">
            <v>NONANE</v>
          </cell>
          <cell r="E1685">
            <v>0</v>
          </cell>
        </row>
        <row r="1686">
          <cell r="C1686" t="str">
            <v>56730</v>
          </cell>
          <cell r="D1686" t="str">
            <v>N-HEXANE</v>
          </cell>
          <cell r="E1686">
            <v>0.01</v>
          </cell>
        </row>
        <row r="1687">
          <cell r="C1687" t="str">
            <v>56752</v>
          </cell>
          <cell r="D1687" t="str">
            <v>N-PENTANE</v>
          </cell>
          <cell r="E1687">
            <v>0</v>
          </cell>
        </row>
        <row r="1688">
          <cell r="C1688" t="str">
            <v>59002</v>
          </cell>
          <cell r="D1688" t="str">
            <v>DISTILLATE</v>
          </cell>
          <cell r="E1688">
            <v>0</v>
          </cell>
        </row>
        <row r="1689">
          <cell r="C1689" t="str">
            <v>59005</v>
          </cell>
          <cell r="D1689" t="str">
            <v>KEROSENE</v>
          </cell>
          <cell r="E1689">
            <v>0.02</v>
          </cell>
        </row>
        <row r="1690">
          <cell r="C1690" t="str">
            <v>59250</v>
          </cell>
          <cell r="D1690" t="str">
            <v>GAS OIL</v>
          </cell>
          <cell r="E1690">
            <v>0.12</v>
          </cell>
        </row>
        <row r="1691">
          <cell r="C1691" t="str">
            <v>70300</v>
          </cell>
          <cell r="D1691" t="str">
            <v>HYDROGEN SULFIDE</v>
          </cell>
          <cell r="E1691">
            <v>0</v>
          </cell>
        </row>
        <row r="1692">
          <cell r="C1692" t="str">
            <v>50001</v>
          </cell>
          <cell r="D1692" t="str">
            <v>NONMETHANE VOC-U</v>
          </cell>
          <cell r="E1692">
            <v>0</v>
          </cell>
        </row>
        <row r="1693">
          <cell r="C1693" t="str">
            <v>52416</v>
          </cell>
          <cell r="D1693" t="str">
            <v>TRIMETHYL BENZENE, 1,2,4-</v>
          </cell>
          <cell r="E1693">
            <v>0</v>
          </cell>
        </row>
        <row r="1694">
          <cell r="C1694" t="str">
            <v>52420</v>
          </cell>
          <cell r="D1694" t="str">
            <v>BENZENE</v>
          </cell>
          <cell r="E1694">
            <v>0</v>
          </cell>
        </row>
        <row r="1695">
          <cell r="C1695" t="str">
            <v>52440</v>
          </cell>
          <cell r="D1695" t="str">
            <v>CUMENE</v>
          </cell>
          <cell r="E1695">
            <v>0</v>
          </cell>
        </row>
        <row r="1696">
          <cell r="C1696" t="str">
            <v>52450</v>
          </cell>
          <cell r="D1696" t="str">
            <v>ETHYL BENZENE</v>
          </cell>
          <cell r="E1696">
            <v>0</v>
          </cell>
        </row>
        <row r="1697">
          <cell r="C1697" t="str">
            <v>52460</v>
          </cell>
          <cell r="D1697" t="str">
            <v>NAPHTHALENE</v>
          </cell>
          <cell r="E1697">
            <v>0</v>
          </cell>
        </row>
        <row r="1698">
          <cell r="C1698" t="str">
            <v>52490</v>
          </cell>
          <cell r="D1698" t="str">
            <v>TOLUENE</v>
          </cell>
          <cell r="E1698">
            <v>0</v>
          </cell>
        </row>
        <row r="1699">
          <cell r="C1699" t="str">
            <v>52510</v>
          </cell>
          <cell r="D1699" t="str">
            <v>XYLENE-U</v>
          </cell>
          <cell r="E1699">
            <v>0</v>
          </cell>
        </row>
        <row r="1700">
          <cell r="C1700" t="str">
            <v>55176</v>
          </cell>
          <cell r="D1700" t="str">
            <v>BUTENE (1)</v>
          </cell>
          <cell r="E1700">
            <v>0</v>
          </cell>
        </row>
        <row r="1701">
          <cell r="C1701" t="str">
            <v>55300</v>
          </cell>
          <cell r="D1701" t="str">
            <v>ETHYLENE</v>
          </cell>
          <cell r="E1701">
            <v>0</v>
          </cell>
        </row>
        <row r="1702">
          <cell r="C1702" t="str">
            <v>56050</v>
          </cell>
          <cell r="D1702" t="str">
            <v>CYCLOHEXANE</v>
          </cell>
          <cell r="E1702">
            <v>0</v>
          </cell>
        </row>
        <row r="1703">
          <cell r="C1703" t="str">
            <v>56100</v>
          </cell>
          <cell r="D1703" t="str">
            <v>CYCLOPENTANE</v>
          </cell>
          <cell r="E1703">
            <v>0</v>
          </cell>
        </row>
        <row r="1704">
          <cell r="C1704" t="str">
            <v>56150</v>
          </cell>
          <cell r="D1704" t="str">
            <v>METHYLCYCLOHEXANE</v>
          </cell>
          <cell r="E1704">
            <v>0</v>
          </cell>
        </row>
        <row r="1705">
          <cell r="C1705" t="str">
            <v>56575</v>
          </cell>
          <cell r="D1705" t="str">
            <v>HEPTANE</v>
          </cell>
          <cell r="E1705">
            <v>0</v>
          </cell>
        </row>
        <row r="1706">
          <cell r="C1706" t="str">
            <v>56600</v>
          </cell>
          <cell r="D1706" t="str">
            <v>HEXANE</v>
          </cell>
          <cell r="E1706">
            <v>0</v>
          </cell>
        </row>
        <row r="1707">
          <cell r="C1707" t="str">
            <v>56674</v>
          </cell>
          <cell r="D1707" t="str">
            <v>OCTANE</v>
          </cell>
          <cell r="E1707">
            <v>0</v>
          </cell>
        </row>
        <row r="1708">
          <cell r="C1708" t="str">
            <v>56703</v>
          </cell>
          <cell r="D1708" t="str">
            <v>NONANE</v>
          </cell>
          <cell r="E1708">
            <v>0</v>
          </cell>
        </row>
        <row r="1709">
          <cell r="C1709" t="str">
            <v>56752</v>
          </cell>
          <cell r="D1709" t="str">
            <v>N-PENTANE</v>
          </cell>
          <cell r="E1709">
            <v>0</v>
          </cell>
        </row>
        <row r="1710">
          <cell r="C1710" t="str">
            <v>59002</v>
          </cell>
          <cell r="D1710" t="str">
            <v>DISTILLATE</v>
          </cell>
          <cell r="E1710">
            <v>0</v>
          </cell>
        </row>
        <row r="1711">
          <cell r="C1711" t="str">
            <v>59250</v>
          </cell>
          <cell r="D1711" t="str">
            <v>GAS OIL</v>
          </cell>
          <cell r="E1711">
            <v>0.28000000000000003</v>
          </cell>
        </row>
        <row r="1712">
          <cell r="C1712" t="str">
            <v>70300</v>
          </cell>
          <cell r="D1712" t="str">
            <v>HYDROGEN SULFIDE</v>
          </cell>
          <cell r="E1712">
            <v>0</v>
          </cell>
        </row>
        <row r="1713">
          <cell r="C1713" t="str">
            <v>50001</v>
          </cell>
          <cell r="D1713" t="str">
            <v>NONMETHANE VOC-U</v>
          </cell>
          <cell r="E1713">
            <v>0</v>
          </cell>
        </row>
        <row r="1714">
          <cell r="C1714" t="str">
            <v>52416</v>
          </cell>
          <cell r="D1714" t="str">
            <v>TRIMETHYL BENZENE, 1,2,4-</v>
          </cell>
          <cell r="E1714">
            <v>0</v>
          </cell>
        </row>
        <row r="1715">
          <cell r="C1715" t="str">
            <v>52420</v>
          </cell>
          <cell r="D1715" t="str">
            <v>BENZENE</v>
          </cell>
          <cell r="E1715">
            <v>0</v>
          </cell>
        </row>
        <row r="1716">
          <cell r="C1716" t="str">
            <v>52440</v>
          </cell>
          <cell r="D1716" t="str">
            <v>CUMENE</v>
          </cell>
          <cell r="E1716">
            <v>0</v>
          </cell>
        </row>
        <row r="1717">
          <cell r="C1717" t="str">
            <v>52450</v>
          </cell>
          <cell r="D1717" t="str">
            <v>ETHYL BENZENE</v>
          </cell>
          <cell r="E1717">
            <v>0</v>
          </cell>
        </row>
        <row r="1718">
          <cell r="C1718" t="str">
            <v>52460</v>
          </cell>
          <cell r="D1718" t="str">
            <v>NAPHTHALENE</v>
          </cell>
          <cell r="E1718">
            <v>0</v>
          </cell>
        </row>
        <row r="1719">
          <cell r="C1719" t="str">
            <v>52490</v>
          </cell>
          <cell r="D1719" t="str">
            <v>TOLUENE</v>
          </cell>
          <cell r="E1719">
            <v>0</v>
          </cell>
        </row>
        <row r="1720">
          <cell r="C1720" t="str">
            <v>52510</v>
          </cell>
          <cell r="D1720" t="str">
            <v>XYLENE-U</v>
          </cell>
          <cell r="E1720">
            <v>0</v>
          </cell>
        </row>
        <row r="1721">
          <cell r="C1721" t="str">
            <v>56050</v>
          </cell>
          <cell r="D1721" t="str">
            <v>CYCLOHEXANE</v>
          </cell>
          <cell r="E1721">
            <v>0</v>
          </cell>
        </row>
        <row r="1722">
          <cell r="C1722" t="str">
            <v>56600</v>
          </cell>
          <cell r="D1722" t="str">
            <v>HEXANE</v>
          </cell>
          <cell r="E1722">
            <v>0</v>
          </cell>
        </row>
        <row r="1723">
          <cell r="C1723" t="str">
            <v>50001</v>
          </cell>
          <cell r="D1723" t="str">
            <v>NONMETHANE VOC-U</v>
          </cell>
          <cell r="E1723">
            <v>0</v>
          </cell>
        </row>
        <row r="1724">
          <cell r="C1724" t="str">
            <v>52416</v>
          </cell>
          <cell r="D1724" t="str">
            <v>TRIMETHYL BENZENE, 1,2,4-</v>
          </cell>
          <cell r="E1724">
            <v>0</v>
          </cell>
        </row>
        <row r="1725">
          <cell r="C1725" t="str">
            <v>52420</v>
          </cell>
          <cell r="D1725" t="str">
            <v>BENZENE</v>
          </cell>
          <cell r="E1725">
            <v>0</v>
          </cell>
        </row>
        <row r="1726">
          <cell r="C1726" t="str">
            <v>52440</v>
          </cell>
          <cell r="D1726" t="str">
            <v>CUMENE</v>
          </cell>
          <cell r="E1726">
            <v>0</v>
          </cell>
        </row>
        <row r="1727">
          <cell r="C1727" t="str">
            <v>52450</v>
          </cell>
          <cell r="D1727" t="str">
            <v>ETHYL BENZENE</v>
          </cell>
          <cell r="E1727">
            <v>0</v>
          </cell>
        </row>
        <row r="1728">
          <cell r="C1728" t="str">
            <v>52460</v>
          </cell>
          <cell r="D1728" t="str">
            <v>NAPHTHALENE</v>
          </cell>
          <cell r="E1728">
            <v>0</v>
          </cell>
        </row>
        <row r="1729">
          <cell r="C1729" t="str">
            <v>52490</v>
          </cell>
          <cell r="D1729" t="str">
            <v>TOLUENE</v>
          </cell>
          <cell r="E1729">
            <v>0</v>
          </cell>
        </row>
        <row r="1730">
          <cell r="C1730" t="str">
            <v>52510</v>
          </cell>
          <cell r="D1730" t="str">
            <v>XYLENE-U</v>
          </cell>
          <cell r="E1730">
            <v>0</v>
          </cell>
        </row>
        <row r="1731">
          <cell r="C1731" t="str">
            <v>56050</v>
          </cell>
          <cell r="D1731" t="str">
            <v>CYCLOHEXANE</v>
          </cell>
          <cell r="E1731">
            <v>0</v>
          </cell>
        </row>
        <row r="1732">
          <cell r="C1732" t="str">
            <v>56100</v>
          </cell>
          <cell r="D1732" t="str">
            <v>CYCLOPENTANE</v>
          </cell>
          <cell r="E1732">
            <v>0</v>
          </cell>
        </row>
        <row r="1733">
          <cell r="C1733" t="str">
            <v>56600</v>
          </cell>
          <cell r="D1733" t="str">
            <v>HEXANE</v>
          </cell>
          <cell r="E1733">
            <v>0</v>
          </cell>
        </row>
        <row r="1734">
          <cell r="C1734" t="str">
            <v>56675</v>
          </cell>
          <cell r="D1734" t="str">
            <v>ISO OCTANE</v>
          </cell>
          <cell r="E1734">
            <v>0</v>
          </cell>
        </row>
        <row r="1735">
          <cell r="C1735" t="str">
            <v>59210</v>
          </cell>
          <cell r="D1735" t="str">
            <v>NO 2 FUEL OIL</v>
          </cell>
          <cell r="E1735">
            <v>0</v>
          </cell>
        </row>
        <row r="1736">
          <cell r="C1736" t="str">
            <v>59250</v>
          </cell>
          <cell r="D1736" t="str">
            <v>GAS OIL</v>
          </cell>
          <cell r="E1736">
            <v>0.03</v>
          </cell>
        </row>
        <row r="1737">
          <cell r="C1737" t="str">
            <v>50001</v>
          </cell>
          <cell r="D1737" t="str">
            <v>NONMETHANE VOC-U</v>
          </cell>
          <cell r="E1737">
            <v>0</v>
          </cell>
        </row>
        <row r="1738">
          <cell r="C1738" t="str">
            <v>52416</v>
          </cell>
          <cell r="D1738" t="str">
            <v>TRIMETHYL BENZENE, 1,2,4-</v>
          </cell>
          <cell r="E1738">
            <v>0</v>
          </cell>
        </row>
        <row r="1739">
          <cell r="C1739" t="str">
            <v>52420</v>
          </cell>
          <cell r="D1739" t="str">
            <v>BENZENE</v>
          </cell>
          <cell r="E1739">
            <v>0</v>
          </cell>
        </row>
        <row r="1740">
          <cell r="C1740" t="str">
            <v>52440</v>
          </cell>
          <cell r="D1740" t="str">
            <v>CUMENE</v>
          </cell>
          <cell r="E1740">
            <v>0</v>
          </cell>
        </row>
        <row r="1741">
          <cell r="C1741" t="str">
            <v>52450</v>
          </cell>
          <cell r="D1741" t="str">
            <v>ETHYL BENZENE</v>
          </cell>
          <cell r="E1741">
            <v>0</v>
          </cell>
        </row>
        <row r="1742">
          <cell r="C1742" t="str">
            <v>52460</v>
          </cell>
          <cell r="D1742" t="str">
            <v>NAPHTHALENE</v>
          </cell>
          <cell r="E1742">
            <v>0</v>
          </cell>
        </row>
        <row r="1743">
          <cell r="C1743" t="str">
            <v>52490</v>
          </cell>
          <cell r="D1743" t="str">
            <v>TOLUENE</v>
          </cell>
          <cell r="E1743">
            <v>0</v>
          </cell>
        </row>
        <row r="1744">
          <cell r="C1744" t="str">
            <v>52510</v>
          </cell>
          <cell r="D1744" t="str">
            <v>XYLENE-U</v>
          </cell>
          <cell r="E1744">
            <v>0</v>
          </cell>
        </row>
        <row r="1745">
          <cell r="C1745" t="str">
            <v>55176</v>
          </cell>
          <cell r="D1745" t="str">
            <v>BUTENE (1)</v>
          </cell>
          <cell r="E1745">
            <v>0</v>
          </cell>
        </row>
        <row r="1746">
          <cell r="C1746" t="str">
            <v>55300</v>
          </cell>
          <cell r="D1746" t="str">
            <v>ETHYLENE</v>
          </cell>
          <cell r="E1746">
            <v>0</v>
          </cell>
        </row>
        <row r="1747">
          <cell r="C1747" t="str">
            <v>56050</v>
          </cell>
          <cell r="D1747" t="str">
            <v>CYCLOHEXANE</v>
          </cell>
          <cell r="E1747">
            <v>0</v>
          </cell>
        </row>
        <row r="1748">
          <cell r="C1748" t="str">
            <v>56100</v>
          </cell>
          <cell r="D1748" t="str">
            <v>CYCLOPENTANE</v>
          </cell>
          <cell r="E1748">
            <v>0</v>
          </cell>
        </row>
        <row r="1749">
          <cell r="C1749" t="str">
            <v>56150</v>
          </cell>
          <cell r="D1749" t="str">
            <v>METHYLCYCLOHEXANE</v>
          </cell>
          <cell r="E1749">
            <v>0</v>
          </cell>
        </row>
        <row r="1750">
          <cell r="C1750" t="str">
            <v>56575</v>
          </cell>
          <cell r="D1750" t="str">
            <v>HEPTANE</v>
          </cell>
          <cell r="E1750">
            <v>0</v>
          </cell>
        </row>
        <row r="1751">
          <cell r="C1751" t="str">
            <v>56600</v>
          </cell>
          <cell r="D1751" t="str">
            <v>HEXANE</v>
          </cell>
          <cell r="E1751">
            <v>0</v>
          </cell>
        </row>
        <row r="1752">
          <cell r="C1752" t="str">
            <v>56674</v>
          </cell>
          <cell r="D1752" t="str">
            <v>OCTANE</v>
          </cell>
          <cell r="E1752">
            <v>0</v>
          </cell>
        </row>
        <row r="1753">
          <cell r="C1753" t="str">
            <v>56675</v>
          </cell>
          <cell r="D1753" t="str">
            <v>ISO OCTANE</v>
          </cell>
          <cell r="E1753">
            <v>0</v>
          </cell>
        </row>
        <row r="1754">
          <cell r="C1754" t="str">
            <v>56703</v>
          </cell>
          <cell r="D1754" t="str">
            <v>NONANE</v>
          </cell>
          <cell r="E1754">
            <v>0</v>
          </cell>
        </row>
        <row r="1755">
          <cell r="C1755" t="str">
            <v>56752</v>
          </cell>
          <cell r="D1755" t="str">
            <v>N-PENTANE</v>
          </cell>
          <cell r="E1755">
            <v>0</v>
          </cell>
        </row>
        <row r="1756">
          <cell r="C1756" t="str">
            <v>59210</v>
          </cell>
          <cell r="D1756" t="str">
            <v>NO 2 FUEL OIL</v>
          </cell>
          <cell r="E1756">
            <v>0</v>
          </cell>
        </row>
        <row r="1757">
          <cell r="C1757" t="str">
            <v>59250</v>
          </cell>
          <cell r="D1757" t="str">
            <v>GAS OIL</v>
          </cell>
          <cell r="E1757">
            <v>0.13</v>
          </cell>
        </row>
        <row r="1758">
          <cell r="C1758" t="str">
            <v>70300</v>
          </cell>
          <cell r="D1758" t="str">
            <v>HYDROGEN SULFIDE</v>
          </cell>
          <cell r="E1758">
            <v>0</v>
          </cell>
        </row>
        <row r="1759">
          <cell r="C1759" t="str">
            <v>50000</v>
          </cell>
          <cell r="D1759" t="str">
            <v>HYDROCARBONS</v>
          </cell>
          <cell r="E1759">
            <v>0.65</v>
          </cell>
        </row>
        <row r="1760">
          <cell r="C1760" t="str">
            <v>50001</v>
          </cell>
          <cell r="D1760" t="str">
            <v>NONMETHANE VOC-U</v>
          </cell>
          <cell r="E1760">
            <v>0</v>
          </cell>
        </row>
        <row r="1761">
          <cell r="C1761" t="str">
            <v>52416</v>
          </cell>
          <cell r="D1761" t="str">
            <v>TRIMETHYL BENZENE, 1,2,4-</v>
          </cell>
          <cell r="E1761">
            <v>0</v>
          </cell>
        </row>
        <row r="1762">
          <cell r="C1762" t="str">
            <v>52420</v>
          </cell>
          <cell r="D1762" t="str">
            <v>BENZENE</v>
          </cell>
          <cell r="E1762">
            <v>0</v>
          </cell>
        </row>
        <row r="1763">
          <cell r="C1763" t="str">
            <v>52440</v>
          </cell>
          <cell r="D1763" t="str">
            <v>CUMENE</v>
          </cell>
          <cell r="E1763">
            <v>0</v>
          </cell>
        </row>
        <row r="1764">
          <cell r="C1764" t="str">
            <v>52450</v>
          </cell>
          <cell r="D1764" t="str">
            <v>ETHYL BENZENE</v>
          </cell>
          <cell r="E1764">
            <v>0</v>
          </cell>
        </row>
        <row r="1765">
          <cell r="C1765" t="str">
            <v>52460</v>
          </cell>
          <cell r="D1765" t="str">
            <v>NAPHTHALENE</v>
          </cell>
          <cell r="E1765">
            <v>0</v>
          </cell>
        </row>
        <row r="1766">
          <cell r="C1766" t="str">
            <v>52490</v>
          </cell>
          <cell r="D1766" t="str">
            <v>TOLUENE</v>
          </cell>
          <cell r="E1766">
            <v>0</v>
          </cell>
        </row>
        <row r="1767">
          <cell r="C1767" t="str">
            <v>52510</v>
          </cell>
          <cell r="D1767" t="str">
            <v>XYLENE-U</v>
          </cell>
          <cell r="E1767">
            <v>0</v>
          </cell>
        </row>
        <row r="1768">
          <cell r="C1768" t="str">
            <v>56050</v>
          </cell>
          <cell r="D1768" t="str">
            <v>CYCLOHEXANE</v>
          </cell>
          <cell r="E1768">
            <v>0</v>
          </cell>
        </row>
        <row r="1769">
          <cell r="C1769" t="str">
            <v>56600</v>
          </cell>
          <cell r="D1769" t="str">
            <v>HEXANE</v>
          </cell>
          <cell r="E1769">
            <v>0</v>
          </cell>
        </row>
        <row r="1770">
          <cell r="C1770" t="str">
            <v>56730</v>
          </cell>
          <cell r="D1770" t="str">
            <v>N-HEXANE</v>
          </cell>
          <cell r="E1770">
            <v>0.02</v>
          </cell>
        </row>
        <row r="1771">
          <cell r="C1771" t="str">
            <v>59001</v>
          </cell>
          <cell r="D1771" t="str">
            <v>CRUDE OIL</v>
          </cell>
          <cell r="E1771">
            <v>0</v>
          </cell>
        </row>
        <row r="1772">
          <cell r="C1772" t="str">
            <v>50001</v>
          </cell>
          <cell r="D1772" t="str">
            <v>NONMETHANE VOC-U</v>
          </cell>
          <cell r="E1772">
            <v>0</v>
          </cell>
        </row>
        <row r="1773">
          <cell r="C1773" t="str">
            <v>52416</v>
          </cell>
          <cell r="D1773" t="str">
            <v>TRIMETHYL BENZENE, 1,2,4-</v>
          </cell>
          <cell r="E1773">
            <v>0</v>
          </cell>
        </row>
        <row r="1774">
          <cell r="C1774" t="str">
            <v>52420</v>
          </cell>
          <cell r="D1774" t="str">
            <v>BENZENE</v>
          </cell>
          <cell r="E1774">
            <v>0</v>
          </cell>
        </row>
        <row r="1775">
          <cell r="C1775" t="str">
            <v>52440</v>
          </cell>
          <cell r="D1775" t="str">
            <v>CUMENE</v>
          </cell>
          <cell r="E1775">
            <v>0</v>
          </cell>
        </row>
        <row r="1776">
          <cell r="C1776" t="str">
            <v>52450</v>
          </cell>
          <cell r="D1776" t="str">
            <v>ETHYL BENZENE</v>
          </cell>
          <cell r="E1776">
            <v>0</v>
          </cell>
        </row>
        <row r="1777">
          <cell r="C1777" t="str">
            <v>52460</v>
          </cell>
          <cell r="D1777" t="str">
            <v>NAPHTHALENE</v>
          </cell>
          <cell r="E1777">
            <v>0</v>
          </cell>
        </row>
        <row r="1778">
          <cell r="C1778" t="str">
            <v>52490</v>
          </cell>
          <cell r="D1778" t="str">
            <v>TOLUENE</v>
          </cell>
          <cell r="E1778">
            <v>0</v>
          </cell>
        </row>
        <row r="1779">
          <cell r="C1779" t="str">
            <v>52510</v>
          </cell>
          <cell r="D1779" t="str">
            <v>XYLENE-U</v>
          </cell>
          <cell r="E1779">
            <v>0</v>
          </cell>
        </row>
        <row r="1780">
          <cell r="C1780" t="str">
            <v>56050</v>
          </cell>
          <cell r="D1780" t="str">
            <v>CYCLOHEXANE</v>
          </cell>
          <cell r="E1780">
            <v>0</v>
          </cell>
        </row>
        <row r="1781">
          <cell r="C1781" t="str">
            <v>56600</v>
          </cell>
          <cell r="D1781" t="str">
            <v>HEXANE</v>
          </cell>
          <cell r="E1781">
            <v>0</v>
          </cell>
        </row>
        <row r="1782">
          <cell r="C1782" t="str">
            <v>59210</v>
          </cell>
          <cell r="D1782" t="str">
            <v>NO 2 FUEL OIL</v>
          </cell>
          <cell r="E1782">
            <v>0.01</v>
          </cell>
        </row>
        <row r="1783">
          <cell r="C1783" t="str">
            <v>50001</v>
          </cell>
          <cell r="D1783" t="str">
            <v>NONMETHANE VOC-U</v>
          </cell>
          <cell r="E1783">
            <v>0</v>
          </cell>
        </row>
        <row r="1784">
          <cell r="C1784" t="str">
            <v>52416</v>
          </cell>
          <cell r="D1784" t="str">
            <v>TRIMETHYL BENZENE, 1,2,4-</v>
          </cell>
          <cell r="E1784">
            <v>0.02</v>
          </cell>
        </row>
        <row r="1785">
          <cell r="C1785" t="str">
            <v>52420</v>
          </cell>
          <cell r="D1785" t="str">
            <v>BENZENE</v>
          </cell>
          <cell r="E1785">
            <v>0.08</v>
          </cell>
        </row>
        <row r="1786">
          <cell r="C1786" t="str">
            <v>52440</v>
          </cell>
          <cell r="D1786" t="str">
            <v>CUMENE</v>
          </cell>
          <cell r="E1786">
            <v>0</v>
          </cell>
        </row>
        <row r="1787">
          <cell r="C1787" t="str">
            <v>52450</v>
          </cell>
          <cell r="D1787" t="str">
            <v>ETHYL BENZENE</v>
          </cell>
          <cell r="E1787">
            <v>0</v>
          </cell>
        </row>
        <row r="1788">
          <cell r="C1788" t="str">
            <v>52460</v>
          </cell>
          <cell r="D1788" t="str">
            <v>NAPHTHALENE</v>
          </cell>
          <cell r="E1788">
            <v>0</v>
          </cell>
        </row>
        <row r="1789">
          <cell r="C1789" t="str">
            <v>52490</v>
          </cell>
          <cell r="D1789" t="str">
            <v>TOLUENE</v>
          </cell>
          <cell r="E1789">
            <v>0.05</v>
          </cell>
        </row>
        <row r="1790">
          <cell r="C1790" t="str">
            <v>52510</v>
          </cell>
          <cell r="D1790" t="str">
            <v>XYLENE-U</v>
          </cell>
          <cell r="E1790">
            <v>0.14000000000000001</v>
          </cell>
        </row>
        <row r="1791">
          <cell r="C1791" t="str">
            <v>56050</v>
          </cell>
          <cell r="D1791" t="str">
            <v>CYCLOHEXANE</v>
          </cell>
          <cell r="E1791">
            <v>0.14000000000000001</v>
          </cell>
        </row>
        <row r="1792">
          <cell r="C1792" t="str">
            <v>56600</v>
          </cell>
          <cell r="D1792" t="str">
            <v>HEXANE</v>
          </cell>
          <cell r="E1792">
            <v>0</v>
          </cell>
        </row>
        <row r="1793">
          <cell r="C1793" t="str">
            <v>56730</v>
          </cell>
          <cell r="D1793" t="str">
            <v>N-HEXANE</v>
          </cell>
          <cell r="E1793">
            <v>0.09</v>
          </cell>
        </row>
        <row r="1794">
          <cell r="C1794" t="str">
            <v>59005</v>
          </cell>
          <cell r="D1794" t="str">
            <v>KEROSENE</v>
          </cell>
          <cell r="E1794">
            <v>0</v>
          </cell>
        </row>
        <row r="1795">
          <cell r="C1795" t="str">
            <v>59210</v>
          </cell>
          <cell r="D1795" t="str">
            <v>NO 2 FUEL OIL</v>
          </cell>
          <cell r="E1795">
            <v>0.87</v>
          </cell>
        </row>
        <row r="1796">
          <cell r="C1796" t="str">
            <v>11170</v>
          </cell>
          <cell r="D1796" t="str">
            <v>PHOSPORIC ACID</v>
          </cell>
          <cell r="E1796">
            <v>0</v>
          </cell>
        </row>
        <row r="1797">
          <cell r="C1797" t="str">
            <v>50001</v>
          </cell>
          <cell r="D1797" t="str">
            <v>NONMETHANE VOC-U</v>
          </cell>
          <cell r="E1797">
            <v>30.68</v>
          </cell>
        </row>
        <row r="1798">
          <cell r="C1798" t="str">
            <v>50002</v>
          </cell>
          <cell r="D1798" t="str">
            <v>POLYCYLIC ORGANICMATTER</v>
          </cell>
          <cell r="E1798">
            <v>1.88</v>
          </cell>
        </row>
        <row r="1799">
          <cell r="C1799" t="str">
            <v>51490</v>
          </cell>
          <cell r="D1799" t="str">
            <v>ISOBUTANOL</v>
          </cell>
          <cell r="E1799">
            <v>0</v>
          </cell>
        </row>
        <row r="1800">
          <cell r="C1800" t="str">
            <v>51530</v>
          </cell>
          <cell r="D1800" t="str">
            <v>METHANOL</v>
          </cell>
          <cell r="E1800">
            <v>1.45</v>
          </cell>
        </row>
        <row r="1801">
          <cell r="C1801" t="str">
            <v>52416</v>
          </cell>
          <cell r="D1801" t="str">
            <v>TRIMETHYL BENZENE, 1,2,4-</v>
          </cell>
          <cell r="E1801">
            <v>0.43</v>
          </cell>
        </row>
        <row r="1802">
          <cell r="C1802" t="str">
            <v>52420</v>
          </cell>
          <cell r="D1802" t="str">
            <v>BENZENE</v>
          </cell>
          <cell r="E1802">
            <v>0.33</v>
          </cell>
        </row>
        <row r="1803">
          <cell r="C1803" t="str">
            <v>52440</v>
          </cell>
          <cell r="D1803" t="str">
            <v>CUMENE</v>
          </cell>
          <cell r="E1803">
            <v>0.03</v>
          </cell>
        </row>
        <row r="1804">
          <cell r="C1804" t="str">
            <v>52450</v>
          </cell>
          <cell r="D1804" t="str">
            <v>ETHYL BENZENE</v>
          </cell>
          <cell r="E1804">
            <v>0.33</v>
          </cell>
        </row>
        <row r="1805">
          <cell r="C1805" t="str">
            <v>52460</v>
          </cell>
          <cell r="D1805" t="str">
            <v>NAPHTHALENE</v>
          </cell>
          <cell r="E1805">
            <v>0.15</v>
          </cell>
        </row>
        <row r="1806">
          <cell r="C1806" t="str">
            <v>52470</v>
          </cell>
          <cell r="D1806" t="str">
            <v>POLYNUCLEAR AROMATICS</v>
          </cell>
          <cell r="E1806">
            <v>0.06</v>
          </cell>
        </row>
        <row r="1807">
          <cell r="C1807" t="str">
            <v>52480</v>
          </cell>
          <cell r="D1807" t="str">
            <v>STYRENE</v>
          </cell>
          <cell r="E1807">
            <v>0</v>
          </cell>
        </row>
        <row r="1808">
          <cell r="C1808" t="str">
            <v>52490</v>
          </cell>
          <cell r="D1808" t="str">
            <v>TOLUENE</v>
          </cell>
          <cell r="E1808">
            <v>1.26</v>
          </cell>
        </row>
        <row r="1809">
          <cell r="C1809" t="str">
            <v>52510</v>
          </cell>
          <cell r="D1809" t="str">
            <v>XYLENE-U</v>
          </cell>
          <cell r="E1809">
            <v>1.1100000000000001</v>
          </cell>
        </row>
        <row r="1810">
          <cell r="C1810" t="str">
            <v>52878</v>
          </cell>
          <cell r="D1810" t="str">
            <v>METHYL TERT-BUTYL ETHER</v>
          </cell>
          <cell r="E1810">
            <v>1.22</v>
          </cell>
        </row>
        <row r="1811">
          <cell r="C1811" t="str">
            <v>55150</v>
          </cell>
          <cell r="D1811" t="str">
            <v>BUTADIENE</v>
          </cell>
          <cell r="E1811">
            <v>0.01</v>
          </cell>
        </row>
        <row r="1812">
          <cell r="C1812" t="str">
            <v>55175</v>
          </cell>
          <cell r="D1812" t="str">
            <v>BUTENE</v>
          </cell>
          <cell r="E1812">
            <v>0</v>
          </cell>
        </row>
        <row r="1813">
          <cell r="C1813" t="str">
            <v>55300</v>
          </cell>
          <cell r="D1813" t="str">
            <v>ETHYLENE</v>
          </cell>
          <cell r="E1813">
            <v>0</v>
          </cell>
        </row>
        <row r="1814">
          <cell r="C1814" t="str">
            <v>55600</v>
          </cell>
          <cell r="D1814" t="str">
            <v>PROPYLENE</v>
          </cell>
          <cell r="E1814">
            <v>9.4600000000000009</v>
          </cell>
        </row>
        <row r="1815">
          <cell r="C1815" t="str">
            <v>56050</v>
          </cell>
          <cell r="D1815" t="str">
            <v>CYCLOHEXANE</v>
          </cell>
          <cell r="E1815">
            <v>0.18</v>
          </cell>
        </row>
        <row r="1816">
          <cell r="C1816" t="str">
            <v>56100</v>
          </cell>
          <cell r="D1816" t="str">
            <v>CYCLOPENTANE</v>
          </cell>
          <cell r="E1816">
            <v>0</v>
          </cell>
        </row>
        <row r="1817">
          <cell r="C1817" t="str">
            <v>56150</v>
          </cell>
          <cell r="D1817" t="str">
            <v>METHYLCYCLOHEXANE</v>
          </cell>
          <cell r="E1817">
            <v>0</v>
          </cell>
        </row>
        <row r="1818">
          <cell r="C1818" t="str">
            <v>56575</v>
          </cell>
          <cell r="D1818" t="str">
            <v>HEPTANE</v>
          </cell>
          <cell r="E1818">
            <v>0</v>
          </cell>
        </row>
        <row r="1819">
          <cell r="C1819" t="str">
            <v>56600</v>
          </cell>
          <cell r="D1819" t="str">
            <v>HEXANE</v>
          </cell>
          <cell r="E1819">
            <v>0</v>
          </cell>
        </row>
        <row r="1820">
          <cell r="C1820" t="str">
            <v>56610</v>
          </cell>
          <cell r="D1820" t="str">
            <v>TRIMETHYL PENTENE, 2,2,4-</v>
          </cell>
          <cell r="E1820">
            <v>1.58</v>
          </cell>
        </row>
        <row r="1821">
          <cell r="C1821" t="str">
            <v>56625</v>
          </cell>
          <cell r="D1821" t="str">
            <v>ISOBUTANE</v>
          </cell>
          <cell r="E1821">
            <v>3.38</v>
          </cell>
        </row>
        <row r="1822">
          <cell r="C1822" t="str">
            <v>56674</v>
          </cell>
          <cell r="D1822" t="str">
            <v>OCTANE</v>
          </cell>
          <cell r="E1822">
            <v>0</v>
          </cell>
        </row>
        <row r="1823">
          <cell r="C1823" t="str">
            <v>56675</v>
          </cell>
          <cell r="D1823" t="str">
            <v>ISO OCTANE</v>
          </cell>
          <cell r="E1823">
            <v>0</v>
          </cell>
        </row>
        <row r="1824">
          <cell r="C1824" t="str">
            <v>56703</v>
          </cell>
          <cell r="D1824" t="str">
            <v>NONANE</v>
          </cell>
          <cell r="E1824">
            <v>0</v>
          </cell>
        </row>
        <row r="1825">
          <cell r="C1825" t="str">
            <v>56725</v>
          </cell>
          <cell r="D1825" t="str">
            <v>N BUTANE</v>
          </cell>
          <cell r="E1825">
            <v>0.94</v>
          </cell>
        </row>
        <row r="1826">
          <cell r="C1826" t="str">
            <v>56730</v>
          </cell>
          <cell r="D1826" t="str">
            <v>N-HEXANE</v>
          </cell>
          <cell r="E1826">
            <v>0.6</v>
          </cell>
        </row>
        <row r="1827">
          <cell r="C1827" t="str">
            <v>56750</v>
          </cell>
          <cell r="D1827" t="str">
            <v>PENTANE</v>
          </cell>
          <cell r="E1827">
            <v>0</v>
          </cell>
        </row>
        <row r="1828">
          <cell r="C1828" t="str">
            <v>56775</v>
          </cell>
          <cell r="D1828" t="str">
            <v>PROPANE</v>
          </cell>
          <cell r="E1828">
            <v>6.64</v>
          </cell>
        </row>
        <row r="1829">
          <cell r="C1829" t="str">
            <v>70300</v>
          </cell>
          <cell r="D1829" t="str">
            <v>HYDROGEN SULFIDE</v>
          </cell>
          <cell r="E1829">
            <v>0</v>
          </cell>
        </row>
        <row r="1830">
          <cell r="C1830" t="str">
            <v>50001</v>
          </cell>
          <cell r="D1830" t="str">
            <v>NONMETHANE VOC-U</v>
          </cell>
          <cell r="E1830">
            <v>2.0499999999999998</v>
          </cell>
        </row>
        <row r="1831">
          <cell r="C1831" t="str">
            <v>51590</v>
          </cell>
          <cell r="D1831" t="str">
            <v>TERT BUTYL ALCOHOL</v>
          </cell>
          <cell r="E1831">
            <v>0.01</v>
          </cell>
        </row>
        <row r="1832">
          <cell r="C1832" t="str">
            <v>52416</v>
          </cell>
          <cell r="D1832" t="str">
            <v>TRIMETHYL BENZENE, 1,2,4-</v>
          </cell>
          <cell r="E1832">
            <v>0</v>
          </cell>
        </row>
        <row r="1833">
          <cell r="C1833" t="str">
            <v>52420</v>
          </cell>
          <cell r="D1833" t="str">
            <v>BENZENE</v>
          </cell>
          <cell r="E1833">
            <v>0.01</v>
          </cell>
        </row>
        <row r="1834">
          <cell r="C1834" t="str">
            <v>52440</v>
          </cell>
          <cell r="D1834" t="str">
            <v>CUMENE</v>
          </cell>
          <cell r="E1834">
            <v>0</v>
          </cell>
        </row>
        <row r="1835">
          <cell r="C1835" t="str">
            <v>52450</v>
          </cell>
          <cell r="D1835" t="str">
            <v>ETHYL BENZENE</v>
          </cell>
          <cell r="E1835">
            <v>0</v>
          </cell>
        </row>
        <row r="1836">
          <cell r="C1836" t="str">
            <v>52460</v>
          </cell>
          <cell r="D1836" t="str">
            <v>NAPHTHALENE</v>
          </cell>
          <cell r="E1836">
            <v>0</v>
          </cell>
        </row>
        <row r="1837">
          <cell r="C1837" t="str">
            <v>52490</v>
          </cell>
          <cell r="D1837" t="str">
            <v>TOLUENE</v>
          </cell>
          <cell r="E1837">
            <v>0</v>
          </cell>
        </row>
        <row r="1838">
          <cell r="C1838" t="str">
            <v>52510</v>
          </cell>
          <cell r="D1838" t="str">
            <v>XYLENE-U</v>
          </cell>
          <cell r="E1838">
            <v>0</v>
          </cell>
        </row>
        <row r="1839">
          <cell r="C1839" t="str">
            <v>52878</v>
          </cell>
          <cell r="D1839" t="str">
            <v>METHYL TERT-BUTYL ETHER</v>
          </cell>
          <cell r="E1839">
            <v>5.61</v>
          </cell>
        </row>
        <row r="1840">
          <cell r="C1840" t="str">
            <v>55150</v>
          </cell>
          <cell r="D1840" t="str">
            <v>BUTADIENE</v>
          </cell>
          <cell r="E1840">
            <v>0.03</v>
          </cell>
        </row>
        <row r="1841">
          <cell r="C1841" t="str">
            <v>55600</v>
          </cell>
          <cell r="D1841" t="str">
            <v>PROPYLENE</v>
          </cell>
          <cell r="E1841">
            <v>0.14000000000000001</v>
          </cell>
        </row>
        <row r="1842">
          <cell r="C1842" t="str">
            <v>56050</v>
          </cell>
          <cell r="D1842" t="str">
            <v>CYCLOHEXANE</v>
          </cell>
          <cell r="E1842">
            <v>0.01</v>
          </cell>
        </row>
        <row r="1843">
          <cell r="C1843" t="str">
            <v>56100</v>
          </cell>
          <cell r="D1843" t="str">
            <v>CYCLOPENTANE</v>
          </cell>
          <cell r="E1843">
            <v>0</v>
          </cell>
        </row>
        <row r="1844">
          <cell r="C1844" t="str">
            <v>56200</v>
          </cell>
          <cell r="D1844" t="str">
            <v>METHYLCYCLOPENTANE</v>
          </cell>
          <cell r="E1844">
            <v>0</v>
          </cell>
        </row>
        <row r="1845">
          <cell r="C1845" t="str">
            <v>56575</v>
          </cell>
          <cell r="D1845" t="str">
            <v>HEPTANE</v>
          </cell>
          <cell r="E1845">
            <v>0</v>
          </cell>
        </row>
        <row r="1846">
          <cell r="C1846" t="str">
            <v>56600</v>
          </cell>
          <cell r="D1846" t="str">
            <v>HEXANE</v>
          </cell>
          <cell r="E1846">
            <v>0</v>
          </cell>
        </row>
        <row r="1847">
          <cell r="C1847" t="str">
            <v>56601</v>
          </cell>
          <cell r="D1847" t="str">
            <v>METHYL PENTANE (3)</v>
          </cell>
          <cell r="E1847">
            <v>0</v>
          </cell>
        </row>
        <row r="1848">
          <cell r="C1848" t="str">
            <v>56674</v>
          </cell>
          <cell r="D1848" t="str">
            <v>OCTANE</v>
          </cell>
          <cell r="E1848">
            <v>0</v>
          </cell>
        </row>
        <row r="1849">
          <cell r="C1849" t="str">
            <v>56703</v>
          </cell>
          <cell r="D1849" t="str">
            <v>NONANE</v>
          </cell>
          <cell r="E1849">
            <v>0</v>
          </cell>
        </row>
        <row r="1850">
          <cell r="C1850" t="str">
            <v>56725</v>
          </cell>
          <cell r="D1850" t="str">
            <v>N BUTANE</v>
          </cell>
          <cell r="E1850">
            <v>0</v>
          </cell>
        </row>
        <row r="1851">
          <cell r="C1851" t="str">
            <v>59300</v>
          </cell>
          <cell r="D1851" t="str">
            <v>NAPHTHA</v>
          </cell>
          <cell r="E1851">
            <v>0</v>
          </cell>
        </row>
        <row r="1852">
          <cell r="C1852" t="str">
            <v>50001</v>
          </cell>
          <cell r="D1852" t="str">
            <v>NONMETHANE VOC-U</v>
          </cell>
          <cell r="E1852">
            <v>0</v>
          </cell>
        </row>
        <row r="1853">
          <cell r="C1853" t="str">
            <v>51590</v>
          </cell>
          <cell r="D1853" t="str">
            <v>TERT BUTYL ALCOHOL</v>
          </cell>
          <cell r="E1853">
            <v>0</v>
          </cell>
        </row>
        <row r="1854">
          <cell r="C1854" t="str">
            <v>52416</v>
          </cell>
          <cell r="D1854" t="str">
            <v>TRIMETHYL BENZENE, 1,2,4-</v>
          </cell>
          <cell r="E1854">
            <v>0</v>
          </cell>
        </row>
        <row r="1855">
          <cell r="C1855" t="str">
            <v>52420</v>
          </cell>
          <cell r="D1855" t="str">
            <v>BENZENE</v>
          </cell>
          <cell r="E1855">
            <v>0</v>
          </cell>
        </row>
        <row r="1856">
          <cell r="C1856" t="str">
            <v>52440</v>
          </cell>
          <cell r="D1856" t="str">
            <v>CUMENE</v>
          </cell>
          <cell r="E1856">
            <v>0</v>
          </cell>
        </row>
        <row r="1857">
          <cell r="C1857" t="str">
            <v>52450</v>
          </cell>
          <cell r="D1857" t="str">
            <v>ETHYL BENZENE</v>
          </cell>
          <cell r="E1857">
            <v>0</v>
          </cell>
        </row>
        <row r="1858">
          <cell r="C1858" t="str">
            <v>52460</v>
          </cell>
          <cell r="D1858" t="str">
            <v>NAPHTHALENE</v>
          </cell>
          <cell r="E1858">
            <v>0</v>
          </cell>
        </row>
        <row r="1859">
          <cell r="C1859" t="str">
            <v>52490</v>
          </cell>
          <cell r="D1859" t="str">
            <v>TOLUENE</v>
          </cell>
          <cell r="E1859">
            <v>0</v>
          </cell>
        </row>
        <row r="1860">
          <cell r="C1860" t="str">
            <v>52510</v>
          </cell>
          <cell r="D1860" t="str">
            <v>XYLENE-U</v>
          </cell>
          <cell r="E1860">
            <v>0</v>
          </cell>
        </row>
        <row r="1861">
          <cell r="C1861" t="str">
            <v>52878</v>
          </cell>
          <cell r="D1861" t="str">
            <v>METHYL TERT-BUTYL ETHER</v>
          </cell>
          <cell r="E1861">
            <v>0</v>
          </cell>
        </row>
        <row r="1862">
          <cell r="C1862" t="str">
            <v>56050</v>
          </cell>
          <cell r="D1862" t="str">
            <v>CYCLOHEXANE</v>
          </cell>
          <cell r="E1862">
            <v>0</v>
          </cell>
        </row>
        <row r="1863">
          <cell r="C1863" t="str">
            <v>56100</v>
          </cell>
          <cell r="D1863" t="str">
            <v>CYCLOPENTANE</v>
          </cell>
          <cell r="E1863">
            <v>0</v>
          </cell>
        </row>
        <row r="1864">
          <cell r="C1864" t="str">
            <v>56200</v>
          </cell>
          <cell r="D1864" t="str">
            <v>METHYLCYCLOPENTANE</v>
          </cell>
          <cell r="E1864">
            <v>0</v>
          </cell>
        </row>
        <row r="1865">
          <cell r="C1865" t="str">
            <v>56575</v>
          </cell>
          <cell r="D1865" t="str">
            <v>HEPTANE</v>
          </cell>
          <cell r="E1865">
            <v>0</v>
          </cell>
        </row>
        <row r="1866">
          <cell r="C1866" t="str">
            <v>56600</v>
          </cell>
          <cell r="D1866" t="str">
            <v>HEXANE</v>
          </cell>
          <cell r="E1866">
            <v>0</v>
          </cell>
        </row>
        <row r="1867">
          <cell r="C1867" t="str">
            <v>56601</v>
          </cell>
          <cell r="D1867" t="str">
            <v>METHYL PENTANE (3)</v>
          </cell>
          <cell r="E1867">
            <v>0</v>
          </cell>
        </row>
        <row r="1868">
          <cell r="C1868" t="str">
            <v>56674</v>
          </cell>
          <cell r="D1868" t="str">
            <v>OCTANE</v>
          </cell>
          <cell r="E1868">
            <v>0</v>
          </cell>
        </row>
        <row r="1869">
          <cell r="C1869" t="str">
            <v>56703</v>
          </cell>
          <cell r="D1869" t="str">
            <v>NONANE</v>
          </cell>
          <cell r="E1869">
            <v>0</v>
          </cell>
        </row>
        <row r="1870">
          <cell r="C1870" t="str">
            <v>59275</v>
          </cell>
          <cell r="D1870" t="str">
            <v>MINERAL SPIRITS</v>
          </cell>
          <cell r="E1870">
            <v>0.01</v>
          </cell>
        </row>
        <row r="1871">
          <cell r="C1871" t="str">
            <v>59300</v>
          </cell>
          <cell r="D1871" t="str">
            <v>NAPHTHA</v>
          </cell>
          <cell r="E1871">
            <v>0</v>
          </cell>
        </row>
        <row r="1872">
          <cell r="C1872" t="str">
            <v>50001</v>
          </cell>
          <cell r="D1872" t="str">
            <v>NONMETHANE VOC-U</v>
          </cell>
          <cell r="E1872">
            <v>0.01</v>
          </cell>
        </row>
        <row r="1873">
          <cell r="C1873" t="str">
            <v>51590</v>
          </cell>
          <cell r="D1873" t="str">
            <v>TERT BUTYL ALCOHOL</v>
          </cell>
          <cell r="E1873">
            <v>0</v>
          </cell>
        </row>
        <row r="1874">
          <cell r="C1874" t="str">
            <v>52416</v>
          </cell>
          <cell r="D1874" t="str">
            <v>TRIMETHYL BENZENE, 1,2,4-</v>
          </cell>
          <cell r="E1874">
            <v>0</v>
          </cell>
        </row>
        <row r="1875">
          <cell r="C1875" t="str">
            <v>52420</v>
          </cell>
          <cell r="D1875" t="str">
            <v>BENZENE</v>
          </cell>
          <cell r="E1875">
            <v>0</v>
          </cell>
        </row>
        <row r="1876">
          <cell r="C1876" t="str">
            <v>52440</v>
          </cell>
          <cell r="D1876" t="str">
            <v>CUMENE</v>
          </cell>
          <cell r="E1876">
            <v>0</v>
          </cell>
        </row>
        <row r="1877">
          <cell r="C1877" t="str">
            <v>52450</v>
          </cell>
          <cell r="D1877" t="str">
            <v>ETHYL BENZENE</v>
          </cell>
          <cell r="E1877">
            <v>0</v>
          </cell>
        </row>
        <row r="1878">
          <cell r="C1878" t="str">
            <v>52460</v>
          </cell>
          <cell r="D1878" t="str">
            <v>NAPHTHALENE</v>
          </cell>
          <cell r="E1878">
            <v>0</v>
          </cell>
        </row>
        <row r="1879">
          <cell r="C1879" t="str">
            <v>52490</v>
          </cell>
          <cell r="D1879" t="str">
            <v>TOLUENE</v>
          </cell>
          <cell r="E1879">
            <v>0</v>
          </cell>
        </row>
        <row r="1880">
          <cell r="C1880" t="str">
            <v>52510</v>
          </cell>
          <cell r="D1880" t="str">
            <v>XYLENE-U</v>
          </cell>
          <cell r="E1880">
            <v>0.05</v>
          </cell>
        </row>
        <row r="1881">
          <cell r="C1881" t="str">
            <v>52878</v>
          </cell>
          <cell r="D1881" t="str">
            <v>METHYL TERT-BUTYL ETHER</v>
          </cell>
          <cell r="E1881">
            <v>0</v>
          </cell>
        </row>
        <row r="1882">
          <cell r="C1882" t="str">
            <v>53290</v>
          </cell>
          <cell r="D1882" t="str">
            <v>TRICHLOROETHANE (1,1,1)</v>
          </cell>
          <cell r="E1882">
            <v>0</v>
          </cell>
        </row>
        <row r="1883">
          <cell r="C1883" t="str">
            <v>56050</v>
          </cell>
          <cell r="D1883" t="str">
            <v>CYCLOHEXANE</v>
          </cell>
          <cell r="E1883">
            <v>0.01</v>
          </cell>
        </row>
        <row r="1884">
          <cell r="C1884" t="str">
            <v>56100</v>
          </cell>
          <cell r="D1884" t="str">
            <v>CYCLOPENTANE</v>
          </cell>
          <cell r="E1884">
            <v>0</v>
          </cell>
        </row>
        <row r="1885">
          <cell r="C1885" t="str">
            <v>56200</v>
          </cell>
          <cell r="D1885" t="str">
            <v>METHYLCYCLOPENTANE</v>
          </cell>
          <cell r="E1885">
            <v>0</v>
          </cell>
        </row>
        <row r="1886">
          <cell r="C1886" t="str">
            <v>56575</v>
          </cell>
          <cell r="D1886" t="str">
            <v>HEPTANE</v>
          </cell>
          <cell r="E1886">
            <v>0</v>
          </cell>
        </row>
        <row r="1887">
          <cell r="C1887" t="str">
            <v>56600</v>
          </cell>
          <cell r="D1887" t="str">
            <v>HEXANE</v>
          </cell>
          <cell r="E1887">
            <v>0.01</v>
          </cell>
        </row>
        <row r="1888">
          <cell r="C1888" t="str">
            <v>56601</v>
          </cell>
          <cell r="D1888" t="str">
            <v>METHYL PENTANE (3)</v>
          </cell>
          <cell r="E1888">
            <v>0</v>
          </cell>
        </row>
        <row r="1889">
          <cell r="C1889" t="str">
            <v>56674</v>
          </cell>
          <cell r="D1889" t="str">
            <v>OCTANE</v>
          </cell>
          <cell r="E1889">
            <v>0</v>
          </cell>
        </row>
        <row r="1890">
          <cell r="C1890" t="str">
            <v>56703</v>
          </cell>
          <cell r="D1890" t="str">
            <v>NONANE</v>
          </cell>
          <cell r="E1890">
            <v>0</v>
          </cell>
        </row>
        <row r="1891">
          <cell r="C1891" t="str">
            <v>56775</v>
          </cell>
          <cell r="D1891" t="str">
            <v>PROPANE</v>
          </cell>
          <cell r="E1891">
            <v>0</v>
          </cell>
        </row>
        <row r="1892">
          <cell r="C1892" t="str">
            <v>59275</v>
          </cell>
          <cell r="D1892" t="str">
            <v>MINERAL SPIRITS</v>
          </cell>
          <cell r="E1892">
            <v>0.02</v>
          </cell>
        </row>
        <row r="1893">
          <cell r="C1893" t="str">
            <v>59300</v>
          </cell>
          <cell r="D1893" t="str">
            <v>NAPHTHA</v>
          </cell>
          <cell r="E1893">
            <v>0</v>
          </cell>
        </row>
        <row r="1894">
          <cell r="C1894" t="str">
            <v>50001</v>
          </cell>
          <cell r="D1894" t="str">
            <v>NONMETHANE VOC-U</v>
          </cell>
          <cell r="E1894">
            <v>1.3</v>
          </cell>
        </row>
        <row r="1895">
          <cell r="C1895" t="str">
            <v>50002</v>
          </cell>
          <cell r="D1895" t="str">
            <v>POLYCYLIC ORGANICMATTER</v>
          </cell>
          <cell r="E1895">
            <v>0</v>
          </cell>
        </row>
        <row r="1896">
          <cell r="C1896" t="str">
            <v>51530</v>
          </cell>
          <cell r="D1896" t="str">
            <v>METHANOL</v>
          </cell>
          <cell r="E1896">
            <v>0</v>
          </cell>
        </row>
        <row r="1897">
          <cell r="C1897" t="str">
            <v>52416</v>
          </cell>
          <cell r="D1897" t="str">
            <v>TRIMETHYL BENZENE, 1,2,4-</v>
          </cell>
          <cell r="E1897">
            <v>0.02</v>
          </cell>
        </row>
        <row r="1898">
          <cell r="C1898" t="str">
            <v>52420</v>
          </cell>
          <cell r="D1898" t="str">
            <v>BENZENE</v>
          </cell>
          <cell r="E1898">
            <v>0</v>
          </cell>
        </row>
        <row r="1899">
          <cell r="C1899" t="str">
            <v>52440</v>
          </cell>
          <cell r="D1899" t="str">
            <v>CUMENE</v>
          </cell>
          <cell r="E1899">
            <v>0.01</v>
          </cell>
        </row>
        <row r="1900">
          <cell r="C1900" t="str">
            <v>52450</v>
          </cell>
          <cell r="D1900" t="str">
            <v>ETHYL BENZENE</v>
          </cell>
          <cell r="E1900">
            <v>0</v>
          </cell>
        </row>
        <row r="1901">
          <cell r="C1901" t="str">
            <v>52460</v>
          </cell>
          <cell r="D1901" t="str">
            <v>NAPHTHALENE</v>
          </cell>
          <cell r="E1901">
            <v>0</v>
          </cell>
        </row>
        <row r="1902">
          <cell r="C1902" t="str">
            <v>52490</v>
          </cell>
          <cell r="D1902" t="str">
            <v>TOLUENE</v>
          </cell>
          <cell r="E1902">
            <v>0</v>
          </cell>
        </row>
        <row r="1903">
          <cell r="C1903" t="str">
            <v>52510</v>
          </cell>
          <cell r="D1903" t="str">
            <v>XYLENE-U</v>
          </cell>
          <cell r="E1903">
            <v>0</v>
          </cell>
        </row>
        <row r="1904">
          <cell r="C1904" t="str">
            <v>52878</v>
          </cell>
          <cell r="D1904" t="str">
            <v>METHYL TERT-BUTYL ETHER</v>
          </cell>
          <cell r="E1904">
            <v>0.38</v>
          </cell>
        </row>
        <row r="1905">
          <cell r="C1905" t="str">
            <v>55300</v>
          </cell>
          <cell r="D1905" t="str">
            <v>ETHYLENE</v>
          </cell>
          <cell r="E1905">
            <v>0</v>
          </cell>
        </row>
        <row r="1906">
          <cell r="C1906" t="str">
            <v>56050</v>
          </cell>
          <cell r="D1906" t="str">
            <v>CYCLOHEXANE</v>
          </cell>
          <cell r="E1906">
            <v>0</v>
          </cell>
        </row>
        <row r="1907">
          <cell r="C1907" t="str">
            <v>56100</v>
          </cell>
          <cell r="D1907" t="str">
            <v>CYCLOPENTANE</v>
          </cell>
          <cell r="E1907">
            <v>0</v>
          </cell>
        </row>
        <row r="1908">
          <cell r="C1908" t="str">
            <v>56150</v>
          </cell>
          <cell r="D1908" t="str">
            <v>METHYLCYCLOHEXANE</v>
          </cell>
          <cell r="E1908">
            <v>0</v>
          </cell>
        </row>
        <row r="1909">
          <cell r="C1909" t="str">
            <v>56575</v>
          </cell>
          <cell r="D1909" t="str">
            <v>HEPTANE</v>
          </cell>
          <cell r="E1909">
            <v>0</v>
          </cell>
        </row>
        <row r="1910">
          <cell r="C1910" t="str">
            <v>56600</v>
          </cell>
          <cell r="D1910" t="str">
            <v>HEXANE</v>
          </cell>
          <cell r="E1910">
            <v>0</v>
          </cell>
        </row>
        <row r="1911">
          <cell r="C1911" t="str">
            <v>56674</v>
          </cell>
          <cell r="D1911" t="str">
            <v>OCTANE</v>
          </cell>
          <cell r="E1911">
            <v>0</v>
          </cell>
        </row>
        <row r="1912">
          <cell r="C1912" t="str">
            <v>56675</v>
          </cell>
          <cell r="D1912" t="str">
            <v>ISO OCTANE</v>
          </cell>
          <cell r="E1912">
            <v>0</v>
          </cell>
        </row>
        <row r="1913">
          <cell r="C1913" t="str">
            <v>56703</v>
          </cell>
          <cell r="D1913" t="str">
            <v>NONANE</v>
          </cell>
          <cell r="E1913">
            <v>0</v>
          </cell>
        </row>
        <row r="1914">
          <cell r="C1914" t="str">
            <v>56725</v>
          </cell>
          <cell r="D1914" t="str">
            <v>N BUTANE</v>
          </cell>
          <cell r="E1914">
            <v>0</v>
          </cell>
        </row>
        <row r="1915">
          <cell r="C1915" t="str">
            <v>56730</v>
          </cell>
          <cell r="D1915" t="str">
            <v>N-HEXANE</v>
          </cell>
          <cell r="E1915">
            <v>0</v>
          </cell>
        </row>
        <row r="1916">
          <cell r="C1916" t="str">
            <v>56750</v>
          </cell>
          <cell r="D1916" t="str">
            <v>PENTANE</v>
          </cell>
          <cell r="E1916">
            <v>0</v>
          </cell>
        </row>
        <row r="1917">
          <cell r="C1917" t="str">
            <v>50001</v>
          </cell>
          <cell r="D1917" t="str">
            <v>NONMETHANE VOC-U</v>
          </cell>
          <cell r="E1917">
            <v>5.8</v>
          </cell>
        </row>
        <row r="1918">
          <cell r="C1918" t="str">
            <v>50002</v>
          </cell>
          <cell r="D1918" t="str">
            <v>POLYCYLIC ORGANICMATTER</v>
          </cell>
          <cell r="E1918">
            <v>0.36</v>
          </cell>
        </row>
        <row r="1919">
          <cell r="C1919" t="str">
            <v>51490</v>
          </cell>
          <cell r="D1919" t="str">
            <v>ISOBUTANOL</v>
          </cell>
          <cell r="E1919">
            <v>0</v>
          </cell>
        </row>
        <row r="1920">
          <cell r="C1920" t="str">
            <v>52416</v>
          </cell>
          <cell r="D1920" t="str">
            <v>TRIMETHYL BENZENE, 1,2,4-</v>
          </cell>
          <cell r="E1920">
            <v>0.03</v>
          </cell>
        </row>
        <row r="1921">
          <cell r="C1921" t="str">
            <v>52420</v>
          </cell>
          <cell r="D1921" t="str">
            <v>BENZENE</v>
          </cell>
          <cell r="E1921">
            <v>0.02</v>
          </cell>
        </row>
        <row r="1922">
          <cell r="C1922" t="str">
            <v>52440</v>
          </cell>
          <cell r="D1922" t="str">
            <v>CUMENE</v>
          </cell>
          <cell r="E1922">
            <v>0</v>
          </cell>
        </row>
        <row r="1923">
          <cell r="C1923" t="str">
            <v>52450</v>
          </cell>
          <cell r="D1923" t="str">
            <v>ETHYL BENZENE</v>
          </cell>
          <cell r="E1923">
            <v>0.02</v>
          </cell>
        </row>
        <row r="1924">
          <cell r="C1924" t="str">
            <v>52460</v>
          </cell>
          <cell r="D1924" t="str">
            <v>NAPHTHALENE</v>
          </cell>
          <cell r="E1924">
            <v>0.04</v>
          </cell>
        </row>
        <row r="1925">
          <cell r="C1925" t="str">
            <v>52470</v>
          </cell>
          <cell r="D1925" t="str">
            <v>POLYNUCLEAR AROMATICS</v>
          </cell>
          <cell r="E1925">
            <v>0.01</v>
          </cell>
        </row>
        <row r="1926">
          <cell r="C1926" t="str">
            <v>52490</v>
          </cell>
          <cell r="D1926" t="str">
            <v>TOLUENE</v>
          </cell>
          <cell r="E1926">
            <v>0.04</v>
          </cell>
        </row>
        <row r="1927">
          <cell r="C1927" t="str">
            <v>52510</v>
          </cell>
          <cell r="D1927" t="str">
            <v>XYLENE-U</v>
          </cell>
          <cell r="E1927">
            <v>0.06</v>
          </cell>
        </row>
        <row r="1928">
          <cell r="C1928" t="str">
            <v>52730</v>
          </cell>
          <cell r="D1928" t="str">
            <v>ETHYLHEXLPHTHALATEBIS,2</v>
          </cell>
          <cell r="E1928">
            <v>0</v>
          </cell>
        </row>
        <row r="1929">
          <cell r="C1929" t="str">
            <v>52878</v>
          </cell>
          <cell r="D1929" t="str">
            <v>METHYL TERT-BUTYL ETHER</v>
          </cell>
          <cell r="E1929">
            <v>0.33</v>
          </cell>
        </row>
        <row r="1930">
          <cell r="C1930" t="str">
            <v>55150</v>
          </cell>
          <cell r="D1930" t="str">
            <v>BUTADIENE</v>
          </cell>
          <cell r="E1930">
            <v>0</v>
          </cell>
        </row>
        <row r="1931">
          <cell r="C1931" t="str">
            <v>55175</v>
          </cell>
          <cell r="D1931" t="str">
            <v>BUTENE</v>
          </cell>
          <cell r="E1931">
            <v>0</v>
          </cell>
        </row>
        <row r="1932">
          <cell r="C1932" t="str">
            <v>55300</v>
          </cell>
          <cell r="D1932" t="str">
            <v>ETHYLENE</v>
          </cell>
          <cell r="E1932">
            <v>0</v>
          </cell>
        </row>
        <row r="1933">
          <cell r="C1933" t="str">
            <v>55600</v>
          </cell>
          <cell r="D1933" t="str">
            <v>PROPYLENE</v>
          </cell>
          <cell r="E1933">
            <v>0</v>
          </cell>
        </row>
        <row r="1934">
          <cell r="C1934" t="str">
            <v>56050</v>
          </cell>
          <cell r="D1934" t="str">
            <v>CYCLOHEXANE</v>
          </cell>
          <cell r="E1934">
            <v>0.02</v>
          </cell>
        </row>
        <row r="1935">
          <cell r="C1935" t="str">
            <v>56100</v>
          </cell>
          <cell r="D1935" t="str">
            <v>CYCLOPENTANE</v>
          </cell>
          <cell r="E1935">
            <v>0</v>
          </cell>
        </row>
        <row r="1936">
          <cell r="C1936" t="str">
            <v>56150</v>
          </cell>
          <cell r="D1936" t="str">
            <v>METHYLCYCLOHEXANE</v>
          </cell>
          <cell r="E1936">
            <v>0</v>
          </cell>
        </row>
        <row r="1937">
          <cell r="C1937" t="str">
            <v>56575</v>
          </cell>
          <cell r="D1937" t="str">
            <v>HEPTANE</v>
          </cell>
          <cell r="E1937">
            <v>0</v>
          </cell>
        </row>
        <row r="1938">
          <cell r="C1938" t="str">
            <v>56600</v>
          </cell>
          <cell r="D1938" t="str">
            <v>HEXANE</v>
          </cell>
          <cell r="E1938">
            <v>0</v>
          </cell>
        </row>
        <row r="1939">
          <cell r="C1939" t="str">
            <v>56625</v>
          </cell>
          <cell r="D1939" t="str">
            <v>ISOBUTANE</v>
          </cell>
          <cell r="E1939">
            <v>0.02</v>
          </cell>
        </row>
        <row r="1940">
          <cell r="C1940" t="str">
            <v>56674</v>
          </cell>
          <cell r="D1940" t="str">
            <v>OCTANE</v>
          </cell>
          <cell r="E1940">
            <v>0</v>
          </cell>
        </row>
        <row r="1941">
          <cell r="C1941" t="str">
            <v>56675</v>
          </cell>
          <cell r="D1941" t="str">
            <v>ISO OCTANE</v>
          </cell>
          <cell r="E1941">
            <v>0</v>
          </cell>
        </row>
        <row r="1942">
          <cell r="C1942" t="str">
            <v>56703</v>
          </cell>
          <cell r="D1942" t="str">
            <v>NONANE</v>
          </cell>
          <cell r="E1942">
            <v>0</v>
          </cell>
        </row>
        <row r="1943">
          <cell r="C1943" t="str">
            <v>56725</v>
          </cell>
          <cell r="D1943" t="str">
            <v>N BUTANE</v>
          </cell>
          <cell r="E1943">
            <v>0.05</v>
          </cell>
        </row>
        <row r="1944">
          <cell r="C1944" t="str">
            <v>56750</v>
          </cell>
          <cell r="D1944" t="str">
            <v>PENTANE</v>
          </cell>
          <cell r="E1944">
            <v>0</v>
          </cell>
        </row>
        <row r="1945">
          <cell r="C1945" t="str">
            <v>56775</v>
          </cell>
          <cell r="D1945" t="str">
            <v>PROPANE</v>
          </cell>
          <cell r="E1945">
            <v>0.02</v>
          </cell>
        </row>
        <row r="1946">
          <cell r="C1946" t="str">
            <v>70050</v>
          </cell>
          <cell r="D1946" t="str">
            <v>AMMONIA</v>
          </cell>
          <cell r="E1946">
            <v>0</v>
          </cell>
        </row>
        <row r="1947">
          <cell r="C1947" t="str">
            <v>70300</v>
          </cell>
          <cell r="D1947" t="str">
            <v>HYDROGEN SULFIDE</v>
          </cell>
          <cell r="E1947">
            <v>0</v>
          </cell>
        </row>
        <row r="1948">
          <cell r="C1948" t="str">
            <v>50001</v>
          </cell>
          <cell r="D1948" t="str">
            <v>NONMETHANE VOC-U</v>
          </cell>
          <cell r="E1948">
            <v>0</v>
          </cell>
        </row>
        <row r="1949">
          <cell r="C1949" t="str">
            <v>50002</v>
          </cell>
          <cell r="D1949" t="str">
            <v>POLYCYLIC ORGANICMATTER</v>
          </cell>
          <cell r="E1949">
            <v>0</v>
          </cell>
        </row>
        <row r="1950">
          <cell r="C1950" t="str">
            <v>52416</v>
          </cell>
          <cell r="D1950" t="str">
            <v>TRIMETHYL BENZENE, 1,2,4-</v>
          </cell>
          <cell r="E1950">
            <v>0</v>
          </cell>
        </row>
        <row r="1951">
          <cell r="C1951" t="str">
            <v>52420</v>
          </cell>
          <cell r="D1951" t="str">
            <v>BENZENE</v>
          </cell>
          <cell r="E1951">
            <v>0</v>
          </cell>
        </row>
        <row r="1952">
          <cell r="C1952" t="str">
            <v>52440</v>
          </cell>
          <cell r="D1952" t="str">
            <v>CUMENE</v>
          </cell>
          <cell r="E1952">
            <v>0</v>
          </cell>
        </row>
        <row r="1953">
          <cell r="C1953" t="str">
            <v>52450</v>
          </cell>
          <cell r="D1953" t="str">
            <v>ETHYL BENZENE</v>
          </cell>
          <cell r="E1953">
            <v>0</v>
          </cell>
        </row>
        <row r="1954">
          <cell r="C1954" t="str">
            <v>52460</v>
          </cell>
          <cell r="D1954" t="str">
            <v>NAPHTHALENE</v>
          </cell>
          <cell r="E1954">
            <v>0</v>
          </cell>
        </row>
        <row r="1955">
          <cell r="C1955" t="str">
            <v>52490</v>
          </cell>
          <cell r="D1955" t="str">
            <v>TOLUENE</v>
          </cell>
          <cell r="E1955">
            <v>0</v>
          </cell>
        </row>
        <row r="1956">
          <cell r="C1956" t="str">
            <v>52510</v>
          </cell>
          <cell r="D1956" t="str">
            <v>XYLENE-U</v>
          </cell>
          <cell r="E1956">
            <v>0</v>
          </cell>
        </row>
        <row r="1957">
          <cell r="C1957" t="str">
            <v>56050</v>
          </cell>
          <cell r="D1957" t="str">
            <v>CYCLOHEXANE</v>
          </cell>
          <cell r="E1957">
            <v>6.8000000000000005E-2</v>
          </cell>
        </row>
        <row r="1958">
          <cell r="C1958" t="str">
            <v>56100</v>
          </cell>
          <cell r="D1958" t="str">
            <v>CYCLOPENTANE</v>
          </cell>
          <cell r="E1958">
            <v>0</v>
          </cell>
        </row>
        <row r="1959">
          <cell r="C1959" t="str">
            <v>56150</v>
          </cell>
          <cell r="D1959" t="str">
            <v>METHYLCYCLOHEXANE</v>
          </cell>
          <cell r="E1959">
            <v>0</v>
          </cell>
        </row>
        <row r="1960">
          <cell r="C1960" t="str">
            <v>56575</v>
          </cell>
          <cell r="D1960" t="str">
            <v>HEPTANE</v>
          </cell>
          <cell r="E1960">
            <v>0</v>
          </cell>
        </row>
        <row r="1961">
          <cell r="C1961" t="str">
            <v>56600</v>
          </cell>
          <cell r="D1961" t="str">
            <v>HEXANE</v>
          </cell>
          <cell r="E1961">
            <v>0</v>
          </cell>
        </row>
        <row r="1962">
          <cell r="C1962" t="str">
            <v>56674</v>
          </cell>
          <cell r="D1962" t="str">
            <v>OCTANE</v>
          </cell>
          <cell r="E1962">
            <v>0</v>
          </cell>
        </row>
        <row r="1963">
          <cell r="C1963" t="str">
            <v>56703</v>
          </cell>
          <cell r="D1963" t="str">
            <v>NONANE</v>
          </cell>
          <cell r="E1963">
            <v>0</v>
          </cell>
        </row>
        <row r="1964">
          <cell r="C1964" t="str">
            <v>56725</v>
          </cell>
          <cell r="D1964" t="str">
            <v>N BUTANE</v>
          </cell>
          <cell r="E1964">
            <v>0</v>
          </cell>
        </row>
        <row r="1965">
          <cell r="C1965" t="str">
            <v>56750</v>
          </cell>
          <cell r="D1965" t="str">
            <v>PENTANE</v>
          </cell>
          <cell r="E1965">
            <v>0</v>
          </cell>
        </row>
        <row r="1966">
          <cell r="C1966" t="str">
            <v>50001</v>
          </cell>
          <cell r="D1966" t="str">
            <v>NONMETHANE VOC-U</v>
          </cell>
          <cell r="E1966">
            <v>0</v>
          </cell>
        </row>
        <row r="1967">
          <cell r="C1967" t="str">
            <v>52420</v>
          </cell>
          <cell r="D1967" t="str">
            <v>BENZENE</v>
          </cell>
          <cell r="E1967">
            <v>0</v>
          </cell>
        </row>
        <row r="1968">
          <cell r="C1968" t="str">
            <v>52490</v>
          </cell>
          <cell r="D1968" t="str">
            <v>TOLUENE</v>
          </cell>
          <cell r="E1968">
            <v>0</v>
          </cell>
        </row>
        <row r="1969">
          <cell r="C1969" t="str">
            <v>50001</v>
          </cell>
          <cell r="D1969" t="str">
            <v>NONMETHANE VOC-U</v>
          </cell>
          <cell r="E1969">
            <v>0</v>
          </cell>
        </row>
        <row r="1970">
          <cell r="C1970" t="str">
            <v>52420</v>
          </cell>
          <cell r="D1970" t="str">
            <v>BENZENE</v>
          </cell>
          <cell r="E1970">
            <v>0</v>
          </cell>
        </row>
        <row r="1971">
          <cell r="C1971" t="str">
            <v>52490</v>
          </cell>
          <cell r="D1971" t="str">
            <v>TOLUENE</v>
          </cell>
          <cell r="E1971">
            <v>0</v>
          </cell>
        </row>
        <row r="1972">
          <cell r="C1972" t="str">
            <v>50001</v>
          </cell>
          <cell r="D1972" t="str">
            <v>NONMETHANE VOC-U</v>
          </cell>
          <cell r="E1972">
            <v>0</v>
          </cell>
        </row>
        <row r="1973">
          <cell r="C1973" t="str">
            <v>52420</v>
          </cell>
          <cell r="D1973" t="str">
            <v>BENZENE</v>
          </cell>
          <cell r="E1973">
            <v>0.01</v>
          </cell>
        </row>
        <row r="1974">
          <cell r="C1974" t="str">
            <v>52460</v>
          </cell>
          <cell r="D1974" t="str">
            <v>NAPHTHALENE</v>
          </cell>
          <cell r="E1974">
            <v>0</v>
          </cell>
        </row>
        <row r="1975">
          <cell r="C1975" t="str">
            <v>52510</v>
          </cell>
          <cell r="D1975" t="str">
            <v>XYLENE-U</v>
          </cell>
          <cell r="E1975">
            <v>0.01</v>
          </cell>
        </row>
        <row r="1976">
          <cell r="C1976" t="str">
            <v>56575</v>
          </cell>
          <cell r="D1976" t="str">
            <v>HEPTANE</v>
          </cell>
          <cell r="E1976">
            <v>0</v>
          </cell>
        </row>
        <row r="1977">
          <cell r="C1977" t="str">
            <v>56600</v>
          </cell>
          <cell r="D1977" t="str">
            <v>HEXANE</v>
          </cell>
          <cell r="E1977">
            <v>0</v>
          </cell>
        </row>
        <row r="1978">
          <cell r="C1978" t="str">
            <v>59002</v>
          </cell>
          <cell r="D1978" t="str">
            <v>DISTILLATE</v>
          </cell>
          <cell r="E1978">
            <v>0</v>
          </cell>
        </row>
        <row r="1979">
          <cell r="C1979" t="str">
            <v>59250</v>
          </cell>
          <cell r="D1979" t="str">
            <v>GAS OIL</v>
          </cell>
          <cell r="E1979">
            <v>0.04</v>
          </cell>
        </row>
        <row r="1980">
          <cell r="C1980" t="str">
            <v>50001</v>
          </cell>
          <cell r="D1980" t="str">
            <v>NONMETHANE VOC-U</v>
          </cell>
          <cell r="E1980">
            <v>0</v>
          </cell>
        </row>
        <row r="1981">
          <cell r="C1981" t="str">
            <v>52416</v>
          </cell>
          <cell r="D1981" t="str">
            <v>TRIMETHYL BENZENE, 1,2,4-</v>
          </cell>
          <cell r="E1981">
            <v>0</v>
          </cell>
        </row>
        <row r="1982">
          <cell r="C1982" t="str">
            <v>52420</v>
          </cell>
          <cell r="D1982" t="str">
            <v>BENZENE</v>
          </cell>
          <cell r="E1982">
            <v>0</v>
          </cell>
        </row>
        <row r="1983">
          <cell r="C1983" t="str">
            <v>52440</v>
          </cell>
          <cell r="D1983" t="str">
            <v>CUMENE</v>
          </cell>
          <cell r="E1983">
            <v>0</v>
          </cell>
        </row>
        <row r="1984">
          <cell r="C1984" t="str">
            <v>52450</v>
          </cell>
          <cell r="D1984" t="str">
            <v>ETHYL BENZENE</v>
          </cell>
          <cell r="E1984">
            <v>0</v>
          </cell>
        </row>
        <row r="1985">
          <cell r="C1985" t="str">
            <v>52460</v>
          </cell>
          <cell r="D1985" t="str">
            <v>NAPHTHALENE</v>
          </cell>
          <cell r="E1985">
            <v>0</v>
          </cell>
        </row>
        <row r="1986">
          <cell r="C1986" t="str">
            <v>56050</v>
          </cell>
          <cell r="D1986" t="str">
            <v>CYCLOHEXANE</v>
          </cell>
          <cell r="E1986">
            <v>0</v>
          </cell>
        </row>
        <row r="1987">
          <cell r="C1987" t="str">
            <v>50001</v>
          </cell>
          <cell r="D1987" t="str">
            <v>NONMETHANE VOC-U</v>
          </cell>
          <cell r="E1987">
            <v>0</v>
          </cell>
        </row>
        <row r="1988">
          <cell r="C1988" t="str">
            <v>52416</v>
          </cell>
          <cell r="D1988" t="str">
            <v>TRIMETHYL BENZENE, 1,2,4-</v>
          </cell>
          <cell r="E1988">
            <v>0</v>
          </cell>
        </row>
        <row r="1989">
          <cell r="C1989" t="str">
            <v>52420</v>
          </cell>
          <cell r="D1989" t="str">
            <v>BENZENE</v>
          </cell>
          <cell r="E1989">
            <v>0</v>
          </cell>
        </row>
        <row r="1990">
          <cell r="C1990" t="str">
            <v>52440</v>
          </cell>
          <cell r="D1990" t="str">
            <v>CUMENE</v>
          </cell>
          <cell r="E1990">
            <v>0</v>
          </cell>
        </row>
        <row r="1991">
          <cell r="C1991" t="str">
            <v>52450</v>
          </cell>
          <cell r="D1991" t="str">
            <v>ETHYL BENZENE</v>
          </cell>
          <cell r="E1991">
            <v>0</v>
          </cell>
        </row>
        <row r="1992">
          <cell r="C1992" t="str">
            <v>52460</v>
          </cell>
          <cell r="D1992" t="str">
            <v>NAPHTHALENE</v>
          </cell>
          <cell r="E1992">
            <v>0</v>
          </cell>
        </row>
        <row r="1993">
          <cell r="C1993" t="str">
            <v>52490</v>
          </cell>
          <cell r="D1993" t="str">
            <v>TOLUENE</v>
          </cell>
          <cell r="E1993">
            <v>0</v>
          </cell>
        </row>
        <row r="1994">
          <cell r="C1994" t="str">
            <v>52510</v>
          </cell>
          <cell r="D1994" t="str">
            <v>XYLENE-U</v>
          </cell>
          <cell r="E1994">
            <v>0</v>
          </cell>
        </row>
        <row r="1995">
          <cell r="C1995" t="str">
            <v>56050</v>
          </cell>
          <cell r="D1995" t="str">
            <v>CYCLOHEXANE</v>
          </cell>
          <cell r="E1995">
            <v>0</v>
          </cell>
        </row>
        <row r="1996">
          <cell r="C1996" t="str">
            <v>59003</v>
          </cell>
          <cell r="D1996" t="str">
            <v>GASOLINE</v>
          </cell>
          <cell r="E1996">
            <v>0</v>
          </cell>
        </row>
        <row r="1997">
          <cell r="C1997" t="str">
            <v>59300</v>
          </cell>
          <cell r="D1997" t="str">
            <v>NAPHTHA</v>
          </cell>
          <cell r="E1997">
            <v>0</v>
          </cell>
        </row>
        <row r="1998">
          <cell r="C1998" t="str">
            <v>50001</v>
          </cell>
          <cell r="D1998" t="str">
            <v>NONMETHANE VOC-U</v>
          </cell>
          <cell r="E1998">
            <v>0</v>
          </cell>
        </row>
        <row r="1999">
          <cell r="C1999" t="str">
            <v>52416</v>
          </cell>
          <cell r="D1999" t="str">
            <v>TRIMETHYL BENZENE, 1,2,4-</v>
          </cell>
          <cell r="E1999">
            <v>0</v>
          </cell>
        </row>
        <row r="2000">
          <cell r="C2000" t="str">
            <v>52420</v>
          </cell>
          <cell r="D2000" t="str">
            <v>BENZENE</v>
          </cell>
          <cell r="E2000">
            <v>0</v>
          </cell>
        </row>
        <row r="2001">
          <cell r="C2001" t="str">
            <v>52440</v>
          </cell>
          <cell r="D2001" t="str">
            <v>CUMENE</v>
          </cell>
          <cell r="E2001">
            <v>0</v>
          </cell>
        </row>
        <row r="2002">
          <cell r="C2002" t="str">
            <v>52450</v>
          </cell>
          <cell r="D2002" t="str">
            <v>ETHYL BENZENE</v>
          </cell>
          <cell r="E2002">
            <v>0</v>
          </cell>
        </row>
        <row r="2003">
          <cell r="C2003" t="str">
            <v>52460</v>
          </cell>
          <cell r="D2003" t="str">
            <v>NAPHTHALENE</v>
          </cell>
          <cell r="E2003">
            <v>0</v>
          </cell>
        </row>
        <row r="2004">
          <cell r="C2004" t="str">
            <v>52490</v>
          </cell>
          <cell r="D2004" t="str">
            <v>TOLUENE</v>
          </cell>
          <cell r="E2004">
            <v>0</v>
          </cell>
        </row>
        <row r="2005">
          <cell r="C2005" t="str">
            <v>52510</v>
          </cell>
          <cell r="D2005" t="str">
            <v>XYLENE-U</v>
          </cell>
          <cell r="E2005">
            <v>0</v>
          </cell>
        </row>
        <row r="2006">
          <cell r="C2006" t="str">
            <v>56050</v>
          </cell>
          <cell r="D2006" t="str">
            <v>CYCLOHEXANE</v>
          </cell>
          <cell r="E2006">
            <v>0</v>
          </cell>
        </row>
        <row r="2007">
          <cell r="C2007" t="str">
            <v>59003</v>
          </cell>
          <cell r="D2007" t="str">
            <v>GASOLINE</v>
          </cell>
          <cell r="E2007">
            <v>0</v>
          </cell>
        </row>
        <row r="2008">
          <cell r="C2008" t="str">
            <v>59300</v>
          </cell>
          <cell r="D2008" t="str">
            <v>NAPHTHA</v>
          </cell>
          <cell r="E2008">
            <v>0</v>
          </cell>
        </row>
        <row r="2009">
          <cell r="C2009" t="str">
            <v>50001</v>
          </cell>
          <cell r="D2009" t="str">
            <v>NONMETHANE VOC-U</v>
          </cell>
          <cell r="E2009">
            <v>0</v>
          </cell>
        </row>
        <row r="2010">
          <cell r="C2010" t="str">
            <v>52450</v>
          </cell>
          <cell r="D2010" t="str">
            <v>ETHYL BENZENE</v>
          </cell>
          <cell r="E2010">
            <v>0</v>
          </cell>
        </row>
        <row r="2011">
          <cell r="C2011" t="str">
            <v>52490</v>
          </cell>
          <cell r="D2011" t="str">
            <v>TOLUENE</v>
          </cell>
          <cell r="E2011">
            <v>0</v>
          </cell>
        </row>
        <row r="2012">
          <cell r="C2012" t="str">
            <v>52510</v>
          </cell>
          <cell r="D2012" t="str">
            <v>XYLENE-U</v>
          </cell>
          <cell r="E2012">
            <v>0</v>
          </cell>
        </row>
        <row r="2013">
          <cell r="C2013" t="str">
            <v>56050</v>
          </cell>
          <cell r="D2013" t="str">
            <v>CYCLOHEXANE</v>
          </cell>
          <cell r="E2013">
            <v>0</v>
          </cell>
        </row>
        <row r="2014">
          <cell r="C2014" t="str">
            <v>56600</v>
          </cell>
          <cell r="D2014" t="str">
            <v>HEXANE</v>
          </cell>
          <cell r="E2014">
            <v>0</v>
          </cell>
        </row>
        <row r="2015">
          <cell r="C2015" t="str">
            <v>56674</v>
          </cell>
          <cell r="D2015" t="str">
            <v>OCTANE</v>
          </cell>
          <cell r="E2015">
            <v>0</v>
          </cell>
        </row>
        <row r="2016">
          <cell r="C2016" t="str">
            <v>50001</v>
          </cell>
          <cell r="D2016" t="str">
            <v>NONMETHANE VOC-U</v>
          </cell>
          <cell r="E2016">
            <v>0</v>
          </cell>
        </row>
        <row r="2017">
          <cell r="C2017" t="str">
            <v>52416</v>
          </cell>
          <cell r="D2017" t="str">
            <v>TRIMETHYL BENZENE, 1,2,4-</v>
          </cell>
          <cell r="E2017">
            <v>0</v>
          </cell>
        </row>
        <row r="2018">
          <cell r="C2018" t="str">
            <v>52420</v>
          </cell>
          <cell r="D2018" t="str">
            <v>BENZENE</v>
          </cell>
          <cell r="E2018">
            <v>0</v>
          </cell>
        </row>
        <row r="2019">
          <cell r="C2019" t="str">
            <v>52440</v>
          </cell>
          <cell r="D2019" t="str">
            <v>CUMENE</v>
          </cell>
          <cell r="E2019">
            <v>0</v>
          </cell>
        </row>
        <row r="2020">
          <cell r="C2020" t="str">
            <v>52450</v>
          </cell>
          <cell r="D2020" t="str">
            <v>ETHYL BENZENE</v>
          </cell>
          <cell r="E2020">
            <v>0</v>
          </cell>
        </row>
        <row r="2021">
          <cell r="C2021" t="str">
            <v>52460</v>
          </cell>
          <cell r="D2021" t="str">
            <v>NAPHTHALENE</v>
          </cell>
          <cell r="E2021">
            <v>0</v>
          </cell>
        </row>
        <row r="2022">
          <cell r="C2022" t="str">
            <v>52490</v>
          </cell>
          <cell r="D2022" t="str">
            <v>TOLUENE</v>
          </cell>
          <cell r="E2022">
            <v>0</v>
          </cell>
        </row>
        <row r="2023">
          <cell r="C2023" t="str">
            <v>52510</v>
          </cell>
          <cell r="D2023" t="str">
            <v>XYLENE-U</v>
          </cell>
          <cell r="E2023">
            <v>0</v>
          </cell>
        </row>
        <row r="2024">
          <cell r="C2024" t="str">
            <v>56050</v>
          </cell>
          <cell r="D2024" t="str">
            <v>CYCLOHEXANE</v>
          </cell>
          <cell r="E2024">
            <v>0</v>
          </cell>
        </row>
        <row r="2025">
          <cell r="C2025" t="str">
            <v>59300</v>
          </cell>
          <cell r="D2025" t="str">
            <v>NAPHTHA</v>
          </cell>
          <cell r="E2025">
            <v>0</v>
          </cell>
        </row>
        <row r="2026">
          <cell r="C2026" t="str">
            <v>59800</v>
          </cell>
          <cell r="D2026" t="str">
            <v>NAPTHA,COAL-TAR</v>
          </cell>
          <cell r="E2026">
            <v>0</v>
          </cell>
        </row>
        <row r="2027">
          <cell r="C2027" t="str">
            <v>50001</v>
          </cell>
          <cell r="D2027" t="str">
            <v>NONMETHANE VOC-U</v>
          </cell>
          <cell r="E2027">
            <v>0</v>
          </cell>
        </row>
        <row r="2028">
          <cell r="C2028" t="str">
            <v>52416</v>
          </cell>
          <cell r="D2028" t="str">
            <v>TRIMETHYL BENZENE, 1,2,4-</v>
          </cell>
          <cell r="E2028">
            <v>0</v>
          </cell>
        </row>
        <row r="2029">
          <cell r="C2029" t="str">
            <v>52420</v>
          </cell>
          <cell r="D2029" t="str">
            <v>BENZENE</v>
          </cell>
          <cell r="E2029">
            <v>0</v>
          </cell>
        </row>
        <row r="2030">
          <cell r="C2030" t="str">
            <v>52440</v>
          </cell>
          <cell r="D2030" t="str">
            <v>CUMENE</v>
          </cell>
          <cell r="E2030">
            <v>0</v>
          </cell>
        </row>
        <row r="2031">
          <cell r="C2031" t="str">
            <v>52450</v>
          </cell>
          <cell r="D2031" t="str">
            <v>ETHYL BENZENE</v>
          </cell>
          <cell r="E2031">
            <v>0</v>
          </cell>
        </row>
        <row r="2032">
          <cell r="C2032" t="str">
            <v>52460</v>
          </cell>
          <cell r="D2032" t="str">
            <v>NAPHTHALENE</v>
          </cell>
          <cell r="E2032">
            <v>0</v>
          </cell>
        </row>
        <row r="2033">
          <cell r="C2033" t="str">
            <v>52490</v>
          </cell>
          <cell r="D2033" t="str">
            <v>TOLUENE</v>
          </cell>
          <cell r="E2033">
            <v>0</v>
          </cell>
        </row>
        <row r="2034">
          <cell r="C2034" t="str">
            <v>52510</v>
          </cell>
          <cell r="D2034" t="str">
            <v>XYLENE-U</v>
          </cell>
          <cell r="E2034">
            <v>0</v>
          </cell>
        </row>
        <row r="2035">
          <cell r="C2035" t="str">
            <v>56050</v>
          </cell>
          <cell r="D2035" t="str">
            <v>CYCLOHEXANE</v>
          </cell>
          <cell r="E2035">
            <v>0</v>
          </cell>
        </row>
        <row r="2036">
          <cell r="C2036" t="str">
            <v>59275</v>
          </cell>
          <cell r="D2036" t="str">
            <v>MINERAL SPIRITS</v>
          </cell>
          <cell r="E2036">
            <v>0.01</v>
          </cell>
        </row>
        <row r="2037">
          <cell r="C2037" t="str">
            <v>59300</v>
          </cell>
          <cell r="D2037" t="str">
            <v>NAPHTHA</v>
          </cell>
          <cell r="E2037">
            <v>0</v>
          </cell>
        </row>
        <row r="2038">
          <cell r="C2038" t="str">
            <v>59800</v>
          </cell>
          <cell r="D2038" t="str">
            <v>NAPTHA,COAL-TAR</v>
          </cell>
          <cell r="E2038">
            <v>0</v>
          </cell>
        </row>
        <row r="2039">
          <cell r="C2039" t="str">
            <v>50001</v>
          </cell>
          <cell r="D2039" t="str">
            <v>NONMETHANE VOC-U</v>
          </cell>
          <cell r="E2039">
            <v>0</v>
          </cell>
        </row>
        <row r="2040">
          <cell r="C2040" t="str">
            <v>52400</v>
          </cell>
          <cell r="D2040" t="str">
            <v>AROMATICS-U</v>
          </cell>
          <cell r="E2040">
            <v>0</v>
          </cell>
        </row>
        <row r="2041">
          <cell r="C2041" t="str">
            <v>52416</v>
          </cell>
          <cell r="D2041" t="str">
            <v>TRIMETHYL BENZENE, 1,2,4-</v>
          </cell>
          <cell r="E2041">
            <v>0</v>
          </cell>
        </row>
        <row r="2042">
          <cell r="C2042" t="str">
            <v>52420</v>
          </cell>
          <cell r="D2042" t="str">
            <v>BENZENE</v>
          </cell>
          <cell r="E2042">
            <v>0</v>
          </cell>
        </row>
        <row r="2043">
          <cell r="C2043" t="str">
            <v>52440</v>
          </cell>
          <cell r="D2043" t="str">
            <v>CUMENE</v>
          </cell>
          <cell r="E2043">
            <v>0</v>
          </cell>
        </row>
        <row r="2044">
          <cell r="C2044" t="str">
            <v>52450</v>
          </cell>
          <cell r="D2044" t="str">
            <v>ETHYL BENZENE</v>
          </cell>
          <cell r="E2044">
            <v>0</v>
          </cell>
        </row>
        <row r="2045">
          <cell r="C2045" t="str">
            <v>52460</v>
          </cell>
          <cell r="D2045" t="str">
            <v>NAPHTHALENE</v>
          </cell>
          <cell r="E2045">
            <v>0</v>
          </cell>
        </row>
        <row r="2046">
          <cell r="C2046" t="str">
            <v>52490</v>
          </cell>
          <cell r="D2046" t="str">
            <v>TOLUENE</v>
          </cell>
          <cell r="E2046">
            <v>0</v>
          </cell>
        </row>
        <row r="2047">
          <cell r="C2047" t="str">
            <v>52510</v>
          </cell>
          <cell r="D2047" t="str">
            <v>XYLENE-U</v>
          </cell>
          <cell r="E2047">
            <v>0</v>
          </cell>
        </row>
        <row r="2048">
          <cell r="C2048" t="str">
            <v>56100</v>
          </cell>
          <cell r="D2048" t="str">
            <v>CYCLOPENTANE</v>
          </cell>
          <cell r="E2048">
            <v>0</v>
          </cell>
        </row>
        <row r="2049">
          <cell r="C2049" t="str">
            <v>56575</v>
          </cell>
          <cell r="D2049" t="str">
            <v>HEPTANE</v>
          </cell>
          <cell r="E2049">
            <v>0</v>
          </cell>
        </row>
        <row r="2050">
          <cell r="C2050" t="str">
            <v>56600</v>
          </cell>
          <cell r="D2050" t="str">
            <v>HEXANE</v>
          </cell>
          <cell r="E2050">
            <v>0</v>
          </cell>
        </row>
        <row r="2051">
          <cell r="C2051" t="str">
            <v>59400</v>
          </cell>
          <cell r="D2051" t="str">
            <v>RAFFINATE</v>
          </cell>
          <cell r="E2051">
            <v>0</v>
          </cell>
        </row>
        <row r="2052">
          <cell r="C2052" t="str">
            <v>50001</v>
          </cell>
          <cell r="D2052" t="str">
            <v>NONMETHANE VOC-U</v>
          </cell>
          <cell r="E2052">
            <v>0</v>
          </cell>
        </row>
        <row r="2053">
          <cell r="C2053" t="str">
            <v>52416</v>
          </cell>
          <cell r="D2053" t="str">
            <v>TRIMETHYL BENZENE, 1,2,4-</v>
          </cell>
          <cell r="E2053">
            <v>0</v>
          </cell>
        </row>
        <row r="2054">
          <cell r="C2054" t="str">
            <v>52420</v>
          </cell>
          <cell r="D2054" t="str">
            <v>BENZENE</v>
          </cell>
          <cell r="E2054">
            <v>0</v>
          </cell>
        </row>
        <row r="2055">
          <cell r="C2055" t="str">
            <v>52440</v>
          </cell>
          <cell r="D2055" t="str">
            <v>CUMENE</v>
          </cell>
          <cell r="E2055">
            <v>0</v>
          </cell>
        </row>
        <row r="2056">
          <cell r="C2056" t="str">
            <v>52450</v>
          </cell>
          <cell r="D2056" t="str">
            <v>ETHYL BENZENE</v>
          </cell>
          <cell r="E2056">
            <v>0</v>
          </cell>
        </row>
        <row r="2057">
          <cell r="C2057" t="str">
            <v>52460</v>
          </cell>
          <cell r="D2057" t="str">
            <v>NAPHTHALENE</v>
          </cell>
          <cell r="E2057">
            <v>0</v>
          </cell>
        </row>
        <row r="2058">
          <cell r="C2058" t="str">
            <v>52490</v>
          </cell>
          <cell r="D2058" t="str">
            <v>TOLUENE</v>
          </cell>
          <cell r="E2058">
            <v>0</v>
          </cell>
        </row>
        <row r="2059">
          <cell r="C2059" t="str">
            <v>52510</v>
          </cell>
          <cell r="D2059" t="str">
            <v>XYLENE-U</v>
          </cell>
          <cell r="E2059">
            <v>0</v>
          </cell>
        </row>
        <row r="2060">
          <cell r="C2060" t="str">
            <v>56600</v>
          </cell>
          <cell r="D2060" t="str">
            <v>HEXANE</v>
          </cell>
          <cell r="E2060">
            <v>0</v>
          </cell>
        </row>
        <row r="2061">
          <cell r="C2061" t="str">
            <v>59300</v>
          </cell>
          <cell r="D2061" t="str">
            <v>NAPHTHA</v>
          </cell>
          <cell r="E2061">
            <v>0</v>
          </cell>
        </row>
        <row r="2062">
          <cell r="C2062" t="str">
            <v>50001</v>
          </cell>
          <cell r="D2062" t="str">
            <v>NONMETHANE VOC-U</v>
          </cell>
          <cell r="E2062">
            <v>0</v>
          </cell>
        </row>
        <row r="2063">
          <cell r="C2063" t="str">
            <v>52416</v>
          </cell>
          <cell r="D2063" t="str">
            <v>TRIMETHYL BENZENE, 1,2,4-</v>
          </cell>
          <cell r="E2063">
            <v>0</v>
          </cell>
        </row>
        <row r="2064">
          <cell r="C2064" t="str">
            <v>52420</v>
          </cell>
          <cell r="D2064" t="str">
            <v>BENZENE</v>
          </cell>
          <cell r="E2064">
            <v>0</v>
          </cell>
        </row>
        <row r="2065">
          <cell r="C2065" t="str">
            <v>52440</v>
          </cell>
          <cell r="D2065" t="str">
            <v>CUMENE</v>
          </cell>
          <cell r="E2065">
            <v>0</v>
          </cell>
        </row>
        <row r="2066">
          <cell r="C2066" t="str">
            <v>52450</v>
          </cell>
          <cell r="D2066" t="str">
            <v>ETHYL BENZENE</v>
          </cell>
          <cell r="E2066">
            <v>0</v>
          </cell>
        </row>
        <row r="2067">
          <cell r="C2067" t="str">
            <v>52490</v>
          </cell>
          <cell r="D2067" t="str">
            <v>TOLUENE</v>
          </cell>
          <cell r="E2067">
            <v>0</v>
          </cell>
        </row>
        <row r="2068">
          <cell r="C2068" t="str">
            <v>52510</v>
          </cell>
          <cell r="D2068" t="str">
            <v>XYLENE-U</v>
          </cell>
          <cell r="E2068">
            <v>0</v>
          </cell>
        </row>
        <row r="2069">
          <cell r="C2069" t="str">
            <v>56050</v>
          </cell>
          <cell r="D2069" t="str">
            <v>CYCLOHEXANE</v>
          </cell>
          <cell r="E2069">
            <v>0</v>
          </cell>
        </row>
        <row r="2070">
          <cell r="C2070" t="str">
            <v>56600</v>
          </cell>
          <cell r="D2070" t="str">
            <v>HEXANE</v>
          </cell>
          <cell r="E2070">
            <v>0</v>
          </cell>
        </row>
        <row r="2071">
          <cell r="C2071" t="str">
            <v>56675</v>
          </cell>
          <cell r="D2071" t="str">
            <v>ISO OCTANE</v>
          </cell>
          <cell r="E2071">
            <v>0</v>
          </cell>
        </row>
        <row r="2072">
          <cell r="C2072" t="str">
            <v>59300</v>
          </cell>
          <cell r="D2072" t="str">
            <v>NAPHTHA</v>
          </cell>
          <cell r="E2072">
            <v>0</v>
          </cell>
        </row>
        <row r="2073">
          <cell r="C2073" t="str">
            <v>59410</v>
          </cell>
          <cell r="D2073" t="str">
            <v>REFORMER FEED</v>
          </cell>
          <cell r="E2073">
            <v>0</v>
          </cell>
        </row>
        <row r="2074">
          <cell r="C2074" t="str">
            <v>50001</v>
          </cell>
          <cell r="D2074" t="str">
            <v>NONMETHANE VOC-U</v>
          </cell>
          <cell r="E2074">
            <v>0</v>
          </cell>
        </row>
        <row r="2075">
          <cell r="C2075" t="str">
            <v>52420</v>
          </cell>
          <cell r="D2075" t="str">
            <v>BENZENE</v>
          </cell>
          <cell r="E2075">
            <v>0</v>
          </cell>
        </row>
        <row r="2076">
          <cell r="C2076" t="str">
            <v>52490</v>
          </cell>
          <cell r="D2076" t="str">
            <v>TOLUENE</v>
          </cell>
          <cell r="E2076">
            <v>0</v>
          </cell>
        </row>
        <row r="2077">
          <cell r="C2077" t="str">
            <v>56050</v>
          </cell>
          <cell r="D2077" t="str">
            <v>CYCLOHEXANE</v>
          </cell>
          <cell r="E2077">
            <v>0</v>
          </cell>
        </row>
        <row r="2078">
          <cell r="C2078" t="str">
            <v>56050</v>
          </cell>
          <cell r="D2078" t="str">
            <v>CYCLOHEXANE</v>
          </cell>
          <cell r="E2078">
            <v>0</v>
          </cell>
        </row>
        <row r="2079">
          <cell r="C2079" t="str">
            <v>56575</v>
          </cell>
          <cell r="D2079" t="str">
            <v>HEPTANE</v>
          </cell>
          <cell r="E2079">
            <v>0</v>
          </cell>
        </row>
        <row r="2080">
          <cell r="C2080" t="str">
            <v>56600</v>
          </cell>
          <cell r="D2080" t="str">
            <v>HEXANE</v>
          </cell>
          <cell r="E2080">
            <v>0</v>
          </cell>
        </row>
        <row r="2081">
          <cell r="C2081" t="str">
            <v>56674</v>
          </cell>
          <cell r="D2081" t="str">
            <v>OCTANE</v>
          </cell>
          <cell r="E2081">
            <v>0</v>
          </cell>
        </row>
        <row r="2082">
          <cell r="C2082" t="str">
            <v>59300</v>
          </cell>
          <cell r="D2082" t="str">
            <v>NAPHTHA</v>
          </cell>
          <cell r="E2082">
            <v>0</v>
          </cell>
        </row>
        <row r="2083">
          <cell r="C2083" t="str">
            <v>50001</v>
          </cell>
          <cell r="D2083" t="str">
            <v>NONMETHANE VOC-U</v>
          </cell>
          <cell r="E2083">
            <v>0</v>
          </cell>
        </row>
        <row r="2084">
          <cell r="C2084" t="str">
            <v>56050</v>
          </cell>
          <cell r="D2084" t="str">
            <v>CYCLOHEXANE</v>
          </cell>
          <cell r="E2084">
            <v>0</v>
          </cell>
        </row>
        <row r="2085">
          <cell r="C2085" t="str">
            <v>56600</v>
          </cell>
          <cell r="D2085" t="str">
            <v>HEXANE</v>
          </cell>
          <cell r="E2085">
            <v>0</v>
          </cell>
        </row>
        <row r="2086">
          <cell r="C2086" t="str">
            <v>50001</v>
          </cell>
          <cell r="D2086" t="str">
            <v>NONMETHANE VOC-U</v>
          </cell>
          <cell r="E2086">
            <v>0</v>
          </cell>
        </row>
        <row r="2087">
          <cell r="C2087" t="str">
            <v>52450</v>
          </cell>
          <cell r="D2087" t="str">
            <v>ETHYL BENZENE</v>
          </cell>
          <cell r="E2087">
            <v>0</v>
          </cell>
        </row>
        <row r="2088">
          <cell r="C2088" t="str">
            <v>52460</v>
          </cell>
          <cell r="D2088" t="str">
            <v>NAPHTHALENE</v>
          </cell>
          <cell r="E2088">
            <v>0</v>
          </cell>
        </row>
        <row r="2089">
          <cell r="C2089" t="str">
            <v>52490</v>
          </cell>
          <cell r="D2089" t="str">
            <v>TOLUENE</v>
          </cell>
          <cell r="E2089">
            <v>0</v>
          </cell>
        </row>
        <row r="2090">
          <cell r="C2090" t="str">
            <v>52510</v>
          </cell>
          <cell r="D2090" t="str">
            <v>XYLENE-U</v>
          </cell>
          <cell r="E2090">
            <v>0</v>
          </cell>
        </row>
        <row r="2091">
          <cell r="C2091" t="str">
            <v>59300</v>
          </cell>
          <cell r="D2091" t="str">
            <v>NAPHTHA</v>
          </cell>
          <cell r="E2091">
            <v>0</v>
          </cell>
        </row>
        <row r="2092">
          <cell r="C2092" t="str">
            <v>59800</v>
          </cell>
          <cell r="D2092" t="str">
            <v>NAPTHA,COAL-TAR</v>
          </cell>
          <cell r="E2092">
            <v>0</v>
          </cell>
        </row>
        <row r="2093">
          <cell r="C2093" t="str">
            <v>50001</v>
          </cell>
          <cell r="D2093" t="str">
            <v>NONMETHANE VOC-U</v>
          </cell>
          <cell r="E2093">
            <v>0</v>
          </cell>
        </row>
        <row r="2094">
          <cell r="C2094" t="str">
            <v>52400</v>
          </cell>
          <cell r="D2094" t="str">
            <v>AROMATICS-U</v>
          </cell>
          <cell r="E2094">
            <v>0</v>
          </cell>
        </row>
        <row r="2095">
          <cell r="C2095" t="str">
            <v>52416</v>
          </cell>
          <cell r="D2095" t="str">
            <v>TRIMETHYL BENZENE, 1,2,4-</v>
          </cell>
          <cell r="E2095">
            <v>0</v>
          </cell>
        </row>
        <row r="2096">
          <cell r="C2096" t="str">
            <v>52420</v>
          </cell>
          <cell r="D2096" t="str">
            <v>BENZENE</v>
          </cell>
          <cell r="E2096">
            <v>0</v>
          </cell>
        </row>
        <row r="2097">
          <cell r="C2097" t="str">
            <v>52440</v>
          </cell>
          <cell r="D2097" t="str">
            <v>CUMENE</v>
          </cell>
          <cell r="E2097">
            <v>0</v>
          </cell>
        </row>
        <row r="2098">
          <cell r="C2098" t="str">
            <v>52450</v>
          </cell>
          <cell r="D2098" t="str">
            <v>ETHYL BENZENE</v>
          </cell>
          <cell r="E2098">
            <v>0</v>
          </cell>
        </row>
        <row r="2099">
          <cell r="C2099" t="str">
            <v>52460</v>
          </cell>
          <cell r="D2099" t="str">
            <v>NAPHTHALENE</v>
          </cell>
          <cell r="E2099">
            <v>0</v>
          </cell>
        </row>
        <row r="2100">
          <cell r="C2100" t="str">
            <v>52490</v>
          </cell>
          <cell r="D2100" t="str">
            <v>TOLUENE</v>
          </cell>
          <cell r="E2100">
            <v>0</v>
          </cell>
        </row>
        <row r="2101">
          <cell r="C2101" t="str">
            <v>52510</v>
          </cell>
          <cell r="D2101" t="str">
            <v>XYLENE-U</v>
          </cell>
          <cell r="E2101">
            <v>0</v>
          </cell>
        </row>
        <row r="2102">
          <cell r="C2102" t="str">
            <v>59300</v>
          </cell>
          <cell r="D2102" t="str">
            <v>NAPHTHA</v>
          </cell>
          <cell r="E2102">
            <v>0</v>
          </cell>
        </row>
        <row r="2103">
          <cell r="C2103" t="str">
            <v>50001</v>
          </cell>
          <cell r="D2103" t="str">
            <v>NONMETHANE VOC-U</v>
          </cell>
          <cell r="E2103">
            <v>0</v>
          </cell>
        </row>
        <row r="2104">
          <cell r="C2104" t="str">
            <v>52420</v>
          </cell>
          <cell r="D2104" t="str">
            <v>BENZENE</v>
          </cell>
          <cell r="E2104">
            <v>0</v>
          </cell>
        </row>
        <row r="2105">
          <cell r="C2105" t="str">
            <v>52490</v>
          </cell>
          <cell r="D2105" t="str">
            <v>TOLUENE</v>
          </cell>
          <cell r="E2105">
            <v>0</v>
          </cell>
        </row>
        <row r="2106">
          <cell r="C2106" t="str">
            <v>56050</v>
          </cell>
          <cell r="D2106" t="str">
            <v>CYCLOHEXANE</v>
          </cell>
          <cell r="E2106">
            <v>0</v>
          </cell>
        </row>
        <row r="2107">
          <cell r="C2107" t="str">
            <v>56575</v>
          </cell>
          <cell r="D2107" t="str">
            <v>HEPTANE</v>
          </cell>
          <cell r="E2107">
            <v>0</v>
          </cell>
        </row>
        <row r="2108">
          <cell r="C2108" t="str">
            <v>56600</v>
          </cell>
          <cell r="D2108" t="str">
            <v>HEXANE</v>
          </cell>
          <cell r="E2108">
            <v>0</v>
          </cell>
        </row>
        <row r="2109">
          <cell r="C2109" t="str">
            <v>56674</v>
          </cell>
          <cell r="D2109" t="str">
            <v>OCTANE</v>
          </cell>
          <cell r="E2109">
            <v>0</v>
          </cell>
        </row>
        <row r="2110">
          <cell r="C2110" t="str">
            <v>59300</v>
          </cell>
          <cell r="D2110" t="str">
            <v>NAPHTHA</v>
          </cell>
          <cell r="E2110">
            <v>0</v>
          </cell>
        </row>
        <row r="2111">
          <cell r="C2111" t="str">
            <v>59800</v>
          </cell>
          <cell r="D2111" t="str">
            <v>NAPTHA,COAL-TAR</v>
          </cell>
          <cell r="E2111">
            <v>0</v>
          </cell>
        </row>
        <row r="2112">
          <cell r="C2112" t="str">
            <v>50001</v>
          </cell>
          <cell r="D2112" t="str">
            <v>NONMETHANE VOC-U</v>
          </cell>
          <cell r="E2112">
            <v>0</v>
          </cell>
        </row>
        <row r="2113">
          <cell r="C2113" t="str">
            <v>56600</v>
          </cell>
          <cell r="D2113" t="str">
            <v>HEXANE</v>
          </cell>
          <cell r="E2113">
            <v>0</v>
          </cell>
        </row>
        <row r="2114">
          <cell r="C2114" t="str">
            <v>56674</v>
          </cell>
          <cell r="D2114" t="str">
            <v>OCTANE</v>
          </cell>
          <cell r="E2114">
            <v>0</v>
          </cell>
        </row>
        <row r="2115">
          <cell r="C2115" t="str">
            <v>59300</v>
          </cell>
          <cell r="D2115" t="str">
            <v>NAPHTHA</v>
          </cell>
          <cell r="E2115">
            <v>0</v>
          </cell>
        </row>
        <row r="2116">
          <cell r="C2116" t="str">
            <v>50001</v>
          </cell>
          <cell r="D2116" t="str">
            <v>NONMETHANE VOC-U</v>
          </cell>
          <cell r="E2116">
            <v>0</v>
          </cell>
        </row>
        <row r="2117">
          <cell r="C2117" t="str">
            <v>52416</v>
          </cell>
          <cell r="D2117" t="str">
            <v>TRIMETHYL BENZENE, 1,2,4-</v>
          </cell>
          <cell r="E2117">
            <v>0.01</v>
          </cell>
        </row>
        <row r="2118">
          <cell r="C2118" t="str">
            <v>52420</v>
          </cell>
          <cell r="D2118" t="str">
            <v>BENZENE</v>
          </cell>
          <cell r="E2118">
            <v>0.02</v>
          </cell>
        </row>
        <row r="2119">
          <cell r="C2119" t="str">
            <v>52440</v>
          </cell>
          <cell r="D2119" t="str">
            <v>CUMENE</v>
          </cell>
          <cell r="E2119">
            <v>0</v>
          </cell>
        </row>
        <row r="2120">
          <cell r="C2120" t="str">
            <v>52450</v>
          </cell>
          <cell r="D2120" t="str">
            <v>ETHYL BENZENE</v>
          </cell>
          <cell r="E2120">
            <v>0</v>
          </cell>
        </row>
        <row r="2121">
          <cell r="C2121" t="str">
            <v>52460</v>
          </cell>
          <cell r="D2121" t="str">
            <v>NAPHTHALENE</v>
          </cell>
          <cell r="E2121">
            <v>0</v>
          </cell>
        </row>
        <row r="2122">
          <cell r="C2122" t="str">
            <v>52490</v>
          </cell>
          <cell r="D2122" t="str">
            <v>TOLUENE</v>
          </cell>
          <cell r="E2122">
            <v>0.01</v>
          </cell>
        </row>
        <row r="2123">
          <cell r="C2123" t="str">
            <v>52510</v>
          </cell>
          <cell r="D2123" t="str">
            <v>XYLENE-U</v>
          </cell>
          <cell r="E2123">
            <v>0.01</v>
          </cell>
        </row>
        <row r="2124">
          <cell r="C2124" t="str">
            <v>56050</v>
          </cell>
          <cell r="D2124" t="str">
            <v>CYCLOHEXANE</v>
          </cell>
          <cell r="E2124">
            <v>0.03</v>
          </cell>
        </row>
        <row r="2125">
          <cell r="C2125" t="str">
            <v>59275</v>
          </cell>
          <cell r="D2125" t="str">
            <v>MINERAL SPIRITS</v>
          </cell>
          <cell r="E2125">
            <v>0.26</v>
          </cell>
        </row>
        <row r="2126">
          <cell r="C2126" t="str">
            <v>59800</v>
          </cell>
          <cell r="D2126" t="str">
            <v>NAPTHA,COAL-TAR</v>
          </cell>
          <cell r="E2126">
            <v>0</v>
          </cell>
        </row>
        <row r="2127">
          <cell r="C2127" t="str">
            <v>50001</v>
          </cell>
          <cell r="D2127" t="str">
            <v>NONMETHANE VOC-U</v>
          </cell>
          <cell r="E2127">
            <v>0</v>
          </cell>
        </row>
        <row r="2128">
          <cell r="C2128" t="str">
            <v>52416</v>
          </cell>
          <cell r="D2128" t="str">
            <v>TRIMETHYL BENZENE, 1,2,4-</v>
          </cell>
          <cell r="E2128">
            <v>0.01</v>
          </cell>
        </row>
        <row r="2129">
          <cell r="C2129" t="str">
            <v>52420</v>
          </cell>
          <cell r="D2129" t="str">
            <v>BENZENE</v>
          </cell>
          <cell r="E2129">
            <v>0.02</v>
          </cell>
        </row>
        <row r="2130">
          <cell r="C2130" t="str">
            <v>52440</v>
          </cell>
          <cell r="D2130" t="str">
            <v>CUMENE</v>
          </cell>
          <cell r="E2130">
            <v>0</v>
          </cell>
        </row>
        <row r="2131">
          <cell r="C2131" t="str">
            <v>52450</v>
          </cell>
          <cell r="D2131" t="str">
            <v>ETHYL BENZENE</v>
          </cell>
          <cell r="E2131">
            <v>0</v>
          </cell>
        </row>
        <row r="2132">
          <cell r="C2132" t="str">
            <v>52460</v>
          </cell>
          <cell r="D2132" t="str">
            <v>NAPHTHALENE</v>
          </cell>
          <cell r="E2132">
            <v>0</v>
          </cell>
        </row>
        <row r="2133">
          <cell r="C2133" t="str">
            <v>52490</v>
          </cell>
          <cell r="D2133" t="str">
            <v>TOLUENE</v>
          </cell>
          <cell r="E2133">
            <v>0.01</v>
          </cell>
        </row>
        <row r="2134">
          <cell r="C2134" t="str">
            <v>52510</v>
          </cell>
          <cell r="D2134" t="str">
            <v>XYLENE-U</v>
          </cell>
          <cell r="E2134">
            <v>0.01</v>
          </cell>
        </row>
        <row r="2135">
          <cell r="C2135" t="str">
            <v>56050</v>
          </cell>
          <cell r="D2135" t="str">
            <v>CYCLOHEXANE</v>
          </cell>
          <cell r="E2135">
            <v>0.03</v>
          </cell>
        </row>
        <row r="2136">
          <cell r="C2136" t="str">
            <v>59275</v>
          </cell>
          <cell r="D2136" t="str">
            <v>MINERAL SPIRITS</v>
          </cell>
          <cell r="E2136">
            <v>0.26</v>
          </cell>
        </row>
        <row r="2137">
          <cell r="C2137" t="str">
            <v>59800</v>
          </cell>
          <cell r="D2137" t="str">
            <v>NAPTHA,COAL-TAR</v>
          </cell>
          <cell r="E2137">
            <v>0</v>
          </cell>
        </row>
        <row r="2138">
          <cell r="C2138" t="str">
            <v>50001</v>
          </cell>
          <cell r="D2138" t="str">
            <v>NONMETHANE VOC-U</v>
          </cell>
          <cell r="E2138">
            <v>0</v>
          </cell>
        </row>
        <row r="2139">
          <cell r="C2139" t="str">
            <v>52416</v>
          </cell>
          <cell r="D2139" t="str">
            <v>TRIMETHYL BENZENE, 1,2,4-</v>
          </cell>
          <cell r="E2139">
            <v>0</v>
          </cell>
        </row>
        <row r="2140">
          <cell r="C2140" t="str">
            <v>52510</v>
          </cell>
          <cell r="D2140" t="str">
            <v>XYLENE-U</v>
          </cell>
          <cell r="E2140">
            <v>0</v>
          </cell>
        </row>
        <row r="2141">
          <cell r="C2141" t="str">
            <v>56674</v>
          </cell>
          <cell r="D2141" t="str">
            <v>OCTANE</v>
          </cell>
          <cell r="E2141">
            <v>0</v>
          </cell>
        </row>
        <row r="2142">
          <cell r="C2142" t="str">
            <v>56703</v>
          </cell>
          <cell r="D2142" t="str">
            <v>NONANE</v>
          </cell>
          <cell r="E2142">
            <v>0</v>
          </cell>
        </row>
        <row r="2143">
          <cell r="C2143" t="str">
            <v>59300</v>
          </cell>
          <cell r="D2143" t="str">
            <v>NAPHTHA</v>
          </cell>
          <cell r="E2143">
            <v>0</v>
          </cell>
        </row>
        <row r="2144">
          <cell r="C2144" t="str">
            <v>59800</v>
          </cell>
          <cell r="D2144" t="str">
            <v>NAPTHA,COAL-TAR</v>
          </cell>
          <cell r="E2144">
            <v>0</v>
          </cell>
        </row>
        <row r="2145">
          <cell r="C2145" t="str">
            <v>50001</v>
          </cell>
          <cell r="D2145" t="str">
            <v>NONMETHANE VOC-U</v>
          </cell>
          <cell r="E2145">
            <v>0</v>
          </cell>
        </row>
        <row r="2146">
          <cell r="C2146" t="str">
            <v>52400</v>
          </cell>
          <cell r="D2146" t="str">
            <v>AROMATICS-U</v>
          </cell>
          <cell r="E2146">
            <v>0</v>
          </cell>
        </row>
        <row r="2147">
          <cell r="C2147" t="str">
            <v>52416</v>
          </cell>
          <cell r="D2147" t="str">
            <v>TRIMETHYL BENZENE, 1,2,4-</v>
          </cell>
          <cell r="E2147">
            <v>0</v>
          </cell>
        </row>
        <row r="2148">
          <cell r="C2148" t="str">
            <v>52420</v>
          </cell>
          <cell r="D2148" t="str">
            <v>BENZENE</v>
          </cell>
          <cell r="E2148">
            <v>0</v>
          </cell>
        </row>
        <row r="2149">
          <cell r="C2149" t="str">
            <v>52440</v>
          </cell>
          <cell r="D2149" t="str">
            <v>CUMENE</v>
          </cell>
          <cell r="E2149">
            <v>0</v>
          </cell>
        </row>
        <row r="2150">
          <cell r="C2150" t="str">
            <v>52450</v>
          </cell>
          <cell r="D2150" t="str">
            <v>ETHYL BENZENE</v>
          </cell>
          <cell r="E2150">
            <v>0</v>
          </cell>
        </row>
        <row r="2151">
          <cell r="C2151" t="str">
            <v>52460</v>
          </cell>
          <cell r="D2151" t="str">
            <v>NAPHTHALENE</v>
          </cell>
          <cell r="E2151">
            <v>0</v>
          </cell>
        </row>
        <row r="2152">
          <cell r="C2152" t="str">
            <v>52490</v>
          </cell>
          <cell r="D2152" t="str">
            <v>TOLUENE</v>
          </cell>
          <cell r="E2152">
            <v>0</v>
          </cell>
        </row>
        <row r="2153">
          <cell r="C2153" t="str">
            <v>52510</v>
          </cell>
          <cell r="D2153" t="str">
            <v>XYLENE-U</v>
          </cell>
          <cell r="E2153">
            <v>0</v>
          </cell>
        </row>
        <row r="2154">
          <cell r="C2154" t="str">
            <v>56575</v>
          </cell>
          <cell r="D2154" t="str">
            <v>HEPTANE</v>
          </cell>
          <cell r="E2154">
            <v>0</v>
          </cell>
        </row>
        <row r="2155">
          <cell r="C2155" t="str">
            <v>59005</v>
          </cell>
          <cell r="D2155" t="str">
            <v>KEROSENE</v>
          </cell>
          <cell r="E2155">
            <v>0</v>
          </cell>
        </row>
        <row r="2156">
          <cell r="C2156" t="str">
            <v>50001</v>
          </cell>
          <cell r="D2156" t="str">
            <v>NONMETHANE VOC-U</v>
          </cell>
          <cell r="E2156">
            <v>0</v>
          </cell>
        </row>
        <row r="2157">
          <cell r="C2157" t="str">
            <v>52420</v>
          </cell>
          <cell r="D2157" t="str">
            <v>BENZENE</v>
          </cell>
          <cell r="E2157">
            <v>0</v>
          </cell>
        </row>
        <row r="2158">
          <cell r="C2158" t="str">
            <v>52490</v>
          </cell>
          <cell r="D2158" t="str">
            <v>TOLUENE</v>
          </cell>
          <cell r="E2158">
            <v>0</v>
          </cell>
        </row>
        <row r="2159">
          <cell r="C2159" t="str">
            <v>52510</v>
          </cell>
          <cell r="D2159" t="str">
            <v>XYLENE-U</v>
          </cell>
          <cell r="E2159">
            <v>0</v>
          </cell>
        </row>
        <row r="2160">
          <cell r="C2160" t="str">
            <v>50001</v>
          </cell>
          <cell r="D2160" t="str">
            <v>NONMETHANE VOC-U</v>
          </cell>
          <cell r="E2160">
            <v>0</v>
          </cell>
        </row>
        <row r="2161">
          <cell r="C2161" t="str">
            <v>52416</v>
          </cell>
          <cell r="D2161" t="str">
            <v>TRIMETHYL BENZENE, 1,2,4-</v>
          </cell>
          <cell r="E2161">
            <v>0</v>
          </cell>
        </row>
        <row r="2162">
          <cell r="C2162" t="str">
            <v>56703</v>
          </cell>
          <cell r="D2162" t="str">
            <v>NONANE</v>
          </cell>
          <cell r="E2162">
            <v>0</v>
          </cell>
        </row>
        <row r="2163">
          <cell r="C2163" t="str">
            <v>59300</v>
          </cell>
          <cell r="D2163" t="str">
            <v>NAPHTHA</v>
          </cell>
          <cell r="E2163">
            <v>0</v>
          </cell>
        </row>
        <row r="2164">
          <cell r="C2164" t="str">
            <v>59800</v>
          </cell>
          <cell r="D2164" t="str">
            <v>NAPTHA,COAL-TAR</v>
          </cell>
          <cell r="E2164">
            <v>0</v>
          </cell>
        </row>
        <row r="2165">
          <cell r="C2165" t="str">
            <v>50001</v>
          </cell>
          <cell r="D2165" t="str">
            <v>NONMETHANE VOC-U</v>
          </cell>
          <cell r="E2165">
            <v>0</v>
          </cell>
        </row>
        <row r="2166">
          <cell r="C2166" t="str">
            <v>52420</v>
          </cell>
          <cell r="D2166" t="str">
            <v>BENZENE</v>
          </cell>
          <cell r="E2166">
            <v>0</v>
          </cell>
        </row>
        <row r="2167">
          <cell r="C2167" t="str">
            <v>52450</v>
          </cell>
          <cell r="D2167" t="str">
            <v>ETHYL BENZENE</v>
          </cell>
          <cell r="E2167">
            <v>0</v>
          </cell>
        </row>
        <row r="2168">
          <cell r="C2168" t="str">
            <v>52490</v>
          </cell>
          <cell r="D2168" t="str">
            <v>TOLUENE</v>
          </cell>
          <cell r="E2168">
            <v>0</v>
          </cell>
        </row>
        <row r="2169">
          <cell r="C2169" t="str">
            <v>52510</v>
          </cell>
          <cell r="D2169" t="str">
            <v>XYLENE-U</v>
          </cell>
          <cell r="E2169">
            <v>0</v>
          </cell>
        </row>
        <row r="2170">
          <cell r="C2170" t="str">
            <v>56050</v>
          </cell>
          <cell r="D2170" t="str">
            <v>CYCLOHEXANE</v>
          </cell>
          <cell r="E2170">
            <v>0</v>
          </cell>
        </row>
        <row r="2171">
          <cell r="C2171" t="str">
            <v>56600</v>
          </cell>
          <cell r="D2171" t="str">
            <v>HEXANE</v>
          </cell>
          <cell r="E2171">
            <v>0</v>
          </cell>
        </row>
        <row r="2172">
          <cell r="C2172" t="str">
            <v>59300</v>
          </cell>
          <cell r="D2172" t="str">
            <v>NAPHTHA</v>
          </cell>
          <cell r="E2172">
            <v>0</v>
          </cell>
        </row>
        <row r="2173">
          <cell r="C2173" t="str">
            <v>59400</v>
          </cell>
          <cell r="D2173" t="str">
            <v>RAFFINATE</v>
          </cell>
          <cell r="E2173">
            <v>0</v>
          </cell>
        </row>
        <row r="2174">
          <cell r="C2174" t="str">
            <v>50001</v>
          </cell>
          <cell r="D2174" t="str">
            <v>NONMETHANE VOC-U</v>
          </cell>
          <cell r="E2174">
            <v>0</v>
          </cell>
        </row>
        <row r="2175">
          <cell r="C2175" t="str">
            <v>52420</v>
          </cell>
          <cell r="D2175" t="str">
            <v>BENZENE</v>
          </cell>
          <cell r="E2175">
            <v>0</v>
          </cell>
        </row>
        <row r="2176">
          <cell r="C2176" t="str">
            <v>52490</v>
          </cell>
          <cell r="D2176" t="str">
            <v>TOLUENE</v>
          </cell>
          <cell r="E2176">
            <v>0</v>
          </cell>
        </row>
        <row r="2177">
          <cell r="C2177" t="str">
            <v>52510</v>
          </cell>
          <cell r="D2177" t="str">
            <v>XYLENE-U</v>
          </cell>
          <cell r="E2177">
            <v>0</v>
          </cell>
        </row>
        <row r="2178">
          <cell r="C2178" t="str">
            <v>50001</v>
          </cell>
          <cell r="D2178" t="str">
            <v>NONMETHANE VOC-U</v>
          </cell>
          <cell r="E2178">
            <v>0</v>
          </cell>
        </row>
        <row r="2179">
          <cell r="C2179" t="str">
            <v>52416</v>
          </cell>
          <cell r="D2179" t="str">
            <v>TRIMETHYL BENZENE, 1,2,4-</v>
          </cell>
          <cell r="E2179">
            <v>0</v>
          </cell>
        </row>
        <row r="2180">
          <cell r="C2180" t="str">
            <v>52420</v>
          </cell>
          <cell r="D2180" t="str">
            <v>BENZENE</v>
          </cell>
          <cell r="E2180">
            <v>0.01</v>
          </cell>
        </row>
        <row r="2181">
          <cell r="C2181" t="str">
            <v>52450</v>
          </cell>
          <cell r="D2181" t="str">
            <v>ETHYL BENZENE</v>
          </cell>
          <cell r="E2181">
            <v>0</v>
          </cell>
        </row>
        <row r="2182">
          <cell r="C2182" t="str">
            <v>52490</v>
          </cell>
          <cell r="D2182" t="str">
            <v>TOLUENE</v>
          </cell>
          <cell r="E2182">
            <v>0.01</v>
          </cell>
        </row>
        <row r="2183">
          <cell r="C2183" t="str">
            <v>52510</v>
          </cell>
          <cell r="D2183" t="str">
            <v>XYLENE-U</v>
          </cell>
          <cell r="E2183">
            <v>0</v>
          </cell>
        </row>
        <row r="2184">
          <cell r="C2184" t="str">
            <v>56050</v>
          </cell>
          <cell r="D2184" t="str">
            <v>CYCLOHEXANE</v>
          </cell>
          <cell r="E2184">
            <v>0.01</v>
          </cell>
        </row>
        <row r="2185">
          <cell r="C2185" t="str">
            <v>56100</v>
          </cell>
          <cell r="D2185" t="str">
            <v>CYCLOPENTANE</v>
          </cell>
          <cell r="E2185">
            <v>0</v>
          </cell>
        </row>
        <row r="2186">
          <cell r="C2186" t="str">
            <v>56575</v>
          </cell>
          <cell r="D2186" t="str">
            <v>HEPTANE</v>
          </cell>
          <cell r="E2186">
            <v>0</v>
          </cell>
        </row>
        <row r="2187">
          <cell r="C2187" t="str">
            <v>56600</v>
          </cell>
          <cell r="D2187" t="str">
            <v>HEXANE</v>
          </cell>
          <cell r="E2187">
            <v>0</v>
          </cell>
        </row>
        <row r="2188">
          <cell r="C2188" t="str">
            <v>56674</v>
          </cell>
          <cell r="D2188" t="str">
            <v>OCTANE</v>
          </cell>
          <cell r="E2188">
            <v>0</v>
          </cell>
        </row>
        <row r="2189">
          <cell r="C2189" t="str">
            <v>59275</v>
          </cell>
          <cell r="D2189" t="str">
            <v>MINERAL SPIRITS</v>
          </cell>
          <cell r="E2189">
            <v>0.1</v>
          </cell>
        </row>
        <row r="2190">
          <cell r="C2190" t="str">
            <v>59400</v>
          </cell>
          <cell r="D2190" t="str">
            <v>RAFFINATE</v>
          </cell>
          <cell r="E2190">
            <v>0</v>
          </cell>
        </row>
        <row r="2191">
          <cell r="C2191" t="str">
            <v>50001</v>
          </cell>
          <cell r="D2191" t="str">
            <v>NONMETHANE VOC-U</v>
          </cell>
          <cell r="E2191">
            <v>0</v>
          </cell>
        </row>
        <row r="2192">
          <cell r="C2192" t="str">
            <v>52416</v>
          </cell>
          <cell r="D2192" t="str">
            <v>TRIMETHYL BENZENE, 1,2,4-</v>
          </cell>
          <cell r="E2192">
            <v>0</v>
          </cell>
        </row>
        <row r="2193">
          <cell r="C2193" t="str">
            <v>52420</v>
          </cell>
          <cell r="D2193" t="str">
            <v>BENZENE</v>
          </cell>
          <cell r="E2193">
            <v>0</v>
          </cell>
        </row>
        <row r="2194">
          <cell r="C2194" t="str">
            <v>52440</v>
          </cell>
          <cell r="D2194" t="str">
            <v>CUMENE</v>
          </cell>
          <cell r="E2194">
            <v>0</v>
          </cell>
        </row>
        <row r="2195">
          <cell r="C2195" t="str">
            <v>52450</v>
          </cell>
          <cell r="D2195" t="str">
            <v>ETHYL BENZENE</v>
          </cell>
          <cell r="E2195">
            <v>0</v>
          </cell>
        </row>
        <row r="2196">
          <cell r="C2196" t="str">
            <v>52460</v>
          </cell>
          <cell r="D2196" t="str">
            <v>NAPHTHALENE</v>
          </cell>
          <cell r="E2196">
            <v>0</v>
          </cell>
        </row>
        <row r="2197">
          <cell r="C2197" t="str">
            <v>52490</v>
          </cell>
          <cell r="D2197" t="str">
            <v>TOLUENE</v>
          </cell>
          <cell r="E2197">
            <v>0</v>
          </cell>
        </row>
        <row r="2198">
          <cell r="C2198" t="str">
            <v>52510</v>
          </cell>
          <cell r="D2198" t="str">
            <v>XYLENE-U</v>
          </cell>
          <cell r="E2198">
            <v>0</v>
          </cell>
        </row>
        <row r="2199">
          <cell r="C2199" t="str">
            <v>56050</v>
          </cell>
          <cell r="D2199" t="str">
            <v>CYCLOHEXANE</v>
          </cell>
          <cell r="E2199">
            <v>0</v>
          </cell>
        </row>
        <row r="2200">
          <cell r="C2200" t="str">
            <v>56600</v>
          </cell>
          <cell r="D2200" t="str">
            <v>HEXANE</v>
          </cell>
          <cell r="E2200">
            <v>0</v>
          </cell>
        </row>
        <row r="2201">
          <cell r="C2201" t="str">
            <v>56674</v>
          </cell>
          <cell r="D2201" t="str">
            <v>OCTANE</v>
          </cell>
          <cell r="E2201">
            <v>0</v>
          </cell>
        </row>
        <row r="2202">
          <cell r="C2202" t="str">
            <v>56675</v>
          </cell>
          <cell r="D2202" t="str">
            <v>ISO OCTANE</v>
          </cell>
          <cell r="E2202">
            <v>0</v>
          </cell>
        </row>
        <row r="2203">
          <cell r="C2203" t="str">
            <v>59300</v>
          </cell>
          <cell r="D2203" t="str">
            <v>NAPHTHA</v>
          </cell>
          <cell r="E2203">
            <v>0</v>
          </cell>
        </row>
        <row r="2204">
          <cell r="C2204" t="str">
            <v>59450</v>
          </cell>
          <cell r="D2204" t="str">
            <v>REFORMATE</v>
          </cell>
          <cell r="E2204">
            <v>0</v>
          </cell>
        </row>
        <row r="2205">
          <cell r="C2205" t="str">
            <v>50001</v>
          </cell>
          <cell r="D2205" t="str">
            <v>NONMETHANE VOC-U</v>
          </cell>
          <cell r="E2205">
            <v>0</v>
          </cell>
        </row>
        <row r="2206">
          <cell r="C2206" t="str">
            <v>52416</v>
          </cell>
          <cell r="D2206" t="str">
            <v>TRIMETHYL BENZENE, 1,2,4-</v>
          </cell>
          <cell r="E2206">
            <v>0.02</v>
          </cell>
        </row>
        <row r="2207">
          <cell r="C2207" t="str">
            <v>52420</v>
          </cell>
          <cell r="D2207" t="str">
            <v>BENZENE</v>
          </cell>
          <cell r="E2207">
            <v>0.04</v>
          </cell>
        </row>
        <row r="2208">
          <cell r="C2208" t="str">
            <v>52450</v>
          </cell>
          <cell r="D2208" t="str">
            <v>ETHYL BENZENE</v>
          </cell>
          <cell r="E2208">
            <v>0</v>
          </cell>
        </row>
        <row r="2209">
          <cell r="C2209" t="str">
            <v>52460</v>
          </cell>
          <cell r="D2209" t="str">
            <v>NAPHTHALENE</v>
          </cell>
          <cell r="E2209">
            <v>0</v>
          </cell>
        </row>
        <row r="2210">
          <cell r="C2210" t="str">
            <v>52490</v>
          </cell>
          <cell r="D2210" t="str">
            <v>TOLUENE</v>
          </cell>
          <cell r="E2210">
            <v>0.03</v>
          </cell>
        </row>
        <row r="2211">
          <cell r="C2211" t="str">
            <v>52510</v>
          </cell>
          <cell r="D2211" t="str">
            <v>XYLENE-U</v>
          </cell>
          <cell r="E2211">
            <v>0.02</v>
          </cell>
        </row>
        <row r="2212">
          <cell r="C2212" t="str">
            <v>56050</v>
          </cell>
          <cell r="D2212" t="str">
            <v>CYCLOHEXANE</v>
          </cell>
          <cell r="E2212">
            <v>0.05</v>
          </cell>
        </row>
        <row r="2213">
          <cell r="C2213" t="str">
            <v>59275</v>
          </cell>
          <cell r="D2213" t="str">
            <v>MINERAL SPIRITS</v>
          </cell>
          <cell r="E2213">
            <v>0.52</v>
          </cell>
        </row>
        <row r="2214">
          <cell r="C2214" t="str">
            <v>59300</v>
          </cell>
          <cell r="D2214" t="str">
            <v>NAPHTHA</v>
          </cell>
          <cell r="E2214">
            <v>0</v>
          </cell>
        </row>
        <row r="2215">
          <cell r="C2215" t="str">
            <v>59800</v>
          </cell>
          <cell r="D2215" t="str">
            <v>NAPTHA,COAL-TAR</v>
          </cell>
          <cell r="E2215">
            <v>0</v>
          </cell>
        </row>
        <row r="2216">
          <cell r="C2216" t="str">
            <v>50001</v>
          </cell>
          <cell r="D2216" t="str">
            <v>NONMETHANE VOC-U</v>
          </cell>
          <cell r="E2216">
            <v>0</v>
          </cell>
        </row>
        <row r="2217">
          <cell r="C2217" t="str">
            <v>52420</v>
          </cell>
          <cell r="D2217" t="str">
            <v>BENZENE</v>
          </cell>
          <cell r="E2217">
            <v>0</v>
          </cell>
        </row>
        <row r="2218">
          <cell r="C2218" t="str">
            <v>52490</v>
          </cell>
          <cell r="D2218" t="str">
            <v>TOLUENE</v>
          </cell>
          <cell r="E2218">
            <v>0</v>
          </cell>
        </row>
        <row r="2219">
          <cell r="C2219" t="str">
            <v>52510</v>
          </cell>
          <cell r="D2219" t="str">
            <v>XYLENE-U</v>
          </cell>
          <cell r="E2219">
            <v>0</v>
          </cell>
        </row>
        <row r="2220">
          <cell r="C2220" t="str">
            <v>50001</v>
          </cell>
          <cell r="D2220" t="str">
            <v>NONMETHANE VOC-U</v>
          </cell>
          <cell r="E2220">
            <v>0</v>
          </cell>
        </row>
        <row r="2221">
          <cell r="C2221" t="str">
            <v>52416</v>
          </cell>
          <cell r="D2221" t="str">
            <v>TRIMETHYL BENZENE, 1,2,4-</v>
          </cell>
          <cell r="E2221">
            <v>0</v>
          </cell>
        </row>
        <row r="2222">
          <cell r="C2222" t="str">
            <v>52420</v>
          </cell>
          <cell r="D2222" t="str">
            <v>BENZENE</v>
          </cell>
          <cell r="E2222">
            <v>0</v>
          </cell>
        </row>
        <row r="2223">
          <cell r="C2223" t="str">
            <v>52440</v>
          </cell>
          <cell r="D2223" t="str">
            <v>CUMENE</v>
          </cell>
          <cell r="E2223">
            <v>0</v>
          </cell>
        </row>
        <row r="2224">
          <cell r="C2224" t="str">
            <v>52450</v>
          </cell>
          <cell r="D2224" t="str">
            <v>ETHYL BENZENE</v>
          </cell>
          <cell r="E2224">
            <v>0</v>
          </cell>
        </row>
        <row r="2225">
          <cell r="C2225" t="str">
            <v>52460</v>
          </cell>
          <cell r="D2225" t="str">
            <v>NAPHTHALENE</v>
          </cell>
          <cell r="E2225">
            <v>0</v>
          </cell>
        </row>
        <row r="2226">
          <cell r="C2226" t="str">
            <v>52490</v>
          </cell>
          <cell r="D2226" t="str">
            <v>TOLUENE</v>
          </cell>
          <cell r="E2226">
            <v>0</v>
          </cell>
        </row>
        <row r="2227">
          <cell r="C2227" t="str">
            <v>52510</v>
          </cell>
          <cell r="D2227" t="str">
            <v>XYLENE-U</v>
          </cell>
          <cell r="E2227">
            <v>0</v>
          </cell>
        </row>
        <row r="2228">
          <cell r="C2228" t="str">
            <v>52878</v>
          </cell>
          <cell r="D2228" t="str">
            <v>METHYL TERT-BUTYL ETHER</v>
          </cell>
          <cell r="E2228">
            <v>0</v>
          </cell>
        </row>
        <row r="2229">
          <cell r="C2229" t="str">
            <v>56050</v>
          </cell>
          <cell r="D2229" t="str">
            <v>CYCLOHEXANE</v>
          </cell>
          <cell r="E2229">
            <v>0</v>
          </cell>
        </row>
        <row r="2230">
          <cell r="C2230" t="str">
            <v>56600</v>
          </cell>
          <cell r="D2230" t="str">
            <v>HEXANE</v>
          </cell>
          <cell r="E2230">
            <v>0</v>
          </cell>
        </row>
        <row r="2231">
          <cell r="C2231" t="str">
            <v>59275</v>
          </cell>
          <cell r="D2231" t="str">
            <v>MINERAL SPIRITS</v>
          </cell>
          <cell r="E2231">
            <v>0</v>
          </cell>
        </row>
        <row r="2232">
          <cell r="C2232" t="str">
            <v>59800</v>
          </cell>
          <cell r="D2232" t="str">
            <v>NAPTHA,COAL-TAR</v>
          </cell>
          <cell r="E2232">
            <v>0</v>
          </cell>
        </row>
        <row r="2233">
          <cell r="C2233" t="str">
            <v>50001</v>
          </cell>
          <cell r="D2233" t="str">
            <v>NONMETHANE VOC-U</v>
          </cell>
          <cell r="E2233">
            <v>0</v>
          </cell>
        </row>
        <row r="2234">
          <cell r="C2234" t="str">
            <v>52420</v>
          </cell>
          <cell r="D2234" t="str">
            <v>BENZENE</v>
          </cell>
          <cell r="E2234">
            <v>0</v>
          </cell>
        </row>
        <row r="2235">
          <cell r="C2235" t="str">
            <v>52490</v>
          </cell>
          <cell r="D2235" t="str">
            <v>TOLUENE</v>
          </cell>
          <cell r="E2235">
            <v>0</v>
          </cell>
        </row>
        <row r="2236">
          <cell r="C2236" t="str">
            <v>56050</v>
          </cell>
          <cell r="D2236" t="str">
            <v>CYCLOHEXANE</v>
          </cell>
          <cell r="E2236">
            <v>0</v>
          </cell>
        </row>
        <row r="2237">
          <cell r="C2237" t="str">
            <v>56575</v>
          </cell>
          <cell r="D2237" t="str">
            <v>HEPTANE</v>
          </cell>
          <cell r="E2237">
            <v>0</v>
          </cell>
        </row>
        <row r="2238">
          <cell r="C2238" t="str">
            <v>56600</v>
          </cell>
          <cell r="D2238" t="str">
            <v>HEXANE</v>
          </cell>
          <cell r="E2238">
            <v>0</v>
          </cell>
        </row>
        <row r="2239">
          <cell r="C2239" t="str">
            <v>56674</v>
          </cell>
          <cell r="D2239" t="str">
            <v>OCTANE</v>
          </cell>
          <cell r="E2239">
            <v>0</v>
          </cell>
        </row>
        <row r="2240">
          <cell r="C2240" t="str">
            <v>59300</v>
          </cell>
          <cell r="D2240" t="str">
            <v>NAPHTHA</v>
          </cell>
          <cell r="E2240">
            <v>0</v>
          </cell>
        </row>
        <row r="2241">
          <cell r="C2241" t="str">
            <v>59400</v>
          </cell>
          <cell r="D2241" t="str">
            <v>RAFFINATE</v>
          </cell>
          <cell r="E2241">
            <v>0</v>
          </cell>
        </row>
        <row r="2242">
          <cell r="C2242" t="str">
            <v>50001</v>
          </cell>
          <cell r="D2242" t="str">
            <v>NONMETHANE VOC-U</v>
          </cell>
          <cell r="E2242">
            <v>0</v>
          </cell>
        </row>
        <row r="2243">
          <cell r="C2243" t="str">
            <v>52460</v>
          </cell>
          <cell r="D2243" t="str">
            <v>NAPHTHALENE</v>
          </cell>
          <cell r="E2243">
            <v>0</v>
          </cell>
        </row>
        <row r="2244">
          <cell r="C2244" t="str">
            <v>52490</v>
          </cell>
          <cell r="D2244" t="str">
            <v>TOLUENE</v>
          </cell>
          <cell r="E2244">
            <v>0</v>
          </cell>
        </row>
        <row r="2245">
          <cell r="C2245" t="str">
            <v>52510</v>
          </cell>
          <cell r="D2245" t="str">
            <v>XYLENE-U</v>
          </cell>
          <cell r="E2245">
            <v>0</v>
          </cell>
        </row>
        <row r="2246">
          <cell r="C2246" t="str">
            <v>56575</v>
          </cell>
          <cell r="D2246" t="str">
            <v>HEPTANE</v>
          </cell>
          <cell r="E2246">
            <v>0</v>
          </cell>
        </row>
        <row r="2247">
          <cell r="C2247" t="str">
            <v>59300</v>
          </cell>
          <cell r="D2247" t="str">
            <v>NAPHTHA</v>
          </cell>
          <cell r="E2247">
            <v>0</v>
          </cell>
        </row>
        <row r="2248">
          <cell r="C2248" t="str">
            <v>59800</v>
          </cell>
          <cell r="D2248" t="str">
            <v>NAPTHA,COAL-TAR</v>
          </cell>
          <cell r="E2248">
            <v>0</v>
          </cell>
        </row>
        <row r="2249">
          <cell r="C2249" t="str">
            <v>50001</v>
          </cell>
          <cell r="D2249" t="str">
            <v>NONMETHANE VOC-U</v>
          </cell>
          <cell r="E2249">
            <v>0</v>
          </cell>
        </row>
        <row r="2250">
          <cell r="C2250" t="str">
            <v>56050</v>
          </cell>
          <cell r="D2250" t="str">
            <v>CYCLOHEXANE</v>
          </cell>
          <cell r="E2250">
            <v>0</v>
          </cell>
        </row>
        <row r="2251">
          <cell r="C2251" t="str">
            <v>56600</v>
          </cell>
          <cell r="D2251" t="str">
            <v>HEXANE</v>
          </cell>
          <cell r="E2251">
            <v>0</v>
          </cell>
        </row>
        <row r="2252">
          <cell r="C2252" t="str">
            <v>50001</v>
          </cell>
          <cell r="D2252" t="str">
            <v>NONMETHANE VOC-U</v>
          </cell>
          <cell r="E2252">
            <v>0</v>
          </cell>
        </row>
        <row r="2253">
          <cell r="C2253" t="str">
            <v>52416</v>
          </cell>
          <cell r="D2253" t="str">
            <v>TRIMETHYL BENZENE, 1,2,4-</v>
          </cell>
          <cell r="E2253">
            <v>0</v>
          </cell>
        </row>
        <row r="2254">
          <cell r="C2254" t="str">
            <v>52420</v>
          </cell>
          <cell r="D2254" t="str">
            <v>BENZENE</v>
          </cell>
          <cell r="E2254">
            <v>0</v>
          </cell>
        </row>
        <row r="2255">
          <cell r="C2255" t="str">
            <v>52450</v>
          </cell>
          <cell r="D2255" t="str">
            <v>ETHYL BENZENE</v>
          </cell>
          <cell r="E2255">
            <v>0</v>
          </cell>
        </row>
        <row r="2256">
          <cell r="C2256" t="str">
            <v>52490</v>
          </cell>
          <cell r="D2256" t="str">
            <v>TOLUENE</v>
          </cell>
          <cell r="E2256">
            <v>0</v>
          </cell>
        </row>
        <row r="2257">
          <cell r="C2257" t="str">
            <v>52510</v>
          </cell>
          <cell r="D2257" t="str">
            <v>XYLENE-U</v>
          </cell>
          <cell r="E2257">
            <v>0</v>
          </cell>
        </row>
        <row r="2258">
          <cell r="C2258" t="str">
            <v>56100</v>
          </cell>
          <cell r="D2258" t="str">
            <v>CYCLOPENTANE</v>
          </cell>
          <cell r="E2258">
            <v>0</v>
          </cell>
        </row>
        <row r="2259">
          <cell r="C2259" t="str">
            <v>56575</v>
          </cell>
          <cell r="D2259" t="str">
            <v>HEPTANE</v>
          </cell>
          <cell r="E2259">
            <v>0</v>
          </cell>
        </row>
        <row r="2260">
          <cell r="C2260" t="str">
            <v>56600</v>
          </cell>
          <cell r="D2260" t="str">
            <v>HEXANE</v>
          </cell>
          <cell r="E2260">
            <v>0</v>
          </cell>
        </row>
        <row r="2261">
          <cell r="C2261" t="str">
            <v>56674</v>
          </cell>
          <cell r="D2261" t="str">
            <v>OCTANE</v>
          </cell>
          <cell r="E2261">
            <v>0</v>
          </cell>
        </row>
        <row r="2262">
          <cell r="C2262" t="str">
            <v>59003</v>
          </cell>
          <cell r="D2262" t="str">
            <v>GASOLINE</v>
          </cell>
          <cell r="E2262">
            <v>0</v>
          </cell>
        </row>
        <row r="2263">
          <cell r="C2263" t="str">
            <v>50001</v>
          </cell>
          <cell r="D2263" t="str">
            <v>NONMETHANE VOC-U</v>
          </cell>
          <cell r="E2263">
            <v>0</v>
          </cell>
        </row>
        <row r="2264">
          <cell r="C2264" t="str">
            <v>52420</v>
          </cell>
          <cell r="D2264" t="str">
            <v>BENZENE</v>
          </cell>
          <cell r="E2264">
            <v>0</v>
          </cell>
        </row>
        <row r="2265">
          <cell r="C2265" t="str">
            <v>52490</v>
          </cell>
          <cell r="D2265" t="str">
            <v>TOLUENE</v>
          </cell>
          <cell r="E2265">
            <v>0</v>
          </cell>
        </row>
        <row r="2266">
          <cell r="C2266" t="str">
            <v>50001</v>
          </cell>
          <cell r="D2266" t="str">
            <v>NONMETHANE VOC-U</v>
          </cell>
          <cell r="E2266">
            <v>0</v>
          </cell>
        </row>
        <row r="2267">
          <cell r="C2267" t="str">
            <v>52416</v>
          </cell>
          <cell r="D2267" t="str">
            <v>TRIMETHYL BENZENE, 1,2,4-</v>
          </cell>
          <cell r="E2267">
            <v>0</v>
          </cell>
        </row>
        <row r="2268">
          <cell r="C2268" t="str">
            <v>52510</v>
          </cell>
          <cell r="D2268" t="str">
            <v>XYLENE-U</v>
          </cell>
          <cell r="E2268">
            <v>0</v>
          </cell>
        </row>
        <row r="2269">
          <cell r="C2269" t="str">
            <v>56674</v>
          </cell>
          <cell r="D2269" t="str">
            <v>OCTANE</v>
          </cell>
          <cell r="E2269">
            <v>0</v>
          </cell>
        </row>
        <row r="2270">
          <cell r="C2270" t="str">
            <v>56703</v>
          </cell>
          <cell r="D2270" t="str">
            <v>NONANE</v>
          </cell>
          <cell r="E2270">
            <v>0</v>
          </cell>
        </row>
        <row r="2271">
          <cell r="C2271" t="str">
            <v>59300</v>
          </cell>
          <cell r="D2271" t="str">
            <v>NAPHTHA</v>
          </cell>
          <cell r="E2271">
            <v>0</v>
          </cell>
        </row>
        <row r="2272">
          <cell r="C2272" t="str">
            <v>59800</v>
          </cell>
          <cell r="D2272" t="str">
            <v>NAPTHA,COAL-TAR</v>
          </cell>
          <cell r="E2272">
            <v>0</v>
          </cell>
        </row>
        <row r="2273">
          <cell r="C2273" t="str">
            <v>50001</v>
          </cell>
          <cell r="D2273" t="str">
            <v>NONMETHANE VOC-U</v>
          </cell>
          <cell r="E2273">
            <v>0</v>
          </cell>
        </row>
        <row r="2274">
          <cell r="C2274" t="str">
            <v>52416</v>
          </cell>
          <cell r="D2274" t="str">
            <v>TRIMETHYL BENZENE, 1,2,4-</v>
          </cell>
          <cell r="E2274">
            <v>0</v>
          </cell>
        </row>
        <row r="2275">
          <cell r="C2275" t="str">
            <v>52420</v>
          </cell>
          <cell r="D2275" t="str">
            <v>BENZENE</v>
          </cell>
          <cell r="E2275">
            <v>0</v>
          </cell>
        </row>
        <row r="2276">
          <cell r="C2276" t="str">
            <v>52450</v>
          </cell>
          <cell r="D2276" t="str">
            <v>ETHYL BENZENE</v>
          </cell>
          <cell r="E2276">
            <v>0</v>
          </cell>
        </row>
        <row r="2277">
          <cell r="C2277" t="str">
            <v>52490</v>
          </cell>
          <cell r="D2277" t="str">
            <v>TOLUENE</v>
          </cell>
          <cell r="E2277">
            <v>0</v>
          </cell>
        </row>
        <row r="2278">
          <cell r="C2278" t="str">
            <v>52510</v>
          </cell>
          <cell r="D2278" t="str">
            <v>XYLENE-U</v>
          </cell>
          <cell r="E2278">
            <v>0</v>
          </cell>
        </row>
        <row r="2279">
          <cell r="C2279" t="str">
            <v>56100</v>
          </cell>
          <cell r="D2279" t="str">
            <v>CYCLOPENTANE</v>
          </cell>
          <cell r="E2279">
            <v>0</v>
          </cell>
        </row>
        <row r="2280">
          <cell r="C2280" t="str">
            <v>56575</v>
          </cell>
          <cell r="D2280" t="str">
            <v>HEPTANE</v>
          </cell>
          <cell r="E2280">
            <v>0</v>
          </cell>
        </row>
        <row r="2281">
          <cell r="C2281" t="str">
            <v>56600</v>
          </cell>
          <cell r="D2281" t="str">
            <v>HEXANE</v>
          </cell>
          <cell r="E2281">
            <v>0</v>
          </cell>
        </row>
        <row r="2282">
          <cell r="C2282" t="str">
            <v>56674</v>
          </cell>
          <cell r="D2282" t="str">
            <v>OCTANE</v>
          </cell>
          <cell r="E2282">
            <v>0</v>
          </cell>
        </row>
        <row r="2283">
          <cell r="C2283" t="str">
            <v>59003</v>
          </cell>
          <cell r="D2283" t="str">
            <v>GASOLINE</v>
          </cell>
          <cell r="E2283">
            <v>0</v>
          </cell>
        </row>
        <row r="2284">
          <cell r="C2284" t="str">
            <v>59300</v>
          </cell>
          <cell r="D2284" t="str">
            <v>NAPHTHA</v>
          </cell>
          <cell r="E2284">
            <v>0</v>
          </cell>
        </row>
        <row r="2285">
          <cell r="C2285" t="str">
            <v>50000</v>
          </cell>
          <cell r="D2285" t="str">
            <v>HYDROCARBONS</v>
          </cell>
          <cell r="E2285">
            <v>0.14000000000000001</v>
          </cell>
        </row>
        <row r="2286">
          <cell r="C2286" t="str">
            <v>50001</v>
          </cell>
          <cell r="D2286" t="str">
            <v>NONMETHANE VOC-U</v>
          </cell>
          <cell r="E2286">
            <v>0</v>
          </cell>
        </row>
        <row r="2287">
          <cell r="C2287" t="str">
            <v>52416</v>
          </cell>
          <cell r="D2287" t="str">
            <v>TRIMETHYL BENZENE, 1,2,4-</v>
          </cell>
          <cell r="E2287">
            <v>0</v>
          </cell>
        </row>
        <row r="2288">
          <cell r="C2288" t="str">
            <v>52420</v>
          </cell>
          <cell r="D2288" t="str">
            <v>BENZENE</v>
          </cell>
          <cell r="E2288">
            <v>0</v>
          </cell>
        </row>
        <row r="2289">
          <cell r="C2289" t="str">
            <v>52450</v>
          </cell>
          <cell r="D2289" t="str">
            <v>ETHYL BENZENE</v>
          </cell>
          <cell r="E2289">
            <v>0</v>
          </cell>
        </row>
        <row r="2290">
          <cell r="C2290" t="str">
            <v>52490</v>
          </cell>
          <cell r="D2290" t="str">
            <v>TOLUENE</v>
          </cell>
          <cell r="E2290">
            <v>0</v>
          </cell>
        </row>
        <row r="2291">
          <cell r="C2291" t="str">
            <v>52510</v>
          </cell>
          <cell r="D2291" t="str">
            <v>XYLENE-U</v>
          </cell>
          <cell r="E2291">
            <v>0</v>
          </cell>
        </row>
        <row r="2292">
          <cell r="C2292" t="str">
            <v>56100</v>
          </cell>
          <cell r="D2292" t="str">
            <v>CYCLOPENTANE</v>
          </cell>
          <cell r="E2292">
            <v>0</v>
          </cell>
        </row>
        <row r="2293">
          <cell r="C2293" t="str">
            <v>56575</v>
          </cell>
          <cell r="D2293" t="str">
            <v>HEPTANE</v>
          </cell>
          <cell r="E2293">
            <v>0</v>
          </cell>
        </row>
        <row r="2294">
          <cell r="C2294" t="str">
            <v>56600</v>
          </cell>
          <cell r="D2294" t="str">
            <v>HEXANE</v>
          </cell>
          <cell r="E2294">
            <v>0</v>
          </cell>
        </row>
        <row r="2295">
          <cell r="C2295" t="str">
            <v>56674</v>
          </cell>
          <cell r="D2295" t="str">
            <v>OCTANE</v>
          </cell>
          <cell r="E2295">
            <v>0</v>
          </cell>
        </row>
        <row r="2296">
          <cell r="C2296" t="str">
            <v>56730</v>
          </cell>
          <cell r="D2296" t="str">
            <v>N-HEXANE</v>
          </cell>
          <cell r="E2296">
            <v>0.01</v>
          </cell>
        </row>
        <row r="2297">
          <cell r="C2297" t="str">
            <v>59003</v>
          </cell>
          <cell r="D2297" t="str">
            <v>GASOLINE</v>
          </cell>
          <cell r="E2297">
            <v>0</v>
          </cell>
        </row>
        <row r="2298">
          <cell r="C2298" t="str">
            <v>59300</v>
          </cell>
          <cell r="D2298" t="str">
            <v>NAPHTHA</v>
          </cell>
          <cell r="E2298">
            <v>0</v>
          </cell>
        </row>
        <row r="2299">
          <cell r="C2299" t="str">
            <v>50001</v>
          </cell>
          <cell r="D2299" t="str">
            <v>NONMETHANE VOC-U</v>
          </cell>
          <cell r="E2299">
            <v>0</v>
          </cell>
        </row>
        <row r="2300">
          <cell r="C2300" t="str">
            <v>52416</v>
          </cell>
          <cell r="D2300" t="str">
            <v>TRIMETHYL BENZENE, 1,2,4-</v>
          </cell>
          <cell r="E2300">
            <v>0</v>
          </cell>
        </row>
        <row r="2301">
          <cell r="C2301" t="str">
            <v>52420</v>
          </cell>
          <cell r="D2301" t="str">
            <v>BENZENE</v>
          </cell>
          <cell r="E2301">
            <v>0</v>
          </cell>
        </row>
        <row r="2302">
          <cell r="C2302" t="str">
            <v>52440</v>
          </cell>
          <cell r="D2302" t="str">
            <v>CUMENE</v>
          </cell>
          <cell r="E2302">
            <v>0</v>
          </cell>
        </row>
        <row r="2303">
          <cell r="C2303" t="str">
            <v>52450</v>
          </cell>
          <cell r="D2303" t="str">
            <v>ETHYL BENZENE</v>
          </cell>
          <cell r="E2303">
            <v>0</v>
          </cell>
        </row>
        <row r="2304">
          <cell r="C2304" t="str">
            <v>52460</v>
          </cell>
          <cell r="D2304" t="str">
            <v>NAPHTHALENE</v>
          </cell>
          <cell r="E2304">
            <v>0</v>
          </cell>
        </row>
        <row r="2305">
          <cell r="C2305" t="str">
            <v>52490</v>
          </cell>
          <cell r="D2305" t="str">
            <v>TOLUENE</v>
          </cell>
          <cell r="E2305">
            <v>0</v>
          </cell>
        </row>
        <row r="2306">
          <cell r="C2306" t="str">
            <v>52510</v>
          </cell>
          <cell r="D2306" t="str">
            <v>XYLENE-U</v>
          </cell>
          <cell r="E2306">
            <v>0</v>
          </cell>
        </row>
        <row r="2307">
          <cell r="C2307" t="str">
            <v>56050</v>
          </cell>
          <cell r="D2307" t="str">
            <v>CYCLOHEXANE</v>
          </cell>
          <cell r="E2307">
            <v>0</v>
          </cell>
        </row>
        <row r="2308">
          <cell r="C2308" t="str">
            <v>56600</v>
          </cell>
          <cell r="D2308" t="str">
            <v>HEXANE</v>
          </cell>
          <cell r="E2308">
            <v>0</v>
          </cell>
        </row>
        <row r="2309">
          <cell r="C2309" t="str">
            <v>50000</v>
          </cell>
          <cell r="D2309" t="str">
            <v>HYDROCARBONS</v>
          </cell>
          <cell r="E2309">
            <v>0.42</v>
          </cell>
        </row>
        <row r="2310">
          <cell r="C2310" t="str">
            <v>56730</v>
          </cell>
          <cell r="D2310" t="str">
            <v>N-HEXANE</v>
          </cell>
          <cell r="E2310">
            <v>0.01</v>
          </cell>
        </row>
        <row r="2311">
          <cell r="C2311" t="str">
            <v>50001</v>
          </cell>
          <cell r="D2311" t="str">
            <v>NONMETHANE VOC-U</v>
          </cell>
          <cell r="E2311">
            <v>1.8</v>
          </cell>
        </row>
        <row r="2312">
          <cell r="C2312" t="str">
            <v>50002</v>
          </cell>
          <cell r="D2312" t="str">
            <v>POLYCYLIC ORGANICMATTER</v>
          </cell>
          <cell r="E2312">
            <v>0</v>
          </cell>
        </row>
        <row r="2313">
          <cell r="C2313" t="str">
            <v>51530</v>
          </cell>
          <cell r="D2313" t="str">
            <v>METHANOL</v>
          </cell>
          <cell r="E2313">
            <v>0</v>
          </cell>
        </row>
        <row r="2314">
          <cell r="C2314" t="str">
            <v>52416</v>
          </cell>
          <cell r="D2314" t="str">
            <v>TRIMETHYL BENZENE, 1,2,4-</v>
          </cell>
          <cell r="E2314">
            <v>0.06</v>
          </cell>
        </row>
        <row r="2315">
          <cell r="C2315" t="str">
            <v>52420</v>
          </cell>
          <cell r="D2315" t="str">
            <v>BENZENE</v>
          </cell>
          <cell r="E2315">
            <v>0.02</v>
          </cell>
        </row>
        <row r="2316">
          <cell r="C2316" t="str">
            <v>52440</v>
          </cell>
          <cell r="D2316" t="str">
            <v>CUMENE</v>
          </cell>
          <cell r="E2316">
            <v>0</v>
          </cell>
        </row>
        <row r="2317">
          <cell r="C2317" t="str">
            <v>52450</v>
          </cell>
          <cell r="D2317" t="str">
            <v>ETHYL BENZENE</v>
          </cell>
          <cell r="E2317">
            <v>0.02</v>
          </cell>
        </row>
        <row r="2318">
          <cell r="C2318" t="str">
            <v>52460</v>
          </cell>
          <cell r="D2318" t="str">
            <v>NAPHTHALENE</v>
          </cell>
          <cell r="E2318">
            <v>0.01</v>
          </cell>
        </row>
        <row r="2319">
          <cell r="C2319" t="str">
            <v>52470</v>
          </cell>
          <cell r="D2319" t="str">
            <v>POLYNUCLEAR AROMATICS</v>
          </cell>
          <cell r="E2319">
            <v>0</v>
          </cell>
        </row>
        <row r="2320">
          <cell r="C2320" t="str">
            <v>52490</v>
          </cell>
          <cell r="D2320" t="str">
            <v>TOLUENE</v>
          </cell>
          <cell r="E2320">
            <v>7.0000000000000007E-2</v>
          </cell>
        </row>
        <row r="2321">
          <cell r="C2321" t="str">
            <v>52510</v>
          </cell>
          <cell r="D2321" t="str">
            <v>XYLENE-U</v>
          </cell>
          <cell r="E2321">
            <v>0.15</v>
          </cell>
        </row>
        <row r="2322">
          <cell r="C2322" t="str">
            <v>52878</v>
          </cell>
          <cell r="D2322" t="str">
            <v>METHYL TERT-BUTYL ETHER</v>
          </cell>
          <cell r="E2322">
            <v>0.55000000000000004</v>
          </cell>
        </row>
        <row r="2323">
          <cell r="C2323" t="str">
            <v>55175</v>
          </cell>
          <cell r="D2323" t="str">
            <v>BUTENE</v>
          </cell>
          <cell r="E2323">
            <v>0</v>
          </cell>
        </row>
        <row r="2324">
          <cell r="C2324" t="str">
            <v>55300</v>
          </cell>
          <cell r="D2324" t="str">
            <v>ETHYLENE</v>
          </cell>
          <cell r="E2324">
            <v>0</v>
          </cell>
        </row>
        <row r="2325">
          <cell r="C2325" t="str">
            <v>55600</v>
          </cell>
          <cell r="D2325" t="str">
            <v>PROPYLENE</v>
          </cell>
          <cell r="E2325">
            <v>0</v>
          </cell>
        </row>
        <row r="2326">
          <cell r="C2326" t="str">
            <v>56050</v>
          </cell>
          <cell r="D2326" t="str">
            <v>CYCLOHEXANE</v>
          </cell>
          <cell r="E2326">
            <v>0.01</v>
          </cell>
        </row>
        <row r="2327">
          <cell r="C2327" t="str">
            <v>56100</v>
          </cell>
          <cell r="D2327" t="str">
            <v>CYCLOPENTANE</v>
          </cell>
          <cell r="E2327">
            <v>0</v>
          </cell>
        </row>
        <row r="2328">
          <cell r="C2328" t="str">
            <v>56150</v>
          </cell>
          <cell r="D2328" t="str">
            <v>METHYLCYCLOHEXANE</v>
          </cell>
          <cell r="E2328">
            <v>0</v>
          </cell>
        </row>
        <row r="2329">
          <cell r="C2329" t="str">
            <v>56575</v>
          </cell>
          <cell r="D2329" t="str">
            <v>HEPTANE</v>
          </cell>
          <cell r="E2329">
            <v>0</v>
          </cell>
        </row>
        <row r="2330">
          <cell r="C2330" t="str">
            <v>56600</v>
          </cell>
          <cell r="D2330" t="str">
            <v>HEXANE</v>
          </cell>
          <cell r="E2330">
            <v>0</v>
          </cell>
        </row>
        <row r="2331">
          <cell r="C2331" t="str">
            <v>56610</v>
          </cell>
          <cell r="D2331" t="str">
            <v>TRIMETHYL PENTENE, 2,2,4-</v>
          </cell>
          <cell r="E2331">
            <v>0.02</v>
          </cell>
        </row>
        <row r="2332">
          <cell r="C2332" t="str">
            <v>56625</v>
          </cell>
          <cell r="D2332" t="str">
            <v>ISOBUTANE</v>
          </cell>
          <cell r="E2332">
            <v>0</v>
          </cell>
        </row>
        <row r="2333">
          <cell r="C2333" t="str">
            <v>56674</v>
          </cell>
          <cell r="D2333" t="str">
            <v>OCTANE</v>
          </cell>
          <cell r="E2333">
            <v>0</v>
          </cell>
        </row>
        <row r="2334">
          <cell r="C2334" t="str">
            <v>56675</v>
          </cell>
          <cell r="D2334" t="str">
            <v>ISO OCTANE</v>
          </cell>
          <cell r="E2334">
            <v>0</v>
          </cell>
        </row>
        <row r="2335">
          <cell r="C2335" t="str">
            <v>56703</v>
          </cell>
          <cell r="D2335" t="str">
            <v>NONANE</v>
          </cell>
          <cell r="E2335">
            <v>0</v>
          </cell>
        </row>
        <row r="2336">
          <cell r="C2336" t="str">
            <v>56725</v>
          </cell>
          <cell r="D2336" t="str">
            <v>N BUTANE</v>
          </cell>
          <cell r="E2336">
            <v>0</v>
          </cell>
        </row>
        <row r="2337">
          <cell r="C2337" t="str">
            <v>56730</v>
          </cell>
          <cell r="D2337" t="str">
            <v>N-HEXANE</v>
          </cell>
          <cell r="E2337">
            <v>0.03</v>
          </cell>
        </row>
        <row r="2338">
          <cell r="C2338" t="str">
            <v>56750</v>
          </cell>
          <cell r="D2338" t="str">
            <v>PENTANE</v>
          </cell>
          <cell r="E2338">
            <v>0</v>
          </cell>
        </row>
        <row r="2339">
          <cell r="C2339" t="str">
            <v>56775</v>
          </cell>
          <cell r="D2339" t="str">
            <v>PROPANE</v>
          </cell>
          <cell r="E2339">
            <v>0</v>
          </cell>
        </row>
        <row r="2340">
          <cell r="C2340" t="str">
            <v>70050</v>
          </cell>
          <cell r="D2340" t="str">
            <v>AMMONIA</v>
          </cell>
          <cell r="E2340">
            <v>0</v>
          </cell>
        </row>
        <row r="2341">
          <cell r="C2341" t="str">
            <v>70300</v>
          </cell>
          <cell r="D2341" t="str">
            <v>HYDROGEN SULFIDE</v>
          </cell>
          <cell r="E2341">
            <v>0</v>
          </cell>
        </row>
        <row r="2342">
          <cell r="C2342" t="str">
            <v>50001</v>
          </cell>
          <cell r="D2342" t="str">
            <v>NONMETHANE VOC-U</v>
          </cell>
          <cell r="E2342">
            <v>21.402999999999999</v>
          </cell>
        </row>
        <row r="2343">
          <cell r="C2343" t="str">
            <v>52416</v>
          </cell>
          <cell r="D2343" t="str">
            <v>TRIMETHYL BENZENE, 1,2,4-</v>
          </cell>
          <cell r="E2343">
            <v>0.112</v>
          </cell>
        </row>
        <row r="2344">
          <cell r="C2344" t="str">
            <v>52420</v>
          </cell>
          <cell r="D2344" t="str">
            <v>BENZENE</v>
          </cell>
          <cell r="E2344">
            <v>4.4999999999999998E-2</v>
          </cell>
        </row>
        <row r="2345">
          <cell r="C2345" t="str">
            <v>52450</v>
          </cell>
          <cell r="D2345" t="str">
            <v>ETHYL BENZENE</v>
          </cell>
          <cell r="E2345">
            <v>0.112</v>
          </cell>
        </row>
        <row r="2346">
          <cell r="C2346" t="str">
            <v>52490</v>
          </cell>
          <cell r="D2346" t="str">
            <v>TOLUENE</v>
          </cell>
          <cell r="E2346">
            <v>0.112</v>
          </cell>
        </row>
        <row r="2347">
          <cell r="C2347" t="str">
            <v>52510</v>
          </cell>
          <cell r="D2347" t="str">
            <v>XYLENE-U</v>
          </cell>
          <cell r="E2347">
            <v>0.112</v>
          </cell>
        </row>
        <row r="2348">
          <cell r="C2348" t="str">
            <v>52878</v>
          </cell>
          <cell r="D2348" t="str">
            <v>METHYL TERT-BUTYL ETHER</v>
          </cell>
          <cell r="E2348">
            <v>0.09</v>
          </cell>
        </row>
        <row r="2349">
          <cell r="C2349" t="str">
            <v>56050</v>
          </cell>
          <cell r="D2349" t="str">
            <v>CYCLOHEXANE</v>
          </cell>
          <cell r="E2349">
            <v>0.09</v>
          </cell>
        </row>
        <row r="2350">
          <cell r="C2350" t="str">
            <v>56590</v>
          </cell>
          <cell r="D2350" t="str">
            <v>HEXENE</v>
          </cell>
          <cell r="E2350">
            <v>0.157</v>
          </cell>
        </row>
        <row r="2351">
          <cell r="C2351" t="str">
            <v>50001</v>
          </cell>
          <cell r="D2351" t="str">
            <v>NONMETHANE VOC-U</v>
          </cell>
          <cell r="E2351">
            <v>15.31</v>
          </cell>
        </row>
        <row r="2352">
          <cell r="C2352" t="str">
            <v>50002</v>
          </cell>
          <cell r="D2352" t="str">
            <v>POLYCYLIC ORGANICMATTER</v>
          </cell>
          <cell r="E2352">
            <v>0.27</v>
          </cell>
        </row>
        <row r="2353">
          <cell r="C2353" t="str">
            <v>52416</v>
          </cell>
          <cell r="D2353" t="str">
            <v>TRIMETHYL BENZENE, 1,2,4-</v>
          </cell>
          <cell r="E2353">
            <v>0.23</v>
          </cell>
        </row>
        <row r="2354">
          <cell r="C2354" t="str">
            <v>52420</v>
          </cell>
          <cell r="D2354" t="str">
            <v>BENZENE</v>
          </cell>
          <cell r="E2354">
            <v>0.12</v>
          </cell>
        </row>
        <row r="2355">
          <cell r="C2355" t="str">
            <v>52440</v>
          </cell>
          <cell r="D2355" t="str">
            <v>CUMENE</v>
          </cell>
          <cell r="E2355">
            <v>0.01</v>
          </cell>
        </row>
        <row r="2356">
          <cell r="C2356" t="str">
            <v>52450</v>
          </cell>
          <cell r="D2356" t="str">
            <v>ETHYL BENZENE</v>
          </cell>
          <cell r="E2356">
            <v>0.09</v>
          </cell>
        </row>
        <row r="2357">
          <cell r="C2357" t="str">
            <v>52460</v>
          </cell>
          <cell r="D2357" t="str">
            <v>NAPHTHALENE</v>
          </cell>
          <cell r="E2357">
            <v>0.04</v>
          </cell>
        </row>
        <row r="2358">
          <cell r="C2358" t="str">
            <v>52470</v>
          </cell>
          <cell r="D2358" t="str">
            <v>POLYNUCLEAR AROMATICS</v>
          </cell>
          <cell r="E2358">
            <v>0</v>
          </cell>
        </row>
        <row r="2359">
          <cell r="C2359" t="str">
            <v>52490</v>
          </cell>
          <cell r="D2359" t="str">
            <v>TOLUENE</v>
          </cell>
          <cell r="E2359">
            <v>0.32</v>
          </cell>
        </row>
        <row r="2360">
          <cell r="C2360" t="str">
            <v>52510</v>
          </cell>
          <cell r="D2360" t="str">
            <v>XYLENE-U</v>
          </cell>
          <cell r="E2360">
            <v>0.71</v>
          </cell>
        </row>
        <row r="2361">
          <cell r="C2361" t="str">
            <v>55150</v>
          </cell>
          <cell r="D2361" t="str">
            <v>BUTADIENE</v>
          </cell>
          <cell r="E2361">
            <v>0.02</v>
          </cell>
        </row>
        <row r="2362">
          <cell r="C2362" t="str">
            <v>55175</v>
          </cell>
          <cell r="D2362" t="str">
            <v>BUTENE</v>
          </cell>
          <cell r="E2362">
            <v>0</v>
          </cell>
        </row>
        <row r="2363">
          <cell r="C2363" t="str">
            <v>55300</v>
          </cell>
          <cell r="D2363" t="str">
            <v>ETHYLENE</v>
          </cell>
          <cell r="E2363">
            <v>0</v>
          </cell>
        </row>
        <row r="2364">
          <cell r="C2364" t="str">
            <v>55600</v>
          </cell>
          <cell r="D2364" t="str">
            <v>PROPYLENE</v>
          </cell>
          <cell r="E2364">
            <v>1.48</v>
          </cell>
        </row>
        <row r="2365">
          <cell r="C2365" t="str">
            <v>56050</v>
          </cell>
          <cell r="D2365" t="str">
            <v>CYCLOHEXANE</v>
          </cell>
          <cell r="E2365">
            <v>0.02</v>
          </cell>
        </row>
        <row r="2366">
          <cell r="C2366" t="str">
            <v>56100</v>
          </cell>
          <cell r="D2366" t="str">
            <v>CYCLOPENTANE</v>
          </cell>
          <cell r="E2366">
            <v>0</v>
          </cell>
        </row>
        <row r="2367">
          <cell r="C2367" t="str">
            <v>56150</v>
          </cell>
          <cell r="D2367" t="str">
            <v>METHYLCYCLOHEXANE</v>
          </cell>
          <cell r="E2367">
            <v>0</v>
          </cell>
        </row>
        <row r="2368">
          <cell r="C2368" t="str">
            <v>56575</v>
          </cell>
          <cell r="D2368" t="str">
            <v>HEPTANE</v>
          </cell>
          <cell r="E2368">
            <v>0</v>
          </cell>
        </row>
        <row r="2369">
          <cell r="C2369" t="str">
            <v>56600</v>
          </cell>
          <cell r="D2369" t="str">
            <v>HEXANE</v>
          </cell>
          <cell r="E2369">
            <v>0</v>
          </cell>
        </row>
        <row r="2370">
          <cell r="C2370" t="str">
            <v>56610</v>
          </cell>
          <cell r="D2370" t="str">
            <v>TRIMETHYL PENTENE, 2,2,4-</v>
          </cell>
          <cell r="E2370">
            <v>0.04</v>
          </cell>
        </row>
        <row r="2371">
          <cell r="C2371" t="str">
            <v>56625</v>
          </cell>
          <cell r="D2371" t="str">
            <v>ISOBUTANE</v>
          </cell>
          <cell r="E2371">
            <v>0.94</v>
          </cell>
        </row>
        <row r="2372">
          <cell r="C2372" t="str">
            <v>56674</v>
          </cell>
          <cell r="D2372" t="str">
            <v>OCTANE</v>
          </cell>
          <cell r="E2372">
            <v>0</v>
          </cell>
        </row>
        <row r="2373">
          <cell r="C2373" t="str">
            <v>56675</v>
          </cell>
          <cell r="D2373" t="str">
            <v>ISO OCTANE</v>
          </cell>
          <cell r="E2373">
            <v>0</v>
          </cell>
        </row>
        <row r="2374">
          <cell r="C2374" t="str">
            <v>56703</v>
          </cell>
          <cell r="D2374" t="str">
            <v>NONANE</v>
          </cell>
          <cell r="E2374">
            <v>0</v>
          </cell>
        </row>
        <row r="2375">
          <cell r="C2375" t="str">
            <v>56725</v>
          </cell>
          <cell r="D2375" t="str">
            <v>N BUTANE</v>
          </cell>
          <cell r="E2375">
            <v>0.41</v>
          </cell>
        </row>
        <row r="2376">
          <cell r="C2376" t="str">
            <v>56730</v>
          </cell>
          <cell r="D2376" t="str">
            <v>N-HEXANE</v>
          </cell>
          <cell r="E2376">
            <v>0.12</v>
          </cell>
        </row>
        <row r="2377">
          <cell r="C2377" t="str">
            <v>56750</v>
          </cell>
          <cell r="D2377" t="str">
            <v>PENTANE</v>
          </cell>
          <cell r="E2377">
            <v>0</v>
          </cell>
        </row>
        <row r="2378">
          <cell r="C2378" t="str">
            <v>56775</v>
          </cell>
          <cell r="D2378" t="str">
            <v>PROPANE</v>
          </cell>
          <cell r="E2378">
            <v>0.87</v>
          </cell>
        </row>
        <row r="2379">
          <cell r="C2379" t="str">
            <v>70050</v>
          </cell>
          <cell r="D2379" t="str">
            <v>AMMONIA</v>
          </cell>
          <cell r="E2379">
            <v>0</v>
          </cell>
        </row>
        <row r="2380">
          <cell r="C2380" t="str">
            <v>70300</v>
          </cell>
          <cell r="D2380" t="str">
            <v>HYDROGEN SULFIDE</v>
          </cell>
          <cell r="E2380">
            <v>0</v>
          </cell>
        </row>
        <row r="2381">
          <cell r="C2381" t="str">
            <v>50001</v>
          </cell>
          <cell r="D2381" t="str">
            <v>NONMETHANE VOC-U</v>
          </cell>
          <cell r="E2381">
            <v>0</v>
          </cell>
        </row>
        <row r="2382">
          <cell r="C2382" t="str">
            <v>50001</v>
          </cell>
          <cell r="D2382" t="str">
            <v>NONMETHANE VOC-U</v>
          </cell>
          <cell r="E2382">
            <v>0</v>
          </cell>
        </row>
        <row r="2383">
          <cell r="C2383" t="str">
            <v>52420</v>
          </cell>
          <cell r="D2383" t="str">
            <v>BENZENE</v>
          </cell>
          <cell r="E2383">
            <v>0</v>
          </cell>
        </row>
        <row r="2384">
          <cell r="C2384" t="str">
            <v>52450</v>
          </cell>
          <cell r="D2384" t="str">
            <v>ETHYL BENZENE</v>
          </cell>
          <cell r="E2384">
            <v>0</v>
          </cell>
        </row>
        <row r="2385">
          <cell r="C2385" t="str">
            <v>52490</v>
          </cell>
          <cell r="D2385" t="str">
            <v>TOLUENE</v>
          </cell>
          <cell r="E2385">
            <v>0</v>
          </cell>
        </row>
        <row r="2386">
          <cell r="C2386" t="str">
            <v>52510</v>
          </cell>
          <cell r="D2386" t="str">
            <v>XYLENE-U</v>
          </cell>
          <cell r="E2386">
            <v>0</v>
          </cell>
        </row>
        <row r="2387">
          <cell r="C2387" t="str">
            <v>55300</v>
          </cell>
          <cell r="D2387" t="str">
            <v>ETHYLENE</v>
          </cell>
          <cell r="E2387">
            <v>0</v>
          </cell>
        </row>
        <row r="2388">
          <cell r="C2388" t="str">
            <v>55600</v>
          </cell>
          <cell r="D2388" t="str">
            <v>PROPYLENE</v>
          </cell>
          <cell r="E2388">
            <v>0</v>
          </cell>
        </row>
        <row r="2389">
          <cell r="C2389" t="str">
            <v>56050</v>
          </cell>
          <cell r="D2389" t="str">
            <v>CYCLOHEXANE</v>
          </cell>
          <cell r="E2389">
            <v>0</v>
          </cell>
        </row>
        <row r="2390">
          <cell r="C2390" t="str">
            <v>56600</v>
          </cell>
          <cell r="D2390" t="str">
            <v>HEXANE</v>
          </cell>
          <cell r="E2390">
            <v>0</v>
          </cell>
        </row>
        <row r="2391">
          <cell r="C2391" t="str">
            <v>50001</v>
          </cell>
          <cell r="D2391" t="str">
            <v>NONMETHANE VOC-U</v>
          </cell>
          <cell r="E2391">
            <v>0</v>
          </cell>
        </row>
        <row r="2392">
          <cell r="C2392" t="str">
            <v>52416</v>
          </cell>
          <cell r="D2392" t="str">
            <v>TRIMETHYL BENZENE, 1,2,4-</v>
          </cell>
          <cell r="E2392">
            <v>0</v>
          </cell>
        </row>
        <row r="2393">
          <cell r="C2393" t="str">
            <v>52420</v>
          </cell>
          <cell r="D2393" t="str">
            <v>BENZENE</v>
          </cell>
          <cell r="E2393">
            <v>0</v>
          </cell>
        </row>
        <row r="2394">
          <cell r="C2394" t="str">
            <v>52450</v>
          </cell>
          <cell r="D2394" t="str">
            <v>ETHYL BENZENE</v>
          </cell>
          <cell r="E2394">
            <v>0</v>
          </cell>
        </row>
        <row r="2395">
          <cell r="C2395" t="str">
            <v>52460</v>
          </cell>
          <cell r="D2395" t="str">
            <v>NAPHTHALENE</v>
          </cell>
          <cell r="E2395">
            <v>0</v>
          </cell>
        </row>
        <row r="2396">
          <cell r="C2396" t="str">
            <v>52490</v>
          </cell>
          <cell r="D2396" t="str">
            <v>TOLUENE</v>
          </cell>
          <cell r="E2396">
            <v>0</v>
          </cell>
        </row>
        <row r="2397">
          <cell r="C2397" t="str">
            <v>55175</v>
          </cell>
          <cell r="D2397" t="str">
            <v>BUTENE</v>
          </cell>
          <cell r="E2397">
            <v>0</v>
          </cell>
        </row>
        <row r="2398">
          <cell r="C2398" t="str">
            <v>55300</v>
          </cell>
          <cell r="D2398" t="str">
            <v>ETHYLENE</v>
          </cell>
          <cell r="E2398">
            <v>0</v>
          </cell>
        </row>
        <row r="2399">
          <cell r="C2399" t="str">
            <v>56050</v>
          </cell>
          <cell r="D2399" t="str">
            <v>CYCLOHEXANE</v>
          </cell>
          <cell r="E2399">
            <v>0</v>
          </cell>
        </row>
        <row r="2400">
          <cell r="C2400" t="str">
            <v>56100</v>
          </cell>
          <cell r="D2400" t="str">
            <v>CYCLOPENTANE</v>
          </cell>
          <cell r="E2400">
            <v>0</v>
          </cell>
        </row>
        <row r="2401">
          <cell r="C2401" t="str">
            <v>56150</v>
          </cell>
          <cell r="D2401" t="str">
            <v>METHYLCYCLOHEXANE</v>
          </cell>
          <cell r="E2401">
            <v>0</v>
          </cell>
        </row>
        <row r="2402">
          <cell r="C2402" t="str">
            <v>56575</v>
          </cell>
          <cell r="D2402" t="str">
            <v>HEPTANE</v>
          </cell>
          <cell r="E2402">
            <v>0</v>
          </cell>
        </row>
        <row r="2403">
          <cell r="C2403" t="str">
            <v>56600</v>
          </cell>
          <cell r="D2403" t="str">
            <v>HEXANE</v>
          </cell>
          <cell r="E2403">
            <v>0</v>
          </cell>
        </row>
        <row r="2404">
          <cell r="C2404" t="str">
            <v>56674</v>
          </cell>
          <cell r="D2404" t="str">
            <v>OCTANE</v>
          </cell>
          <cell r="E2404">
            <v>0</v>
          </cell>
        </row>
        <row r="2405">
          <cell r="C2405" t="str">
            <v>56703</v>
          </cell>
          <cell r="D2405" t="str">
            <v>NONANE</v>
          </cell>
          <cell r="E2405">
            <v>0</v>
          </cell>
        </row>
        <row r="2406">
          <cell r="C2406" t="str">
            <v>56725</v>
          </cell>
          <cell r="D2406" t="str">
            <v>N BUTANE</v>
          </cell>
          <cell r="E2406">
            <v>0</v>
          </cell>
        </row>
        <row r="2407">
          <cell r="C2407" t="str">
            <v>56750</v>
          </cell>
          <cell r="D2407" t="str">
            <v>PENTANE</v>
          </cell>
          <cell r="E2407">
            <v>0</v>
          </cell>
        </row>
        <row r="2408">
          <cell r="C2408" t="str">
            <v>56775</v>
          </cell>
          <cell r="D2408" t="str">
            <v>PROPANE</v>
          </cell>
          <cell r="E2408">
            <v>0</v>
          </cell>
        </row>
        <row r="2409">
          <cell r="C2409" t="str">
            <v>70050</v>
          </cell>
          <cell r="D2409" t="str">
            <v>AMMONIA</v>
          </cell>
          <cell r="E2409">
            <v>0</v>
          </cell>
        </row>
        <row r="2410">
          <cell r="C2410" t="str">
            <v>70300</v>
          </cell>
          <cell r="D2410" t="str">
            <v>HYDROGEN SULFIDE</v>
          </cell>
          <cell r="E2410">
            <v>0</v>
          </cell>
        </row>
        <row r="2411">
          <cell r="C2411" t="str">
            <v>50001</v>
          </cell>
          <cell r="D2411" t="str">
            <v>NONMETHANE VOC-U</v>
          </cell>
          <cell r="E2411">
            <v>0.86</v>
          </cell>
        </row>
        <row r="2412">
          <cell r="C2412" t="str">
            <v>50001</v>
          </cell>
          <cell r="D2412" t="str">
            <v>NONMETHANE VOC-U</v>
          </cell>
          <cell r="E2412">
            <v>1.25</v>
          </cell>
        </row>
        <row r="2413">
          <cell r="C2413" t="str">
            <v>50002</v>
          </cell>
          <cell r="D2413" t="str">
            <v>POLYCYLIC ORGANICMATTER</v>
          </cell>
          <cell r="E2413">
            <v>0.01</v>
          </cell>
        </row>
        <row r="2414">
          <cell r="C2414" t="str">
            <v>51530</v>
          </cell>
          <cell r="D2414" t="str">
            <v>METHANOL</v>
          </cell>
          <cell r="E2414">
            <v>0.04</v>
          </cell>
        </row>
        <row r="2415">
          <cell r="C2415" t="str">
            <v>52490</v>
          </cell>
          <cell r="D2415" t="str">
            <v>TOLUENE</v>
          </cell>
          <cell r="E2415">
            <v>0.01</v>
          </cell>
        </row>
        <row r="2416">
          <cell r="C2416" t="str">
            <v>52510</v>
          </cell>
          <cell r="D2416" t="str">
            <v>XYLENE-U</v>
          </cell>
          <cell r="E2416">
            <v>0.01</v>
          </cell>
        </row>
        <row r="2417">
          <cell r="C2417" t="str">
            <v>55150</v>
          </cell>
          <cell r="D2417" t="str">
            <v>BUTADIENE</v>
          </cell>
          <cell r="E2417">
            <v>0.02</v>
          </cell>
        </row>
        <row r="2418">
          <cell r="C2418" t="str">
            <v>55175</v>
          </cell>
          <cell r="D2418" t="str">
            <v>BUTENE</v>
          </cell>
          <cell r="E2418">
            <v>0</v>
          </cell>
        </row>
        <row r="2419">
          <cell r="C2419" t="str">
            <v>55300</v>
          </cell>
          <cell r="D2419" t="str">
            <v>ETHYLENE</v>
          </cell>
          <cell r="E2419">
            <v>0</v>
          </cell>
        </row>
        <row r="2420">
          <cell r="C2420" t="str">
            <v>55600</v>
          </cell>
          <cell r="D2420" t="str">
            <v>PROPYLENE</v>
          </cell>
          <cell r="E2420">
            <v>7.0000000000000007E-2</v>
          </cell>
        </row>
        <row r="2421">
          <cell r="C2421" t="str">
            <v>55600</v>
          </cell>
          <cell r="D2421" t="str">
            <v>PROPYLENE</v>
          </cell>
          <cell r="E2421">
            <v>0.06</v>
          </cell>
        </row>
        <row r="2422">
          <cell r="C2422" t="str">
            <v>56050</v>
          </cell>
          <cell r="D2422" t="str">
            <v>CYCLOHEXANE</v>
          </cell>
          <cell r="E2422">
            <v>0.01</v>
          </cell>
        </row>
        <row r="2423">
          <cell r="C2423" t="str">
            <v>56625</v>
          </cell>
          <cell r="D2423" t="str">
            <v>ISOBUTANE</v>
          </cell>
          <cell r="E2423">
            <v>0.52</v>
          </cell>
        </row>
        <row r="2424">
          <cell r="C2424" t="str">
            <v>56625</v>
          </cell>
          <cell r="D2424" t="str">
            <v>ISOBUTANE</v>
          </cell>
          <cell r="E2424">
            <v>0.13</v>
          </cell>
        </row>
        <row r="2425">
          <cell r="C2425" t="str">
            <v>56725</v>
          </cell>
          <cell r="D2425" t="str">
            <v>N BUTANE</v>
          </cell>
          <cell r="E2425">
            <v>0.43</v>
          </cell>
        </row>
        <row r="2426">
          <cell r="C2426" t="str">
            <v>56725</v>
          </cell>
          <cell r="D2426" t="str">
            <v>N BUTANE</v>
          </cell>
          <cell r="E2426">
            <v>0.23</v>
          </cell>
        </row>
        <row r="2427">
          <cell r="C2427" t="str">
            <v>56730</v>
          </cell>
          <cell r="D2427" t="str">
            <v>N-HEXANE</v>
          </cell>
          <cell r="E2427">
            <v>0.02</v>
          </cell>
        </row>
        <row r="2428">
          <cell r="C2428" t="str">
            <v>56730</v>
          </cell>
          <cell r="D2428" t="str">
            <v>N-HEXANE</v>
          </cell>
          <cell r="E2428">
            <v>0.02</v>
          </cell>
        </row>
        <row r="2429">
          <cell r="C2429" t="str">
            <v>56750</v>
          </cell>
          <cell r="D2429" t="str">
            <v>PENTANE</v>
          </cell>
          <cell r="E2429">
            <v>0</v>
          </cell>
        </row>
        <row r="2430">
          <cell r="C2430" t="str">
            <v>56775</v>
          </cell>
          <cell r="D2430" t="str">
            <v>PROPANE</v>
          </cell>
          <cell r="E2430">
            <v>0.15</v>
          </cell>
        </row>
        <row r="2431">
          <cell r="C2431" t="str">
            <v>56775</v>
          </cell>
          <cell r="D2431" t="str">
            <v>PROPANE</v>
          </cell>
          <cell r="E2431">
            <v>0.02</v>
          </cell>
        </row>
        <row r="2432">
          <cell r="C2432" t="str">
            <v>70300</v>
          </cell>
          <cell r="D2432" t="str">
            <v>HYDROGEN SULFIDE</v>
          </cell>
          <cell r="E2432">
            <v>0</v>
          </cell>
        </row>
        <row r="2433">
          <cell r="C2433" t="str">
            <v>50001</v>
          </cell>
          <cell r="D2433" t="str">
            <v>NONMETHANE VOC-U</v>
          </cell>
          <cell r="E2433">
            <v>0</v>
          </cell>
        </row>
        <row r="2434">
          <cell r="C2434" t="str">
            <v>52416</v>
          </cell>
          <cell r="D2434" t="str">
            <v>TRIMETHYL BENZENE, 1,2,4-</v>
          </cell>
          <cell r="E2434">
            <v>0</v>
          </cell>
        </row>
        <row r="2435">
          <cell r="C2435" t="str">
            <v>52420</v>
          </cell>
          <cell r="D2435" t="str">
            <v>BENZENE</v>
          </cell>
          <cell r="E2435">
            <v>0</v>
          </cell>
        </row>
        <row r="2436">
          <cell r="C2436" t="str">
            <v>52440</v>
          </cell>
          <cell r="D2436" t="str">
            <v>CUMENE</v>
          </cell>
          <cell r="E2436">
            <v>0</v>
          </cell>
        </row>
        <row r="2437">
          <cell r="C2437" t="str">
            <v>52450</v>
          </cell>
          <cell r="D2437" t="str">
            <v>ETHYL BENZENE</v>
          </cell>
          <cell r="E2437">
            <v>0</v>
          </cell>
        </row>
        <row r="2438">
          <cell r="C2438" t="str">
            <v>52460</v>
          </cell>
          <cell r="D2438" t="str">
            <v>NAPHTHALENE</v>
          </cell>
          <cell r="E2438">
            <v>0</v>
          </cell>
        </row>
        <row r="2439">
          <cell r="C2439" t="str">
            <v>52490</v>
          </cell>
          <cell r="D2439" t="str">
            <v>TOLUENE</v>
          </cell>
          <cell r="E2439">
            <v>0</v>
          </cell>
        </row>
        <row r="2440">
          <cell r="C2440" t="str">
            <v>52510</v>
          </cell>
          <cell r="D2440" t="str">
            <v>XYLENE-U</v>
          </cell>
          <cell r="E2440">
            <v>0</v>
          </cell>
        </row>
        <row r="2441">
          <cell r="C2441" t="str">
            <v>52878</v>
          </cell>
          <cell r="D2441" t="str">
            <v>METHYL TERT-BUTYL ETHER</v>
          </cell>
          <cell r="E2441">
            <v>0</v>
          </cell>
        </row>
        <row r="2442">
          <cell r="C2442" t="str">
            <v>56050</v>
          </cell>
          <cell r="D2442" t="str">
            <v>CYCLOHEXANE</v>
          </cell>
          <cell r="E2442">
            <v>0</v>
          </cell>
        </row>
        <row r="2443">
          <cell r="C2443" t="str">
            <v>56600</v>
          </cell>
          <cell r="D2443" t="str">
            <v>HEXANE</v>
          </cell>
          <cell r="E2443">
            <v>0</v>
          </cell>
        </row>
        <row r="2444">
          <cell r="C2444" t="str">
            <v>59275</v>
          </cell>
          <cell r="D2444" t="str">
            <v>MINERAL SPIRITS</v>
          </cell>
          <cell r="E2444">
            <v>0</v>
          </cell>
        </row>
        <row r="2445">
          <cell r="C2445" t="str">
            <v>59800</v>
          </cell>
          <cell r="D2445" t="str">
            <v>NAPTHA,COAL-TAR</v>
          </cell>
          <cell r="E2445">
            <v>0</v>
          </cell>
        </row>
        <row r="2446">
          <cell r="C2446" t="str">
            <v>50001</v>
          </cell>
          <cell r="D2446" t="str">
            <v>NONMETHANE VOC-U</v>
          </cell>
          <cell r="E2446">
            <v>0</v>
          </cell>
        </row>
        <row r="2447">
          <cell r="C2447" t="str">
            <v>56600</v>
          </cell>
          <cell r="D2447" t="str">
            <v>HEXANE</v>
          </cell>
          <cell r="E2447">
            <v>0</v>
          </cell>
        </row>
        <row r="2448">
          <cell r="C2448" t="str">
            <v>56674</v>
          </cell>
          <cell r="D2448" t="str">
            <v>OCTANE</v>
          </cell>
          <cell r="E2448">
            <v>0</v>
          </cell>
        </row>
        <row r="2449">
          <cell r="C2449" t="str">
            <v>50001</v>
          </cell>
          <cell r="D2449" t="str">
            <v>NONMETHANE VOC-U</v>
          </cell>
          <cell r="E2449">
            <v>0</v>
          </cell>
        </row>
        <row r="2450">
          <cell r="C2450" t="str">
            <v>52450</v>
          </cell>
          <cell r="D2450" t="str">
            <v>ETHYL BENZENE</v>
          </cell>
          <cell r="E2450">
            <v>0</v>
          </cell>
        </row>
        <row r="2451">
          <cell r="C2451" t="str">
            <v>52460</v>
          </cell>
          <cell r="D2451" t="str">
            <v>NAPHTHALENE</v>
          </cell>
          <cell r="E2451">
            <v>0</v>
          </cell>
        </row>
        <row r="2452">
          <cell r="C2452" t="str">
            <v>52490</v>
          </cell>
          <cell r="D2452" t="str">
            <v>TOLUENE</v>
          </cell>
          <cell r="E2452">
            <v>0</v>
          </cell>
        </row>
        <row r="2453">
          <cell r="C2453" t="str">
            <v>52510</v>
          </cell>
          <cell r="D2453" t="str">
            <v>XYLENE-U</v>
          </cell>
          <cell r="E2453">
            <v>0</v>
          </cell>
        </row>
        <row r="2454">
          <cell r="C2454" t="str">
            <v>56050</v>
          </cell>
          <cell r="D2454" t="str">
            <v>CYCLOHEXANE</v>
          </cell>
          <cell r="E2454">
            <v>0</v>
          </cell>
        </row>
        <row r="2455">
          <cell r="C2455" t="str">
            <v>56100</v>
          </cell>
          <cell r="D2455" t="str">
            <v>CYCLOPENTANE</v>
          </cell>
          <cell r="E2455">
            <v>0</v>
          </cell>
        </row>
        <row r="2456">
          <cell r="C2456" t="str">
            <v>56575</v>
          </cell>
          <cell r="D2456" t="str">
            <v>HEPTANE</v>
          </cell>
          <cell r="E2456">
            <v>0</v>
          </cell>
        </row>
        <row r="2457">
          <cell r="C2457" t="str">
            <v>56600</v>
          </cell>
          <cell r="D2457" t="str">
            <v>HEXANE</v>
          </cell>
          <cell r="E2457">
            <v>0</v>
          </cell>
        </row>
        <row r="2458">
          <cell r="C2458" t="str">
            <v>56674</v>
          </cell>
          <cell r="D2458" t="str">
            <v>OCTANE</v>
          </cell>
          <cell r="E2458">
            <v>0</v>
          </cell>
        </row>
        <row r="2459">
          <cell r="C2459" t="str">
            <v>59300</v>
          </cell>
          <cell r="D2459" t="str">
            <v>NAPHTHA</v>
          </cell>
          <cell r="E2459">
            <v>0</v>
          </cell>
        </row>
        <row r="2460">
          <cell r="C2460" t="str">
            <v>59400</v>
          </cell>
          <cell r="D2460" t="str">
            <v>RAFFINATE</v>
          </cell>
          <cell r="E2460">
            <v>0</v>
          </cell>
        </row>
        <row r="2461">
          <cell r="C2461" t="str">
            <v>50001</v>
          </cell>
          <cell r="D2461" t="str">
            <v>NONMETHANE VOC-U</v>
          </cell>
          <cell r="E2461">
            <v>0</v>
          </cell>
        </row>
        <row r="2462">
          <cell r="C2462" t="str">
            <v>52400</v>
          </cell>
          <cell r="D2462" t="str">
            <v>AROMATICS-U</v>
          </cell>
          <cell r="E2462">
            <v>0</v>
          </cell>
        </row>
        <row r="2463">
          <cell r="C2463" t="str">
            <v>52416</v>
          </cell>
          <cell r="D2463" t="str">
            <v>TRIMETHYL BENZENE, 1,2,4-</v>
          </cell>
          <cell r="E2463">
            <v>0</v>
          </cell>
        </row>
        <row r="2464">
          <cell r="C2464" t="str">
            <v>52420</v>
          </cell>
          <cell r="D2464" t="str">
            <v>BENZENE</v>
          </cell>
          <cell r="E2464">
            <v>0</v>
          </cell>
        </row>
        <row r="2465">
          <cell r="C2465" t="str">
            <v>52440</v>
          </cell>
          <cell r="D2465" t="str">
            <v>CUMENE</v>
          </cell>
          <cell r="E2465">
            <v>0</v>
          </cell>
        </row>
        <row r="2466">
          <cell r="C2466" t="str">
            <v>52450</v>
          </cell>
          <cell r="D2466" t="str">
            <v>ETHYL BENZENE</v>
          </cell>
          <cell r="E2466">
            <v>0</v>
          </cell>
        </row>
        <row r="2467">
          <cell r="C2467" t="str">
            <v>52460</v>
          </cell>
          <cell r="D2467" t="str">
            <v>NAPHTHALENE</v>
          </cell>
          <cell r="E2467">
            <v>0</v>
          </cell>
        </row>
        <row r="2468">
          <cell r="C2468" t="str">
            <v>52490</v>
          </cell>
          <cell r="D2468" t="str">
            <v>TOLUENE</v>
          </cell>
          <cell r="E2468">
            <v>0</v>
          </cell>
        </row>
        <row r="2469">
          <cell r="C2469" t="str">
            <v>52510</v>
          </cell>
          <cell r="D2469" t="str">
            <v>XYLENE-U</v>
          </cell>
          <cell r="E2469">
            <v>0</v>
          </cell>
        </row>
        <row r="2470">
          <cell r="C2470" t="str">
            <v>56100</v>
          </cell>
          <cell r="D2470" t="str">
            <v>CYCLOPENTANE</v>
          </cell>
          <cell r="E2470">
            <v>0</v>
          </cell>
        </row>
        <row r="2471">
          <cell r="C2471" t="str">
            <v>56575</v>
          </cell>
          <cell r="D2471" t="str">
            <v>HEPTANE</v>
          </cell>
          <cell r="E2471">
            <v>0</v>
          </cell>
        </row>
        <row r="2472">
          <cell r="C2472" t="str">
            <v>56600</v>
          </cell>
          <cell r="D2472" t="str">
            <v>HEXANE</v>
          </cell>
          <cell r="E2472">
            <v>0</v>
          </cell>
        </row>
        <row r="2473">
          <cell r="C2473" t="str">
            <v>56674</v>
          </cell>
          <cell r="D2473" t="str">
            <v>OCTANE</v>
          </cell>
          <cell r="E2473">
            <v>0</v>
          </cell>
        </row>
        <row r="2474">
          <cell r="C2474" t="str">
            <v>50001</v>
          </cell>
          <cell r="D2474" t="str">
            <v>NONMETHANE VOC-U</v>
          </cell>
          <cell r="E2474">
            <v>0</v>
          </cell>
        </row>
        <row r="2475">
          <cell r="C2475" t="str">
            <v>52416</v>
          </cell>
          <cell r="D2475" t="str">
            <v>TRIMETHYL BENZENE, 1,2,4-</v>
          </cell>
          <cell r="E2475">
            <v>0</v>
          </cell>
        </row>
        <row r="2476">
          <cell r="C2476" t="str">
            <v>52450</v>
          </cell>
          <cell r="D2476" t="str">
            <v>ETHYL BENZENE</v>
          </cell>
          <cell r="E2476">
            <v>0</v>
          </cell>
        </row>
        <row r="2477">
          <cell r="C2477" t="str">
            <v>52510</v>
          </cell>
          <cell r="D2477" t="str">
            <v>XYLENE-U</v>
          </cell>
          <cell r="E2477">
            <v>0</v>
          </cell>
        </row>
        <row r="2478">
          <cell r="C2478" t="str">
            <v>50001</v>
          </cell>
          <cell r="D2478" t="str">
            <v>NONMETHANE VOC-U</v>
          </cell>
          <cell r="E2478">
            <v>0</v>
          </cell>
        </row>
        <row r="2479">
          <cell r="C2479" t="str">
            <v>52420</v>
          </cell>
          <cell r="D2479" t="str">
            <v>BENZENE</v>
          </cell>
          <cell r="E2479">
            <v>0</v>
          </cell>
        </row>
        <row r="2480">
          <cell r="C2480" t="str">
            <v>52490</v>
          </cell>
          <cell r="D2480" t="str">
            <v>TOLUENE</v>
          </cell>
          <cell r="E2480">
            <v>0</v>
          </cell>
        </row>
        <row r="2481">
          <cell r="C2481" t="str">
            <v>52510</v>
          </cell>
          <cell r="D2481" t="str">
            <v>XYLENE-U</v>
          </cell>
          <cell r="E2481">
            <v>0</v>
          </cell>
        </row>
        <row r="2482">
          <cell r="C2482" t="str">
            <v>50001</v>
          </cell>
          <cell r="D2482" t="str">
            <v>NONMETHANE VOC-U</v>
          </cell>
          <cell r="E2482">
            <v>0</v>
          </cell>
        </row>
        <row r="2483">
          <cell r="C2483" t="str">
            <v>52416</v>
          </cell>
          <cell r="D2483" t="str">
            <v>TRIMETHYL BENZENE, 1,2,4-</v>
          </cell>
          <cell r="E2483">
            <v>0</v>
          </cell>
        </row>
        <row r="2484">
          <cell r="C2484" t="str">
            <v>52510</v>
          </cell>
          <cell r="D2484" t="str">
            <v>XYLENE-U</v>
          </cell>
          <cell r="E2484">
            <v>0</v>
          </cell>
        </row>
        <row r="2485">
          <cell r="C2485" t="str">
            <v>56674</v>
          </cell>
          <cell r="D2485" t="str">
            <v>OCTANE</v>
          </cell>
          <cell r="E2485">
            <v>0</v>
          </cell>
        </row>
        <row r="2486">
          <cell r="C2486" t="str">
            <v>56703</v>
          </cell>
          <cell r="D2486" t="str">
            <v>NONANE</v>
          </cell>
          <cell r="E2486">
            <v>0</v>
          </cell>
        </row>
        <row r="2487">
          <cell r="C2487" t="str">
            <v>59300</v>
          </cell>
          <cell r="D2487" t="str">
            <v>NAPHTHA</v>
          </cell>
          <cell r="E2487">
            <v>0</v>
          </cell>
        </row>
        <row r="2488">
          <cell r="C2488" t="str">
            <v>59800</v>
          </cell>
          <cell r="D2488" t="str">
            <v>NAPTHA,COAL-TAR</v>
          </cell>
          <cell r="E2488">
            <v>0</v>
          </cell>
        </row>
        <row r="2489">
          <cell r="C2489" t="str">
            <v>50001</v>
          </cell>
          <cell r="D2489" t="str">
            <v>NONMETHANE VOC-U</v>
          </cell>
          <cell r="E2489">
            <v>0</v>
          </cell>
        </row>
        <row r="2490">
          <cell r="C2490" t="str">
            <v>52416</v>
          </cell>
          <cell r="D2490" t="str">
            <v>TRIMETHYL BENZENE, 1,2,4-</v>
          </cell>
          <cell r="E2490">
            <v>0</v>
          </cell>
        </row>
        <row r="2491">
          <cell r="C2491" t="str">
            <v>52510</v>
          </cell>
          <cell r="D2491" t="str">
            <v>XYLENE-U</v>
          </cell>
          <cell r="E2491">
            <v>0</v>
          </cell>
        </row>
        <row r="2492">
          <cell r="C2492" t="str">
            <v>56674</v>
          </cell>
          <cell r="D2492" t="str">
            <v>OCTANE</v>
          </cell>
          <cell r="E2492">
            <v>0</v>
          </cell>
        </row>
        <row r="2493">
          <cell r="C2493" t="str">
            <v>56703</v>
          </cell>
          <cell r="D2493" t="str">
            <v>NONANE</v>
          </cell>
          <cell r="E2493">
            <v>0</v>
          </cell>
        </row>
        <row r="2494">
          <cell r="C2494" t="str">
            <v>59300</v>
          </cell>
          <cell r="D2494" t="str">
            <v>NAPHTHA</v>
          </cell>
          <cell r="E2494">
            <v>0</v>
          </cell>
        </row>
        <row r="2495">
          <cell r="C2495" t="str">
            <v>59800</v>
          </cell>
          <cell r="D2495" t="str">
            <v>NAPTHA,COAL-TAR</v>
          </cell>
          <cell r="E2495">
            <v>0</v>
          </cell>
        </row>
        <row r="2496">
          <cell r="C2496" t="str">
            <v>50001</v>
          </cell>
          <cell r="D2496" t="str">
            <v>NONMETHANE VOC-U</v>
          </cell>
          <cell r="E2496">
            <v>0</v>
          </cell>
        </row>
        <row r="2497">
          <cell r="C2497" t="str">
            <v>52416</v>
          </cell>
          <cell r="D2497" t="str">
            <v>TRIMETHYL BENZENE, 1,2,4-</v>
          </cell>
          <cell r="E2497">
            <v>0</v>
          </cell>
        </row>
        <row r="2498">
          <cell r="C2498" t="str">
            <v>52420</v>
          </cell>
          <cell r="D2498" t="str">
            <v>BENZENE</v>
          </cell>
          <cell r="E2498">
            <v>0</v>
          </cell>
        </row>
        <row r="2499">
          <cell r="C2499" t="str">
            <v>52450</v>
          </cell>
          <cell r="D2499" t="str">
            <v>ETHYL BENZENE</v>
          </cell>
          <cell r="E2499">
            <v>0</v>
          </cell>
        </row>
        <row r="2500">
          <cell r="C2500" t="str">
            <v>52490</v>
          </cell>
          <cell r="D2500" t="str">
            <v>TOLUENE</v>
          </cell>
          <cell r="E2500">
            <v>0</v>
          </cell>
        </row>
        <row r="2501">
          <cell r="C2501" t="str">
            <v>52510</v>
          </cell>
          <cell r="D2501" t="str">
            <v>XYLENE-U</v>
          </cell>
          <cell r="E2501">
            <v>0</v>
          </cell>
        </row>
        <row r="2502">
          <cell r="C2502" t="str">
            <v>59300</v>
          </cell>
          <cell r="D2502" t="str">
            <v>NAPHTHA</v>
          </cell>
          <cell r="E2502">
            <v>0</v>
          </cell>
        </row>
        <row r="2503">
          <cell r="C2503" t="str">
            <v>50001</v>
          </cell>
          <cell r="D2503" t="str">
            <v>NONMETHANE VOC-U</v>
          </cell>
          <cell r="E2503">
            <v>0</v>
          </cell>
        </row>
        <row r="2504">
          <cell r="C2504" t="str">
            <v>52420</v>
          </cell>
          <cell r="D2504" t="str">
            <v>BENZENE</v>
          </cell>
          <cell r="E2504">
            <v>0</v>
          </cell>
        </row>
        <row r="2505">
          <cell r="C2505" t="str">
            <v>52490</v>
          </cell>
          <cell r="D2505" t="str">
            <v>TOLUENE</v>
          </cell>
          <cell r="E2505">
            <v>0</v>
          </cell>
        </row>
        <row r="2506">
          <cell r="C2506" t="str">
            <v>56600</v>
          </cell>
          <cell r="D2506" t="str">
            <v>HEXANE</v>
          </cell>
          <cell r="E2506">
            <v>0</v>
          </cell>
        </row>
        <row r="2507">
          <cell r="C2507" t="str">
            <v>50001</v>
          </cell>
          <cell r="D2507" t="str">
            <v>NONMETHANE VOC-U</v>
          </cell>
          <cell r="E2507">
            <v>0</v>
          </cell>
        </row>
        <row r="2508">
          <cell r="C2508" t="str">
            <v>52420</v>
          </cell>
          <cell r="D2508" t="str">
            <v>BENZENE</v>
          </cell>
          <cell r="E2508">
            <v>0</v>
          </cell>
        </row>
        <row r="2509">
          <cell r="C2509" t="str">
            <v>52490</v>
          </cell>
          <cell r="D2509" t="str">
            <v>TOLUENE</v>
          </cell>
          <cell r="E2509">
            <v>0</v>
          </cell>
        </row>
        <row r="2510">
          <cell r="C2510" t="str">
            <v>50001</v>
          </cell>
          <cell r="D2510" t="str">
            <v>NONMETHANE VOC-U</v>
          </cell>
          <cell r="E2510">
            <v>0</v>
          </cell>
        </row>
        <row r="2511">
          <cell r="C2511" t="str">
            <v>52416</v>
          </cell>
          <cell r="D2511" t="str">
            <v>TRIMETHYL BENZENE, 1,2,4-</v>
          </cell>
          <cell r="E2511">
            <v>0</v>
          </cell>
        </row>
        <row r="2512">
          <cell r="C2512" t="str">
            <v>52420</v>
          </cell>
          <cell r="D2512" t="str">
            <v>BENZENE</v>
          </cell>
          <cell r="E2512">
            <v>0</v>
          </cell>
        </row>
        <row r="2513">
          <cell r="C2513" t="str">
            <v>52440</v>
          </cell>
          <cell r="D2513" t="str">
            <v>CUMENE</v>
          </cell>
          <cell r="E2513">
            <v>0</v>
          </cell>
        </row>
        <row r="2514">
          <cell r="C2514" t="str">
            <v>52450</v>
          </cell>
          <cell r="D2514" t="str">
            <v>ETHYL BENZENE</v>
          </cell>
          <cell r="E2514">
            <v>0</v>
          </cell>
        </row>
        <row r="2515">
          <cell r="C2515" t="str">
            <v>52460</v>
          </cell>
          <cell r="D2515" t="str">
            <v>NAPHTHALENE</v>
          </cell>
          <cell r="E2515">
            <v>0</v>
          </cell>
        </row>
        <row r="2516">
          <cell r="C2516" t="str">
            <v>52490</v>
          </cell>
          <cell r="D2516" t="str">
            <v>TOLUENE</v>
          </cell>
          <cell r="E2516">
            <v>0</v>
          </cell>
        </row>
        <row r="2517">
          <cell r="C2517" t="str">
            <v>52510</v>
          </cell>
          <cell r="D2517" t="str">
            <v>XYLENE-U</v>
          </cell>
          <cell r="E2517">
            <v>0</v>
          </cell>
        </row>
        <row r="2518">
          <cell r="C2518" t="str">
            <v>56050</v>
          </cell>
          <cell r="D2518" t="str">
            <v>CYCLOHEXANE</v>
          </cell>
          <cell r="E2518">
            <v>0</v>
          </cell>
        </row>
        <row r="2519">
          <cell r="C2519" t="str">
            <v>56600</v>
          </cell>
          <cell r="D2519" t="str">
            <v>HEXANE</v>
          </cell>
          <cell r="E2519">
            <v>0</v>
          </cell>
        </row>
        <row r="2520">
          <cell r="C2520" t="str">
            <v>59275</v>
          </cell>
          <cell r="D2520" t="str">
            <v>MINERAL SPIRITS</v>
          </cell>
          <cell r="E2520">
            <v>0.01</v>
          </cell>
        </row>
        <row r="2521">
          <cell r="C2521" t="str">
            <v>59300</v>
          </cell>
          <cell r="D2521" t="str">
            <v>NAPHTHA</v>
          </cell>
          <cell r="E2521">
            <v>0</v>
          </cell>
        </row>
        <row r="2522">
          <cell r="C2522" t="str">
            <v>50001</v>
          </cell>
          <cell r="D2522" t="str">
            <v>NONMETHANE VOC-U</v>
          </cell>
          <cell r="E2522">
            <v>0</v>
          </cell>
        </row>
        <row r="2523">
          <cell r="C2523" t="str">
            <v>52416</v>
          </cell>
          <cell r="D2523" t="str">
            <v>TRIMETHYL BENZENE, 1,2,4-</v>
          </cell>
          <cell r="E2523">
            <v>0</v>
          </cell>
        </row>
        <row r="2524">
          <cell r="C2524" t="str">
            <v>52420</v>
          </cell>
          <cell r="D2524" t="str">
            <v>BENZENE</v>
          </cell>
          <cell r="E2524">
            <v>0</v>
          </cell>
        </row>
        <row r="2525">
          <cell r="C2525" t="str">
            <v>52440</v>
          </cell>
          <cell r="D2525" t="str">
            <v>CUMENE</v>
          </cell>
          <cell r="E2525">
            <v>0</v>
          </cell>
        </row>
        <row r="2526">
          <cell r="C2526" t="str">
            <v>52450</v>
          </cell>
          <cell r="D2526" t="str">
            <v>ETHYL BENZENE</v>
          </cell>
          <cell r="E2526">
            <v>0</v>
          </cell>
        </row>
        <row r="2527">
          <cell r="C2527" t="str">
            <v>52460</v>
          </cell>
          <cell r="D2527" t="str">
            <v>NAPHTHALENE</v>
          </cell>
          <cell r="E2527">
            <v>0</v>
          </cell>
        </row>
        <row r="2528">
          <cell r="C2528" t="str">
            <v>52490</v>
          </cell>
          <cell r="D2528" t="str">
            <v>TOLUENE</v>
          </cell>
          <cell r="E2528">
            <v>0</v>
          </cell>
        </row>
        <row r="2529">
          <cell r="C2529" t="str">
            <v>52510</v>
          </cell>
          <cell r="D2529" t="str">
            <v>XYLENE-U</v>
          </cell>
          <cell r="E2529">
            <v>0</v>
          </cell>
        </row>
        <row r="2530">
          <cell r="C2530" t="str">
            <v>56050</v>
          </cell>
          <cell r="D2530" t="str">
            <v>CYCLOHEXANE</v>
          </cell>
          <cell r="E2530">
            <v>0</v>
          </cell>
        </row>
        <row r="2531">
          <cell r="C2531" t="str">
            <v>56600</v>
          </cell>
          <cell r="D2531" t="str">
            <v>HEXANE</v>
          </cell>
          <cell r="E2531">
            <v>0</v>
          </cell>
        </row>
        <row r="2532">
          <cell r="C2532" t="str">
            <v>56674</v>
          </cell>
          <cell r="D2532" t="str">
            <v>OCTANE</v>
          </cell>
          <cell r="E2532">
            <v>0</v>
          </cell>
        </row>
        <row r="2533">
          <cell r="C2533" t="str">
            <v>56675</v>
          </cell>
          <cell r="D2533" t="str">
            <v>ISO OCTANE</v>
          </cell>
          <cell r="E2533">
            <v>0</v>
          </cell>
        </row>
        <row r="2534">
          <cell r="C2534" t="str">
            <v>59300</v>
          </cell>
          <cell r="D2534" t="str">
            <v>NAPHTHA</v>
          </cell>
          <cell r="E2534">
            <v>0</v>
          </cell>
        </row>
        <row r="2535">
          <cell r="C2535" t="str">
            <v>59450</v>
          </cell>
          <cell r="D2535" t="str">
            <v>REFORMATE</v>
          </cell>
          <cell r="E2535">
            <v>0</v>
          </cell>
        </row>
        <row r="2536">
          <cell r="C2536" t="str">
            <v>50001</v>
          </cell>
          <cell r="D2536" t="str">
            <v>NONMETHANE VOC-U</v>
          </cell>
          <cell r="E2536">
            <v>1.1499999999999999</v>
          </cell>
        </row>
        <row r="2537">
          <cell r="C2537" t="str">
            <v>51590</v>
          </cell>
          <cell r="D2537" t="str">
            <v>TERT BUTYL ALCOHOL</v>
          </cell>
          <cell r="E2537">
            <v>0.01</v>
          </cell>
        </row>
        <row r="2538">
          <cell r="C2538" t="str">
            <v>52450</v>
          </cell>
          <cell r="D2538" t="str">
            <v>ETHYL BENZENE</v>
          </cell>
          <cell r="E2538">
            <v>0</v>
          </cell>
        </row>
        <row r="2539">
          <cell r="C2539" t="str">
            <v>52490</v>
          </cell>
          <cell r="D2539" t="str">
            <v>TOLUENE</v>
          </cell>
          <cell r="E2539">
            <v>0</v>
          </cell>
        </row>
        <row r="2540">
          <cell r="C2540" t="str">
            <v>52510</v>
          </cell>
          <cell r="D2540" t="str">
            <v>XYLENE-U</v>
          </cell>
          <cell r="E2540">
            <v>0</v>
          </cell>
        </row>
        <row r="2541">
          <cell r="C2541" t="str">
            <v>52878</v>
          </cell>
          <cell r="D2541" t="str">
            <v>METHYL TERT-BUTYL ETHER</v>
          </cell>
          <cell r="E2541">
            <v>3.32</v>
          </cell>
        </row>
        <row r="2542">
          <cell r="C2542" t="str">
            <v>55150</v>
          </cell>
          <cell r="D2542" t="str">
            <v>BUTADIENE</v>
          </cell>
          <cell r="E2542">
            <v>0.02</v>
          </cell>
        </row>
        <row r="2543">
          <cell r="C2543" t="str">
            <v>55600</v>
          </cell>
          <cell r="D2543" t="str">
            <v>PROPYLENE</v>
          </cell>
          <cell r="E2543">
            <v>0.08</v>
          </cell>
        </row>
        <row r="2544">
          <cell r="C2544" t="str">
            <v>56050</v>
          </cell>
          <cell r="D2544" t="str">
            <v>CYCLOHEXANE</v>
          </cell>
          <cell r="E2544">
            <v>0</v>
          </cell>
        </row>
        <row r="2545">
          <cell r="C2545" t="str">
            <v>56100</v>
          </cell>
          <cell r="D2545" t="str">
            <v>CYCLOPENTANE</v>
          </cell>
          <cell r="E2545">
            <v>0</v>
          </cell>
        </row>
        <row r="2546">
          <cell r="C2546" t="str">
            <v>56575</v>
          </cell>
          <cell r="D2546" t="str">
            <v>HEPTANE</v>
          </cell>
          <cell r="E2546">
            <v>0</v>
          </cell>
        </row>
        <row r="2547">
          <cell r="C2547" t="str">
            <v>56674</v>
          </cell>
          <cell r="D2547" t="str">
            <v>OCTANE</v>
          </cell>
          <cell r="E2547">
            <v>0</v>
          </cell>
        </row>
        <row r="2548">
          <cell r="C2548" t="str">
            <v>56730</v>
          </cell>
          <cell r="D2548" t="str">
            <v>N-HEXANE</v>
          </cell>
          <cell r="E2548">
            <v>0</v>
          </cell>
        </row>
        <row r="2549">
          <cell r="C2549" t="str">
            <v>59300</v>
          </cell>
          <cell r="D2549" t="str">
            <v>NAPHTHA</v>
          </cell>
          <cell r="E2549">
            <v>0</v>
          </cell>
        </row>
        <row r="2550">
          <cell r="C2550" t="str">
            <v>59400</v>
          </cell>
          <cell r="D2550" t="str">
            <v>RAFFINATE</v>
          </cell>
          <cell r="E2550">
            <v>0</v>
          </cell>
        </row>
        <row r="2551">
          <cell r="C2551" t="str">
            <v>50001</v>
          </cell>
          <cell r="D2551" t="str">
            <v>NONMETHANE VOC-U</v>
          </cell>
          <cell r="E2551">
            <v>0</v>
          </cell>
        </row>
        <row r="2552">
          <cell r="C2552" t="str">
            <v>52420</v>
          </cell>
          <cell r="D2552" t="str">
            <v>BENZENE</v>
          </cell>
          <cell r="E2552">
            <v>0.08</v>
          </cell>
        </row>
        <row r="2553">
          <cell r="C2553" t="str">
            <v>52490</v>
          </cell>
          <cell r="D2553" t="str">
            <v>TOLUENE</v>
          </cell>
          <cell r="E2553">
            <v>0.08</v>
          </cell>
        </row>
        <row r="2554">
          <cell r="C2554" t="str">
            <v>52510</v>
          </cell>
          <cell r="D2554" t="str">
            <v>XYLENE-U</v>
          </cell>
          <cell r="E2554">
            <v>0.03</v>
          </cell>
        </row>
        <row r="2555">
          <cell r="C2555" t="str">
            <v>56575</v>
          </cell>
          <cell r="D2555" t="str">
            <v>HEPTANE</v>
          </cell>
          <cell r="E2555">
            <v>0</v>
          </cell>
        </row>
        <row r="2556">
          <cell r="C2556" t="str">
            <v>56600</v>
          </cell>
          <cell r="D2556" t="str">
            <v>HEXANE</v>
          </cell>
          <cell r="E2556">
            <v>0</v>
          </cell>
        </row>
        <row r="2557">
          <cell r="C2557" t="str">
            <v>56674</v>
          </cell>
          <cell r="D2557" t="str">
            <v>OCTANE</v>
          </cell>
          <cell r="E2557">
            <v>0</v>
          </cell>
        </row>
        <row r="2558">
          <cell r="C2558" t="str">
            <v>56730</v>
          </cell>
          <cell r="D2558" t="str">
            <v>N-HEXANE</v>
          </cell>
          <cell r="E2558">
            <v>7.0000000000000007E-2</v>
          </cell>
        </row>
        <row r="2559">
          <cell r="C2559" t="str">
            <v>59250</v>
          </cell>
          <cell r="D2559" t="str">
            <v>GAS OIL</v>
          </cell>
          <cell r="E2559">
            <v>0.01</v>
          </cell>
        </row>
        <row r="2560">
          <cell r="C2560" t="str">
            <v>59300</v>
          </cell>
          <cell r="D2560" t="str">
            <v>NAPHTHA</v>
          </cell>
          <cell r="E2560">
            <v>0</v>
          </cell>
        </row>
        <row r="2561">
          <cell r="C2561" t="str">
            <v>59450</v>
          </cell>
          <cell r="D2561" t="str">
            <v>REFORMATE</v>
          </cell>
          <cell r="E2561">
            <v>3</v>
          </cell>
        </row>
        <row r="2562">
          <cell r="C2562" t="str">
            <v>50001</v>
          </cell>
          <cell r="D2562" t="str">
            <v>NONMETHANE VOC-U</v>
          </cell>
          <cell r="E2562">
            <v>0</v>
          </cell>
        </row>
        <row r="2563">
          <cell r="C2563" t="str">
            <v>52416</v>
          </cell>
          <cell r="D2563" t="str">
            <v>TRIMETHYL BENZENE, 1,2,4-</v>
          </cell>
          <cell r="E2563">
            <v>0</v>
          </cell>
        </row>
        <row r="2564">
          <cell r="C2564" t="str">
            <v>52420</v>
          </cell>
          <cell r="D2564" t="str">
            <v>BENZENE</v>
          </cell>
          <cell r="E2564">
            <v>0</v>
          </cell>
        </row>
        <row r="2565">
          <cell r="C2565" t="str">
            <v>52440</v>
          </cell>
          <cell r="D2565" t="str">
            <v>CUMENE</v>
          </cell>
          <cell r="E2565">
            <v>0</v>
          </cell>
        </row>
        <row r="2566">
          <cell r="C2566" t="str">
            <v>52450</v>
          </cell>
          <cell r="D2566" t="str">
            <v>ETHYL BENZENE</v>
          </cell>
          <cell r="E2566">
            <v>0</v>
          </cell>
        </row>
        <row r="2567">
          <cell r="C2567" t="str">
            <v>52460</v>
          </cell>
          <cell r="D2567" t="str">
            <v>NAPHTHALENE</v>
          </cell>
          <cell r="E2567">
            <v>0</v>
          </cell>
        </row>
        <row r="2568">
          <cell r="C2568" t="str">
            <v>52490</v>
          </cell>
          <cell r="D2568" t="str">
            <v>TOLUENE</v>
          </cell>
          <cell r="E2568">
            <v>0</v>
          </cell>
        </row>
        <row r="2569">
          <cell r="C2569" t="str">
            <v>52510</v>
          </cell>
          <cell r="D2569" t="str">
            <v>XYLENE-U</v>
          </cell>
          <cell r="E2569">
            <v>0</v>
          </cell>
        </row>
        <row r="2570">
          <cell r="C2570" t="str">
            <v>56050</v>
          </cell>
          <cell r="D2570" t="str">
            <v>CYCLOHEXANE</v>
          </cell>
          <cell r="E2570">
            <v>0</v>
          </cell>
        </row>
        <row r="2571">
          <cell r="C2571" t="str">
            <v>56600</v>
          </cell>
          <cell r="D2571" t="str">
            <v>HEXANE</v>
          </cell>
          <cell r="E2571">
            <v>0</v>
          </cell>
        </row>
        <row r="2572">
          <cell r="C2572" t="str">
            <v>56674</v>
          </cell>
          <cell r="D2572" t="str">
            <v>OCTANE</v>
          </cell>
          <cell r="E2572">
            <v>0</v>
          </cell>
        </row>
        <row r="2573">
          <cell r="C2573" t="str">
            <v>56675</v>
          </cell>
          <cell r="D2573" t="str">
            <v>ISO OCTANE</v>
          </cell>
          <cell r="E2573">
            <v>0</v>
          </cell>
        </row>
        <row r="2574">
          <cell r="C2574" t="str">
            <v>59410</v>
          </cell>
          <cell r="D2574" t="str">
            <v>REFORMER FEED</v>
          </cell>
          <cell r="E2574">
            <v>0</v>
          </cell>
        </row>
        <row r="2575">
          <cell r="C2575" t="str">
            <v>59450</v>
          </cell>
          <cell r="D2575" t="str">
            <v>REFORMATE</v>
          </cell>
          <cell r="E2575">
            <v>0</v>
          </cell>
        </row>
        <row r="2576">
          <cell r="C2576" t="str">
            <v>50001</v>
          </cell>
          <cell r="D2576" t="str">
            <v>NONMETHANE VOC-U</v>
          </cell>
          <cell r="E2576">
            <v>0</v>
          </cell>
        </row>
        <row r="2577">
          <cell r="C2577" t="str">
            <v>52416</v>
          </cell>
          <cell r="D2577" t="str">
            <v>TRIMETHYL BENZENE, 1,2,4-</v>
          </cell>
          <cell r="E2577">
            <v>0</v>
          </cell>
        </row>
        <row r="2578">
          <cell r="C2578" t="str">
            <v>52420</v>
          </cell>
          <cell r="D2578" t="str">
            <v>BENZENE</v>
          </cell>
          <cell r="E2578">
            <v>0</v>
          </cell>
        </row>
        <row r="2579">
          <cell r="C2579" t="str">
            <v>52440</v>
          </cell>
          <cell r="D2579" t="str">
            <v>CUMENE</v>
          </cell>
          <cell r="E2579">
            <v>0</v>
          </cell>
        </row>
        <row r="2580">
          <cell r="C2580" t="str">
            <v>52450</v>
          </cell>
          <cell r="D2580" t="str">
            <v>ETHYL BENZENE</v>
          </cell>
          <cell r="E2580">
            <v>0</v>
          </cell>
        </row>
        <row r="2581">
          <cell r="C2581" t="str">
            <v>52460</v>
          </cell>
          <cell r="D2581" t="str">
            <v>NAPHTHALENE</v>
          </cell>
          <cell r="E2581">
            <v>0</v>
          </cell>
        </row>
        <row r="2582">
          <cell r="C2582" t="str">
            <v>52490</v>
          </cell>
          <cell r="D2582" t="str">
            <v>TOLUENE</v>
          </cell>
          <cell r="E2582">
            <v>0</v>
          </cell>
        </row>
        <row r="2583">
          <cell r="C2583" t="str">
            <v>52510</v>
          </cell>
          <cell r="D2583" t="str">
            <v>XYLENE-U</v>
          </cell>
          <cell r="E2583">
            <v>0</v>
          </cell>
        </row>
        <row r="2584">
          <cell r="C2584" t="str">
            <v>56600</v>
          </cell>
          <cell r="D2584" t="str">
            <v>HEXANE</v>
          </cell>
          <cell r="E2584">
            <v>0</v>
          </cell>
        </row>
        <row r="2585">
          <cell r="C2585" t="str">
            <v>59300</v>
          </cell>
          <cell r="D2585" t="str">
            <v>NAPHTHA</v>
          </cell>
          <cell r="E2585">
            <v>0</v>
          </cell>
        </row>
        <row r="2586">
          <cell r="C2586" t="str">
            <v>50001</v>
          </cell>
          <cell r="D2586" t="str">
            <v>NONMETHANE VOC-U</v>
          </cell>
          <cell r="E2586">
            <v>0</v>
          </cell>
        </row>
        <row r="2587">
          <cell r="C2587" t="str">
            <v>52416</v>
          </cell>
          <cell r="D2587" t="str">
            <v>TRIMETHYL BENZENE, 1,2,4-</v>
          </cell>
          <cell r="E2587">
            <v>0</v>
          </cell>
        </row>
        <row r="2588">
          <cell r="C2588" t="str">
            <v>52420</v>
          </cell>
          <cell r="D2588" t="str">
            <v>BENZENE</v>
          </cell>
          <cell r="E2588">
            <v>0</v>
          </cell>
        </row>
        <row r="2589">
          <cell r="C2589" t="str">
            <v>52440</v>
          </cell>
          <cell r="D2589" t="str">
            <v>CUMENE</v>
          </cell>
          <cell r="E2589">
            <v>0</v>
          </cell>
        </row>
        <row r="2590">
          <cell r="C2590" t="str">
            <v>52450</v>
          </cell>
          <cell r="D2590" t="str">
            <v>ETHYL BENZENE</v>
          </cell>
          <cell r="E2590">
            <v>0</v>
          </cell>
        </row>
        <row r="2591">
          <cell r="C2591" t="str">
            <v>52460</v>
          </cell>
          <cell r="D2591" t="str">
            <v>NAPHTHALENE</v>
          </cell>
          <cell r="E2591">
            <v>0</v>
          </cell>
        </row>
        <row r="2592">
          <cell r="C2592" t="str">
            <v>56050</v>
          </cell>
          <cell r="D2592" t="str">
            <v>CYCLOHEXANE</v>
          </cell>
          <cell r="E2592">
            <v>0</v>
          </cell>
        </row>
        <row r="2593">
          <cell r="C2593" t="str">
            <v>50000</v>
          </cell>
          <cell r="D2593" t="str">
            <v>HYDROCARBONS</v>
          </cell>
          <cell r="E2593">
            <v>0.48</v>
          </cell>
        </row>
        <row r="2594">
          <cell r="C2594" t="str">
            <v>50001</v>
          </cell>
          <cell r="D2594" t="str">
            <v>NONMETHANE VOC-U</v>
          </cell>
          <cell r="E2594">
            <v>0</v>
          </cell>
        </row>
        <row r="2595">
          <cell r="C2595" t="str">
            <v>52416</v>
          </cell>
          <cell r="D2595" t="str">
            <v>TRIMETHYL BENZENE, 1,2,4-</v>
          </cell>
          <cell r="E2595">
            <v>0</v>
          </cell>
        </row>
        <row r="2596">
          <cell r="C2596" t="str">
            <v>52420</v>
          </cell>
          <cell r="D2596" t="str">
            <v>BENZENE</v>
          </cell>
          <cell r="E2596">
            <v>0</v>
          </cell>
        </row>
        <row r="2597">
          <cell r="C2597" t="str">
            <v>52440</v>
          </cell>
          <cell r="D2597" t="str">
            <v>CUMENE</v>
          </cell>
          <cell r="E2597">
            <v>0</v>
          </cell>
        </row>
        <row r="2598">
          <cell r="C2598" t="str">
            <v>52450</v>
          </cell>
          <cell r="D2598" t="str">
            <v>ETHYL BENZENE</v>
          </cell>
          <cell r="E2598">
            <v>0</v>
          </cell>
        </row>
        <row r="2599">
          <cell r="C2599" t="str">
            <v>52460</v>
          </cell>
          <cell r="D2599" t="str">
            <v>NAPHTHALENE</v>
          </cell>
          <cell r="E2599">
            <v>0</v>
          </cell>
        </row>
        <row r="2600">
          <cell r="C2600" t="str">
            <v>52490</v>
          </cell>
          <cell r="D2600" t="str">
            <v>TOLUENE</v>
          </cell>
          <cell r="E2600">
            <v>0</v>
          </cell>
        </row>
        <row r="2601">
          <cell r="C2601" t="str">
            <v>52510</v>
          </cell>
          <cell r="D2601" t="str">
            <v>XYLENE-U</v>
          </cell>
          <cell r="E2601">
            <v>0</v>
          </cell>
        </row>
        <row r="2602">
          <cell r="C2602" t="str">
            <v>56050</v>
          </cell>
          <cell r="D2602" t="str">
            <v>CYCLOHEXANE</v>
          </cell>
          <cell r="E2602">
            <v>0</v>
          </cell>
        </row>
        <row r="2603">
          <cell r="C2603" t="str">
            <v>56600</v>
          </cell>
          <cell r="D2603" t="str">
            <v>HEXANE</v>
          </cell>
          <cell r="E2603">
            <v>0</v>
          </cell>
        </row>
        <row r="2604">
          <cell r="C2604" t="str">
            <v>56730</v>
          </cell>
          <cell r="D2604" t="str">
            <v>N-HEXANE</v>
          </cell>
          <cell r="E2604">
            <v>0.02</v>
          </cell>
        </row>
        <row r="2605">
          <cell r="C2605" t="str">
            <v>50000</v>
          </cell>
          <cell r="D2605" t="str">
            <v>HYDROCARBONS</v>
          </cell>
          <cell r="E2605">
            <v>0.38</v>
          </cell>
        </row>
        <row r="2606">
          <cell r="C2606" t="str">
            <v>50001</v>
          </cell>
          <cell r="D2606" t="str">
            <v>NONMETHANE VOC-U</v>
          </cell>
          <cell r="E2606">
            <v>0</v>
          </cell>
        </row>
        <row r="2607">
          <cell r="C2607" t="str">
            <v>52416</v>
          </cell>
          <cell r="D2607" t="str">
            <v>TRIMETHYL BENZENE, 1,2,4-</v>
          </cell>
          <cell r="E2607">
            <v>0</v>
          </cell>
        </row>
        <row r="2608">
          <cell r="C2608" t="str">
            <v>52420</v>
          </cell>
          <cell r="D2608" t="str">
            <v>BENZENE</v>
          </cell>
          <cell r="E2608">
            <v>0</v>
          </cell>
        </row>
        <row r="2609">
          <cell r="C2609" t="str">
            <v>52440</v>
          </cell>
          <cell r="D2609" t="str">
            <v>CUMENE</v>
          </cell>
          <cell r="E2609">
            <v>0</v>
          </cell>
        </row>
        <row r="2610">
          <cell r="C2610" t="str">
            <v>52450</v>
          </cell>
          <cell r="D2610" t="str">
            <v>ETHYL BENZENE</v>
          </cell>
          <cell r="E2610">
            <v>0</v>
          </cell>
        </row>
        <row r="2611">
          <cell r="C2611" t="str">
            <v>52460</v>
          </cell>
          <cell r="D2611" t="str">
            <v>NAPHTHALENE</v>
          </cell>
          <cell r="E2611">
            <v>0</v>
          </cell>
        </row>
        <row r="2612">
          <cell r="C2612" t="str">
            <v>52490</v>
          </cell>
          <cell r="D2612" t="str">
            <v>TOLUENE</v>
          </cell>
          <cell r="E2612">
            <v>0</v>
          </cell>
        </row>
        <row r="2613">
          <cell r="C2613" t="str">
            <v>52510</v>
          </cell>
          <cell r="D2613" t="str">
            <v>XYLENE-U</v>
          </cell>
          <cell r="E2613">
            <v>0</v>
          </cell>
        </row>
        <row r="2614">
          <cell r="C2614" t="str">
            <v>56050</v>
          </cell>
          <cell r="D2614" t="str">
            <v>CYCLOHEXANE</v>
          </cell>
          <cell r="E2614">
            <v>0</v>
          </cell>
        </row>
        <row r="2615">
          <cell r="C2615" t="str">
            <v>56730</v>
          </cell>
          <cell r="D2615" t="str">
            <v>N-HEXANE</v>
          </cell>
          <cell r="E2615">
            <v>0.01</v>
          </cell>
        </row>
        <row r="2616">
          <cell r="C2616" t="str">
            <v>50001</v>
          </cell>
          <cell r="D2616" t="str">
            <v>NONMETHANE VOC-U</v>
          </cell>
          <cell r="E2616">
            <v>0</v>
          </cell>
        </row>
        <row r="2617">
          <cell r="C2617" t="str">
            <v>56600</v>
          </cell>
          <cell r="D2617" t="str">
            <v>HEXANE</v>
          </cell>
          <cell r="E2617">
            <v>0</v>
          </cell>
        </row>
        <row r="2618">
          <cell r="C2618" t="str">
            <v>56674</v>
          </cell>
          <cell r="D2618" t="str">
            <v>OCTANE</v>
          </cell>
          <cell r="E2618">
            <v>0</v>
          </cell>
        </row>
        <row r="2619">
          <cell r="C2619" t="str">
            <v>50001</v>
          </cell>
          <cell r="D2619" t="str">
            <v>NONMETHANE VOC-U</v>
          </cell>
          <cell r="E2619">
            <v>0</v>
          </cell>
        </row>
        <row r="2620">
          <cell r="C2620" t="str">
            <v>50002</v>
          </cell>
          <cell r="D2620" t="str">
            <v>POLYCYLIC ORGANICMATTER</v>
          </cell>
          <cell r="E2620">
            <v>0.01</v>
          </cell>
        </row>
        <row r="2621">
          <cell r="C2621" t="str">
            <v>52416</v>
          </cell>
          <cell r="D2621" t="str">
            <v>TRIMETHYL BENZENE, 1,2,4-</v>
          </cell>
          <cell r="E2621">
            <v>0</v>
          </cell>
        </row>
        <row r="2622">
          <cell r="C2622" t="str">
            <v>52420</v>
          </cell>
          <cell r="D2622" t="str">
            <v>BENZENE</v>
          </cell>
          <cell r="E2622">
            <v>0.01</v>
          </cell>
        </row>
        <row r="2623">
          <cell r="C2623" t="str">
            <v>52440</v>
          </cell>
          <cell r="D2623" t="str">
            <v>CUMENE</v>
          </cell>
          <cell r="E2623">
            <v>0</v>
          </cell>
        </row>
        <row r="2624">
          <cell r="C2624" t="str">
            <v>52450</v>
          </cell>
          <cell r="D2624" t="str">
            <v>ETHYL BENZENE</v>
          </cell>
          <cell r="E2624">
            <v>0</v>
          </cell>
        </row>
        <row r="2625">
          <cell r="C2625" t="str">
            <v>52460</v>
          </cell>
          <cell r="D2625" t="str">
            <v>NAPHTHALENE</v>
          </cell>
          <cell r="E2625">
            <v>0</v>
          </cell>
        </row>
        <row r="2626">
          <cell r="C2626" t="str">
            <v>52490</v>
          </cell>
          <cell r="D2626" t="str">
            <v>TOLUENE</v>
          </cell>
          <cell r="E2626">
            <v>0.01</v>
          </cell>
        </row>
        <row r="2627">
          <cell r="C2627" t="str">
            <v>52510</v>
          </cell>
          <cell r="D2627" t="str">
            <v>XYLENE-U</v>
          </cell>
          <cell r="E2627">
            <v>0.01</v>
          </cell>
        </row>
        <row r="2628">
          <cell r="C2628" t="str">
            <v>56050</v>
          </cell>
          <cell r="D2628" t="str">
            <v>CYCLOHEXANE</v>
          </cell>
          <cell r="E2628">
            <v>0.01</v>
          </cell>
        </row>
        <row r="2629">
          <cell r="C2629" t="str">
            <v>56600</v>
          </cell>
          <cell r="D2629" t="str">
            <v>HEXANE</v>
          </cell>
          <cell r="E2629">
            <v>0</v>
          </cell>
        </row>
        <row r="2630">
          <cell r="C2630" t="str">
            <v>56730</v>
          </cell>
          <cell r="D2630" t="str">
            <v>N-HEXANE</v>
          </cell>
          <cell r="E2630">
            <v>0.05</v>
          </cell>
        </row>
        <row r="2631">
          <cell r="C2631" t="str">
            <v>59001</v>
          </cell>
          <cell r="D2631" t="str">
            <v>CRUDE OIL</v>
          </cell>
          <cell r="E2631">
            <v>2.75</v>
          </cell>
        </row>
        <row r="2632">
          <cell r="C2632" t="str">
            <v>59050</v>
          </cell>
          <cell r="D2632" t="str">
            <v>CCU FEED</v>
          </cell>
          <cell r="E2632">
            <v>0</v>
          </cell>
        </row>
        <row r="2633">
          <cell r="C2633" t="str">
            <v>59175</v>
          </cell>
          <cell r="D2633" t="str">
            <v>FCC FEED</v>
          </cell>
          <cell r="E2633">
            <v>0</v>
          </cell>
        </row>
        <row r="2634">
          <cell r="C2634" t="str">
            <v>50001</v>
          </cell>
          <cell r="D2634" t="str">
            <v>NONMETHANE VOC-U</v>
          </cell>
          <cell r="E2634">
            <v>0</v>
          </cell>
        </row>
        <row r="2635">
          <cell r="C2635" t="str">
            <v>52416</v>
          </cell>
          <cell r="D2635" t="str">
            <v>TRIMETHYL BENZENE, 1,2,4-</v>
          </cell>
          <cell r="E2635">
            <v>0</v>
          </cell>
        </row>
        <row r="2636">
          <cell r="C2636" t="str">
            <v>52420</v>
          </cell>
          <cell r="D2636" t="str">
            <v>BENZENE</v>
          </cell>
          <cell r="E2636">
            <v>0</v>
          </cell>
        </row>
        <row r="2637">
          <cell r="C2637" t="str">
            <v>52450</v>
          </cell>
          <cell r="D2637" t="str">
            <v>ETHYL BENZENE</v>
          </cell>
          <cell r="E2637">
            <v>0</v>
          </cell>
        </row>
        <row r="2638">
          <cell r="C2638" t="str">
            <v>52490</v>
          </cell>
          <cell r="D2638" t="str">
            <v>TOLUENE</v>
          </cell>
          <cell r="E2638">
            <v>0</v>
          </cell>
        </row>
        <row r="2639">
          <cell r="C2639" t="str">
            <v>52510</v>
          </cell>
          <cell r="D2639" t="str">
            <v>XYLENE-U</v>
          </cell>
          <cell r="E2639">
            <v>0</v>
          </cell>
        </row>
        <row r="2640">
          <cell r="C2640" t="str">
            <v>56050</v>
          </cell>
          <cell r="D2640" t="str">
            <v>CYCLOHEXANE</v>
          </cell>
          <cell r="E2640">
            <v>0</v>
          </cell>
        </row>
        <row r="2641">
          <cell r="C2641" t="str">
            <v>56600</v>
          </cell>
          <cell r="D2641" t="str">
            <v>HEXANE</v>
          </cell>
          <cell r="E2641">
            <v>0</v>
          </cell>
        </row>
        <row r="2642">
          <cell r="C2642" t="str">
            <v>50001</v>
          </cell>
          <cell r="D2642" t="str">
            <v>NONMETHANE VOC-U</v>
          </cell>
          <cell r="E2642">
            <v>1.42</v>
          </cell>
        </row>
        <row r="2643">
          <cell r="C2643" t="str">
            <v>51590</v>
          </cell>
          <cell r="D2643" t="str">
            <v>TERT BUTYL ALCOHOL</v>
          </cell>
          <cell r="E2643">
            <v>0.01</v>
          </cell>
        </row>
        <row r="2644">
          <cell r="C2644" t="str">
            <v>52878</v>
          </cell>
          <cell r="D2644" t="str">
            <v>METHYL TERT-BUTYL ETHER</v>
          </cell>
          <cell r="E2644">
            <v>4.05</v>
          </cell>
        </row>
        <row r="2645">
          <cell r="C2645" t="str">
            <v>55150</v>
          </cell>
          <cell r="D2645" t="str">
            <v>BUTADIENE</v>
          </cell>
          <cell r="E2645">
            <v>0.02</v>
          </cell>
        </row>
        <row r="2646">
          <cell r="C2646" t="str">
            <v>55600</v>
          </cell>
          <cell r="D2646" t="str">
            <v>PROPYLENE</v>
          </cell>
          <cell r="E2646">
            <v>0.1</v>
          </cell>
        </row>
        <row r="2647">
          <cell r="C2647" t="str">
            <v>50001</v>
          </cell>
          <cell r="D2647" t="str">
            <v>NONMETHANE VOC-U</v>
          </cell>
          <cell r="E2647">
            <v>0.17</v>
          </cell>
        </row>
        <row r="2648">
          <cell r="C2648" t="str">
            <v>52416</v>
          </cell>
          <cell r="D2648" t="str">
            <v>TRIMETHYL BENZENE, 1,2,4-</v>
          </cell>
          <cell r="E2648">
            <v>0</v>
          </cell>
        </row>
        <row r="2649">
          <cell r="C2649" t="str">
            <v>52420</v>
          </cell>
          <cell r="D2649" t="str">
            <v>BENZENE</v>
          </cell>
          <cell r="E2649">
            <v>0</v>
          </cell>
        </row>
        <row r="2650">
          <cell r="C2650" t="str">
            <v>52450</v>
          </cell>
          <cell r="D2650" t="str">
            <v>ETHYL BENZENE</v>
          </cell>
          <cell r="E2650">
            <v>0</v>
          </cell>
        </row>
        <row r="2651">
          <cell r="C2651" t="str">
            <v>52490</v>
          </cell>
          <cell r="D2651" t="str">
            <v>TOLUENE</v>
          </cell>
          <cell r="E2651">
            <v>0</v>
          </cell>
        </row>
        <row r="2652">
          <cell r="C2652" t="str">
            <v>52510</v>
          </cell>
          <cell r="D2652" t="str">
            <v>XYLENE-U</v>
          </cell>
          <cell r="E2652">
            <v>1.55</v>
          </cell>
        </row>
        <row r="2653">
          <cell r="C2653" t="str">
            <v>50001</v>
          </cell>
          <cell r="D2653" t="str">
            <v>NONMETHANE VOC-U</v>
          </cell>
          <cell r="E2653">
            <v>0.19</v>
          </cell>
        </row>
        <row r="2654">
          <cell r="C2654" t="str">
            <v>52416</v>
          </cell>
          <cell r="D2654" t="str">
            <v>TRIMETHYL BENZENE, 1,2,4-</v>
          </cell>
          <cell r="E2654">
            <v>0</v>
          </cell>
        </row>
        <row r="2655">
          <cell r="C2655" t="str">
            <v>52420</v>
          </cell>
          <cell r="D2655" t="str">
            <v>BENZENE</v>
          </cell>
          <cell r="E2655">
            <v>0</v>
          </cell>
        </row>
        <row r="2656">
          <cell r="C2656" t="str">
            <v>52440</v>
          </cell>
          <cell r="D2656" t="str">
            <v>CUMENE</v>
          </cell>
          <cell r="E2656">
            <v>0</v>
          </cell>
        </row>
        <row r="2657">
          <cell r="C2657" t="str">
            <v>52450</v>
          </cell>
          <cell r="D2657" t="str">
            <v>ETHYL BENZENE</v>
          </cell>
          <cell r="E2657">
            <v>0</v>
          </cell>
        </row>
        <row r="2658">
          <cell r="C2658" t="str">
            <v>52460</v>
          </cell>
          <cell r="D2658" t="str">
            <v>NAPHTHALENE</v>
          </cell>
          <cell r="E2658">
            <v>0</v>
          </cell>
        </row>
        <row r="2659">
          <cell r="C2659" t="str">
            <v>52490</v>
          </cell>
          <cell r="D2659" t="str">
            <v>TOLUENE</v>
          </cell>
          <cell r="E2659">
            <v>0</v>
          </cell>
        </row>
        <row r="2660">
          <cell r="C2660" t="str">
            <v>52510</v>
          </cell>
          <cell r="D2660" t="str">
            <v>XYLENE-U</v>
          </cell>
          <cell r="E2660">
            <v>1.7</v>
          </cell>
        </row>
        <row r="2661">
          <cell r="C2661" t="str">
            <v>56050</v>
          </cell>
          <cell r="D2661" t="str">
            <v>CYCLOHEXANE</v>
          </cell>
          <cell r="E2661">
            <v>0</v>
          </cell>
        </row>
        <row r="2662">
          <cell r="C2662" t="str">
            <v>56600</v>
          </cell>
          <cell r="D2662" t="str">
            <v>HEXANE</v>
          </cell>
          <cell r="E2662">
            <v>0</v>
          </cell>
        </row>
        <row r="2663">
          <cell r="C2663" t="str">
            <v>56675</v>
          </cell>
          <cell r="D2663" t="str">
            <v>ISO OCTANE</v>
          </cell>
          <cell r="E2663">
            <v>0</v>
          </cell>
        </row>
        <row r="2664">
          <cell r="C2664" t="str">
            <v>59300</v>
          </cell>
          <cell r="D2664" t="str">
            <v>NAPHTHA</v>
          </cell>
          <cell r="E2664">
            <v>0</v>
          </cell>
        </row>
        <row r="2665">
          <cell r="C2665" t="str">
            <v>50001</v>
          </cell>
          <cell r="D2665" t="str">
            <v>NONMETHANE VOC-U</v>
          </cell>
          <cell r="E2665">
            <v>0</v>
          </cell>
        </row>
        <row r="2666">
          <cell r="C2666" t="str">
            <v>50002</v>
          </cell>
          <cell r="D2666" t="str">
            <v>POLYCYLIC ORGANICMATTER</v>
          </cell>
          <cell r="E2666">
            <v>0.01</v>
          </cell>
        </row>
        <row r="2667">
          <cell r="C2667" t="str">
            <v>52416</v>
          </cell>
          <cell r="D2667" t="str">
            <v>TRIMETHYL BENZENE, 1,2,4-</v>
          </cell>
          <cell r="E2667">
            <v>0</v>
          </cell>
        </row>
        <row r="2668">
          <cell r="C2668" t="str">
            <v>52420</v>
          </cell>
          <cell r="D2668" t="str">
            <v>BENZENE</v>
          </cell>
          <cell r="E2668">
            <v>0.01</v>
          </cell>
        </row>
        <row r="2669">
          <cell r="C2669" t="str">
            <v>52440</v>
          </cell>
          <cell r="D2669" t="str">
            <v>CUMENE</v>
          </cell>
          <cell r="E2669">
            <v>0</v>
          </cell>
        </row>
        <row r="2670">
          <cell r="C2670" t="str">
            <v>52450</v>
          </cell>
          <cell r="D2670" t="str">
            <v>ETHYL BENZENE</v>
          </cell>
          <cell r="E2670">
            <v>0</v>
          </cell>
        </row>
        <row r="2671">
          <cell r="C2671" t="str">
            <v>52460</v>
          </cell>
          <cell r="D2671" t="str">
            <v>NAPHTHALENE</v>
          </cell>
          <cell r="E2671">
            <v>0</v>
          </cell>
        </row>
        <row r="2672">
          <cell r="C2672" t="str">
            <v>52490</v>
          </cell>
          <cell r="D2672" t="str">
            <v>TOLUENE</v>
          </cell>
          <cell r="E2672">
            <v>0.01</v>
          </cell>
        </row>
        <row r="2673">
          <cell r="C2673" t="str">
            <v>52510</v>
          </cell>
          <cell r="D2673" t="str">
            <v>XYLENE-U</v>
          </cell>
          <cell r="E2673">
            <v>0.01</v>
          </cell>
        </row>
        <row r="2674">
          <cell r="C2674" t="str">
            <v>56050</v>
          </cell>
          <cell r="D2674" t="str">
            <v>CYCLOHEXANE</v>
          </cell>
          <cell r="E2674">
            <v>0.01</v>
          </cell>
        </row>
        <row r="2675">
          <cell r="C2675" t="str">
            <v>56600</v>
          </cell>
          <cell r="D2675" t="str">
            <v>HEXANE</v>
          </cell>
          <cell r="E2675">
            <v>0</v>
          </cell>
        </row>
        <row r="2676">
          <cell r="C2676" t="str">
            <v>56730</v>
          </cell>
          <cell r="D2676" t="str">
            <v>N-HEXANE</v>
          </cell>
          <cell r="E2676">
            <v>0.05</v>
          </cell>
        </row>
        <row r="2677">
          <cell r="C2677" t="str">
            <v>59001</v>
          </cell>
          <cell r="D2677" t="str">
            <v>CRUDE OIL</v>
          </cell>
          <cell r="E2677">
            <v>2.8</v>
          </cell>
        </row>
        <row r="2678">
          <cell r="C2678" t="str">
            <v>70300</v>
          </cell>
          <cell r="D2678" t="str">
            <v>HYDROGEN SULFIDE</v>
          </cell>
          <cell r="E2678">
            <v>0</v>
          </cell>
        </row>
        <row r="2679">
          <cell r="C2679" t="str">
            <v>50001</v>
          </cell>
          <cell r="D2679" t="str">
            <v>NONMETHANE VOC-U</v>
          </cell>
          <cell r="E2679">
            <v>5.7469999999999999</v>
          </cell>
        </row>
        <row r="2680">
          <cell r="C2680" t="str">
            <v>52416</v>
          </cell>
          <cell r="D2680" t="str">
            <v>TRIMETHYL BENZENE, 1,2,4-</v>
          </cell>
          <cell r="E2680">
            <v>0</v>
          </cell>
        </row>
        <row r="2681">
          <cell r="C2681" t="str">
            <v>52420</v>
          </cell>
          <cell r="D2681" t="str">
            <v>BENZENE</v>
          </cell>
          <cell r="E2681">
            <v>2.1999999999999999E-2</v>
          </cell>
        </row>
        <row r="2682">
          <cell r="C2682" t="str">
            <v>52440</v>
          </cell>
          <cell r="D2682" t="str">
            <v>CUMENE</v>
          </cell>
          <cell r="E2682">
            <v>2E-3</v>
          </cell>
        </row>
        <row r="2683">
          <cell r="C2683" t="str">
            <v>52450</v>
          </cell>
          <cell r="D2683" t="str">
            <v>ETHYL BENZENE</v>
          </cell>
          <cell r="E2683">
            <v>2.1999999999999999E-2</v>
          </cell>
        </row>
        <row r="2684">
          <cell r="C2684" t="str">
            <v>52460</v>
          </cell>
          <cell r="D2684" t="str">
            <v>NAPHTHALENE</v>
          </cell>
          <cell r="E2684">
            <v>1.9E-2</v>
          </cell>
        </row>
        <row r="2685">
          <cell r="C2685" t="str">
            <v>52490</v>
          </cell>
          <cell r="D2685" t="str">
            <v>TOLUENE</v>
          </cell>
          <cell r="E2685">
            <v>2.9000000000000001E-2</v>
          </cell>
        </row>
        <row r="2686">
          <cell r="C2686" t="str">
            <v>52510</v>
          </cell>
          <cell r="D2686" t="str">
            <v>XYLENE-U</v>
          </cell>
          <cell r="E2686">
            <v>2.5999999999999999E-2</v>
          </cell>
        </row>
        <row r="2687">
          <cell r="C2687" t="str">
            <v>56050</v>
          </cell>
          <cell r="D2687" t="str">
            <v>CYCLOHEXANE</v>
          </cell>
          <cell r="E2687">
            <v>0</v>
          </cell>
        </row>
        <row r="2688">
          <cell r="C2688" t="str">
            <v>70050</v>
          </cell>
          <cell r="D2688" t="str">
            <v>AMMONIA</v>
          </cell>
          <cell r="E2688">
            <v>0.16</v>
          </cell>
        </row>
      </sheetData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T"/>
      <sheetName val="GEN"/>
      <sheetName val="RECY"/>
      <sheetName val="STER"/>
      <sheetName val="TREAT"/>
      <sheetName val="MAIN"/>
      <sheetName val="MAIN2"/>
      <sheetName val="RC#2"/>
      <sheetName val="RC#3"/>
      <sheetName val="CATBL"/>
      <sheetName val="RL#2"/>
      <sheetName val="RL#3"/>
      <sheetName val="RL#4"/>
      <sheetName val="L"/>
      <sheetName val="NES"/>
      <sheetName val="SES"/>
      <sheetName val="EED"/>
      <sheetName val="RS#1"/>
      <sheetName val="RS#2"/>
      <sheetName val="CPN-W"/>
      <sheetName val="CPN-E"/>
      <sheetName val="FC#1"/>
      <sheetName val="FC#2"/>
      <sheetName val="NDEC"/>
      <sheetName val="CB#1"/>
      <sheetName val="CB#2"/>
      <sheetName val="CP"/>
      <sheetName val="P#1"/>
      <sheetName val="P#2"/>
      <sheetName val="P#3"/>
      <sheetName val="HCL#1"/>
      <sheetName val="HCL#2"/>
      <sheetName val="S2FM#1"/>
      <sheetName val="S2FM#2"/>
      <sheetName val="S2FM#3"/>
      <sheetName val="WFE-E"/>
      <sheetName val="WFE-W"/>
      <sheetName val="DN#2"/>
      <sheetName val="DN#4"/>
      <sheetName val="MGN-N"/>
      <sheetName val="MGN-S"/>
      <sheetName val="ADN-SF"/>
      <sheetName val="LBF"/>
      <sheetName val="2M3-S"/>
      <sheetName val="2M3#1"/>
      <sheetName val="2M3#3"/>
      <sheetName val="RFM"/>
      <sheetName val="PNFEED"/>
      <sheetName val="ADNR#1"/>
      <sheetName val="ADNR#2"/>
      <sheetName val="ADNR#3"/>
      <sheetName val="MP#1"/>
      <sheetName val="MP#2"/>
      <sheetName val="MP#54"/>
      <sheetName val="MP#55"/>
      <sheetName val="MP#56"/>
      <sheetName val="MP#65"/>
      <sheetName val="MP#66"/>
      <sheetName val="FRSH-CS"/>
      <sheetName val="SD-OVHDEC"/>
      <sheetName val="WET-C"/>
      <sheetName val="CBZ-S (IFR)"/>
      <sheetName val="CBZ (FIXED)"/>
      <sheetName val="CS (IFR)"/>
      <sheetName val="CS (Fixed)"/>
      <sheetName val="EES"/>
      <sheetName val="IPA (IFR)"/>
      <sheetName val="IPA (FIXED)"/>
      <sheetName val="SF"/>
      <sheetName val="WES (IFR)"/>
      <sheetName val="WES (FIXED)"/>
      <sheetName val="DRY-CS (IFR)"/>
      <sheetName val="DRY-CS (FIXED)"/>
      <sheetName val="MDEA"/>
      <sheetName val="NAQ"/>
      <sheetName val="HCN-AQ"/>
      <sheetName val="FFT"/>
      <sheetName val="OD"/>
      <sheetName val="SS"/>
      <sheetName val="OR"/>
      <sheetName val="FS"/>
      <sheetName val="APF-FR"/>
      <sheetName val="PD"/>
      <sheetName val="SD"/>
      <sheetName val="APF-FT"/>
      <sheetName val="FMT"/>
      <sheetName val="AMT"/>
      <sheetName val="REUSE"/>
      <sheetName val="PGLY"/>
      <sheetName val="E-CAT"/>
      <sheetName val="W-CAT"/>
      <sheetName val="RCYL-C"/>
      <sheetName val="ADDUCT"/>
      <sheetName val="P110-E"/>
      <sheetName val="P110-W"/>
      <sheetName val="BLEND"/>
      <sheetName val="MIX"/>
      <sheetName val="INFEED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BOILER"/>
      <sheetName val="WORC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68.400000000000006</v>
          </cell>
        </row>
        <row r="5">
          <cell r="E5">
            <v>1442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">
          <cell r="B13">
            <v>984.87</v>
          </cell>
          <cell r="D13">
            <v>2452.6</v>
          </cell>
        </row>
        <row r="14">
          <cell r="D14">
            <v>2217.8000000000002</v>
          </cell>
        </row>
        <row r="15">
          <cell r="D15">
            <v>2829.1</v>
          </cell>
        </row>
        <row r="16">
          <cell r="D16">
            <v>7488.9</v>
          </cell>
        </row>
        <row r="17">
          <cell r="D17">
            <v>11268.099999999999</v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(a)-flare"/>
      <sheetName val="sum"/>
      <sheetName val="VERP annual"/>
      <sheetName val="VERP max"/>
      <sheetName val="VERP max-rev"/>
      <sheetName val="1994 Flare"/>
      <sheetName val="1995 Flare"/>
      <sheetName val="1996 Flare"/>
      <sheetName val="1997 Flare"/>
      <sheetName val="1998 Flare"/>
      <sheetName val="1999 Flare"/>
      <sheetName val="2000 Flare"/>
      <sheetName val="2001 Flare"/>
      <sheetName val="2002 Flare"/>
      <sheetName val="1994 max"/>
      <sheetName val="1995 max"/>
      <sheetName val="1996 max"/>
      <sheetName val="1997 max"/>
      <sheetName val="1998 max"/>
      <sheetName val="1999 max"/>
      <sheetName val="2000 max"/>
      <sheetName val="2001 max"/>
      <sheetName val="2002 max"/>
      <sheetName val="1994 data"/>
      <sheetName val="1995 Data"/>
      <sheetName val="1996 data"/>
      <sheetName val="1997 data"/>
      <sheetName val="1998 data"/>
      <sheetName val="1999 Data"/>
      <sheetName val="2000 Data"/>
      <sheetName val="2001 Data"/>
      <sheetName val="2002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Q Sources"/>
      <sheetName val="De minimis-OOS Sources"/>
      <sheetName val="Data Page"/>
      <sheetName val="EF Justification Table"/>
      <sheetName val="1999 Totals"/>
      <sheetName val="1) Combustion"/>
      <sheetName val="1a) 3B29 Speciation"/>
      <sheetName val="1b) CEMS Data"/>
      <sheetName val="1c) BoilerData"/>
      <sheetName val="1d) Test Data"/>
      <sheetName val="2) CoolTower"/>
      <sheetName val="3) Engines"/>
      <sheetName val="Introduction"/>
      <sheetName val="4) Dock Flare"/>
      <sheetName val="5) Flare"/>
      <sheetName val="Flare Data"/>
      <sheetName val="6) Dock Load"/>
      <sheetName val="7) Truck Rack"/>
      <sheetName val="8) Tank Car"/>
      <sheetName val="9) Fixed Roof Tanks"/>
      <sheetName val="10) Float Roof Tanks"/>
      <sheetName val="11) Upsets"/>
      <sheetName val="Tank Throughputs"/>
      <sheetName val="Monthly Production"/>
      <sheetName val="1999 Shipments"/>
      <sheetName val="Form 2 (31G-2350)"/>
      <sheetName val="Form 2-A (31G-2350)"/>
      <sheetName val="Form 2-B (31G-2350)"/>
      <sheetName val="Form 2-C (31G-2350)"/>
      <sheetName val="Form 4 (31G-2350)"/>
      <sheetName val="Form 3-B (FlarePilot)"/>
      <sheetName val="Form 3-B (Flare)"/>
      <sheetName val="Form 3-B (3BS-202)"/>
      <sheetName val="Form 3-B (1B505)"/>
      <sheetName val="Form 3-B (1B506)"/>
      <sheetName val="Form 3-B (1B905)"/>
      <sheetName val="Form 3-B (3B29)"/>
      <sheetName val="Form 3-B (BLR1)"/>
      <sheetName val="Form 3-B (BLR2)"/>
      <sheetName val="Form 3-B (BLR4)"/>
      <sheetName val="Form 3-B (BLR5)"/>
      <sheetName val="Form 3-B (BLR8)"/>
      <sheetName val="Form 3-B (BLR9)"/>
      <sheetName val="Form 3-B (1B-2501)"/>
      <sheetName val="Form 3-B (1B-2502)"/>
      <sheetName val="Form 3-B (1B901)"/>
      <sheetName val="Form 3-B (1B902)"/>
      <sheetName val="Form 3-B (3BS1)"/>
      <sheetName val="Form 3-B (3BS101)"/>
      <sheetName val="Form 3-B (3BS102)"/>
      <sheetName val="Form 3-B (3BS2)"/>
      <sheetName val="Form 3-B (3BS-201)"/>
      <sheetName val="Form 3-B (Dock Flare)"/>
      <sheetName val="Form 3-D(Dock)"/>
      <sheetName val="Form 3-D(Truck)"/>
      <sheetName val="Form 3-D(TankCar)"/>
    </sheetNames>
    <sheetDataSet>
      <sheetData sheetId="0" refreshError="1"/>
      <sheetData sheetId="1" refreshError="1"/>
      <sheetData sheetId="2" refreshError="1">
        <row r="31">
          <cell r="D31">
            <v>348</v>
          </cell>
        </row>
        <row r="32">
          <cell r="D32">
            <v>87</v>
          </cell>
        </row>
        <row r="33">
          <cell r="D33">
            <v>325</v>
          </cell>
        </row>
        <row r="34">
          <cell r="D34">
            <v>81</v>
          </cell>
        </row>
        <row r="35">
          <cell r="D35">
            <v>15</v>
          </cell>
        </row>
        <row r="36">
          <cell r="D36">
            <v>0</v>
          </cell>
        </row>
        <row r="37">
          <cell r="D37">
            <v>329</v>
          </cell>
        </row>
        <row r="38">
          <cell r="D38">
            <v>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Letter"/>
      <sheetName val="Contents"/>
      <sheetName val="A.1"/>
      <sheetName val="B.1"/>
      <sheetName val="C.1"/>
      <sheetName val="C.2"/>
      <sheetName val="C.4"/>
      <sheetName val="D.1"/>
      <sheetName val="E.1"/>
      <sheetName val="F.1"/>
      <sheetName val="G.1"/>
      <sheetName val="H.1"/>
      <sheetName val="I.1"/>
      <sheetName val="J.1"/>
      <sheetName val="Back"/>
      <sheetName val="S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. Ratios"/>
      <sheetName val="Intermediates Properties"/>
      <sheetName val="Standard Data"/>
      <sheetName val="Legend"/>
      <sheetName val="Equipment"/>
      <sheetName val="Chemical Database"/>
      <sheetName val="HAP List"/>
      <sheetName val="Chemicals from notes"/>
    </sheetNames>
    <sheetDataSet>
      <sheetData sheetId="0" refreshError="1"/>
      <sheetData sheetId="1">
        <row r="4">
          <cell r="B4" t="str">
            <v>1280 Bott-50 Quaternary Amines</v>
          </cell>
          <cell r="C4" t="str">
            <v>Quaternary Amines</v>
          </cell>
          <cell r="D4">
            <v>0.5</v>
          </cell>
          <cell r="E4">
            <v>32.18</v>
          </cell>
          <cell r="F4">
            <v>7.4636800000000001</v>
          </cell>
          <cell r="G4">
            <v>0.89600000000000002</v>
          </cell>
          <cell r="H4">
            <v>2</v>
          </cell>
          <cell r="I4">
            <v>293.14999999999998</v>
          </cell>
          <cell r="J4">
            <v>1E-3</v>
          </cell>
          <cell r="K4">
            <v>0.94130297216622483</v>
          </cell>
          <cell r="M4">
            <v>5.3117860538498855E-4</v>
          </cell>
        </row>
        <row r="5">
          <cell r="B5" t="str">
            <v>1280 Bott-50 Methanol</v>
          </cell>
          <cell r="C5" t="str">
            <v>Methanol</v>
          </cell>
          <cell r="D5">
            <v>0.5</v>
          </cell>
          <cell r="E5" t="str">
            <v xml:space="preserve"> </v>
          </cell>
          <cell r="H5">
            <v>1</v>
          </cell>
          <cell r="I5">
            <v>293.14999999999998</v>
          </cell>
          <cell r="J5">
            <v>1.8816059443324498</v>
          </cell>
          <cell r="M5">
            <v>0.99946882139461501</v>
          </cell>
        </row>
        <row r="6">
          <cell r="B6" t="str">
            <v>1280 Bott-75 Quaternary Amines</v>
          </cell>
          <cell r="C6" t="str">
            <v>Quaternary Amines</v>
          </cell>
          <cell r="D6">
            <v>0.75</v>
          </cell>
          <cell r="E6">
            <v>32.18</v>
          </cell>
          <cell r="F6">
            <v>7.896840000000001</v>
          </cell>
          <cell r="G6">
            <v>0.94799999999999995</v>
          </cell>
          <cell r="H6">
            <v>2</v>
          </cell>
          <cell r="I6">
            <v>293.14999999999998</v>
          </cell>
          <cell r="J6">
            <v>1E-3</v>
          </cell>
          <cell r="K6">
            <v>0.47115148608311241</v>
          </cell>
          <cell r="M6">
            <v>5.3117860538498855E-4</v>
          </cell>
        </row>
        <row r="7">
          <cell r="B7" t="str">
            <v>1280 Bott-75 Methanol</v>
          </cell>
          <cell r="C7" t="str">
            <v>Methanol</v>
          </cell>
          <cell r="D7">
            <v>0.25</v>
          </cell>
          <cell r="H7">
            <v>1</v>
          </cell>
          <cell r="I7">
            <v>293.14999999999998</v>
          </cell>
          <cell r="J7">
            <v>1.8816059443324498</v>
          </cell>
          <cell r="M7">
            <v>0.99946882139461501</v>
          </cell>
        </row>
        <row r="8">
          <cell r="B8" t="str">
            <v>Xylene/Methanol Xylene</v>
          </cell>
          <cell r="C8" t="str">
            <v>Xylene</v>
          </cell>
          <cell r="D8">
            <v>0.5</v>
          </cell>
          <cell r="E8">
            <v>38.32</v>
          </cell>
          <cell r="F8">
            <v>6.9222299999999999</v>
          </cell>
          <cell r="G8">
            <v>0.83099999999999996</v>
          </cell>
          <cell r="H8">
            <v>2</v>
          </cell>
          <cell r="I8">
            <v>293.14999999999998</v>
          </cell>
          <cell r="J8">
            <v>0.17403157894736843</v>
          </cell>
          <cell r="K8">
            <v>1.027818761639909</v>
          </cell>
          <cell r="M8">
            <v>8.4660635436201295E-2</v>
          </cell>
        </row>
        <row r="9">
          <cell r="B9" t="str">
            <v>Xylene/Methanol Methanol</v>
          </cell>
          <cell r="C9" t="str">
            <v>Methanol</v>
          </cell>
          <cell r="D9">
            <v>0.5</v>
          </cell>
          <cell r="H9">
            <v>1</v>
          </cell>
          <cell r="I9">
            <v>293.14999999999998</v>
          </cell>
          <cell r="J9">
            <v>1.8816059443324498</v>
          </cell>
          <cell r="M9">
            <v>0.91533936456379872</v>
          </cell>
        </row>
        <row r="10">
          <cell r="B10" t="str">
            <v>Intracap B Kerosene</v>
          </cell>
          <cell r="C10" t="str">
            <v>Kerosene</v>
          </cell>
          <cell r="D10">
            <v>0.3</v>
          </cell>
          <cell r="E10">
            <v>194.5</v>
          </cell>
          <cell r="F10">
            <v>6.6852415000000001</v>
          </cell>
          <cell r="G10">
            <v>0.80254999999999987</v>
          </cell>
          <cell r="H10">
            <v>2</v>
          </cell>
          <cell r="I10">
            <v>293.14999999999998</v>
          </cell>
          <cell r="J10">
            <v>1.9336842105263156E-2</v>
          </cell>
          <cell r="K10">
            <v>1.2801052631578946E-2</v>
          </cell>
          <cell r="L10">
            <v>30</v>
          </cell>
          <cell r="M10">
            <v>0.65913168281306067</v>
          </cell>
        </row>
        <row r="11">
          <cell r="B11" t="str">
            <v>Intracap B Corsamine PC</v>
          </cell>
          <cell r="C11" t="str">
            <v>Corsamine PC</v>
          </cell>
          <cell r="D11">
            <v>0.7</v>
          </cell>
          <cell r="H11">
            <v>2</v>
          </cell>
          <cell r="I11">
            <v>293.14999999999998</v>
          </cell>
          <cell r="J11">
            <v>0.01</v>
          </cell>
          <cell r="L11">
            <v>70</v>
          </cell>
          <cell r="M11">
            <v>0.34086831718693938</v>
          </cell>
        </row>
        <row r="12">
          <cell r="B12" t="str">
            <v>Max Seal Intermediate Calcium Chloride Brine</v>
          </cell>
          <cell r="C12" t="str">
            <v>Calcium Chloride Brine</v>
          </cell>
          <cell r="D12">
            <v>0.8</v>
          </cell>
          <cell r="E12">
            <v>96.852800000000002</v>
          </cell>
          <cell r="F12">
            <v>13.96428</v>
          </cell>
          <cell r="G12">
            <v>0.71600000000000008</v>
          </cell>
          <cell r="H12">
            <v>2</v>
          </cell>
          <cell r="I12">
            <v>293.14999999999998</v>
          </cell>
          <cell r="J12">
            <v>1E-4</v>
          </cell>
          <cell r="K12">
            <v>1E-4</v>
          </cell>
          <cell r="L12">
            <v>1</v>
          </cell>
          <cell r="M12">
            <v>0.5</v>
          </cell>
        </row>
        <row r="13">
          <cell r="B13" t="str">
            <v>Max Seal Intermediate Magnesium Oxide</v>
          </cell>
          <cell r="C13" t="str">
            <v>Magnesium Oxide</v>
          </cell>
          <cell r="D13">
            <v>0.2</v>
          </cell>
          <cell r="H13">
            <v>2</v>
          </cell>
          <cell r="I13">
            <v>293.14999999999998</v>
          </cell>
          <cell r="J13">
            <v>1E-4</v>
          </cell>
          <cell r="L13">
            <v>0.25</v>
          </cell>
          <cell r="M13">
            <v>0.5</v>
          </cell>
        </row>
        <row r="14">
          <cell r="B14" t="str">
            <v>Special Seal Intermediate 1 Calcium Chloride Brine</v>
          </cell>
          <cell r="C14" t="str">
            <v>Calcium Chloride Brine</v>
          </cell>
          <cell r="D14">
            <v>0.8</v>
          </cell>
          <cell r="E14">
            <v>96.852800000000002</v>
          </cell>
          <cell r="F14">
            <v>13.96428</v>
          </cell>
          <cell r="G14">
            <v>0.71600000000000008</v>
          </cell>
          <cell r="H14">
            <v>2</v>
          </cell>
          <cell r="I14">
            <v>293.14999999999998</v>
          </cell>
          <cell r="J14">
            <v>1E-4</v>
          </cell>
          <cell r="K14">
            <v>1E-4</v>
          </cell>
          <cell r="L14">
            <v>1</v>
          </cell>
          <cell r="M14">
            <v>0.5</v>
          </cell>
        </row>
        <row r="15">
          <cell r="B15" t="str">
            <v>Special Seal Intermediate 1 Magnesium Oxide</v>
          </cell>
          <cell r="C15" t="str">
            <v>Magnesium Oxide</v>
          </cell>
          <cell r="D15">
            <v>0.2</v>
          </cell>
          <cell r="H15">
            <v>2</v>
          </cell>
          <cell r="I15">
            <v>293.14999999999998</v>
          </cell>
          <cell r="J15">
            <v>1E-4</v>
          </cell>
          <cell r="L15">
            <v>0.25</v>
          </cell>
          <cell r="M15">
            <v>0.5</v>
          </cell>
        </row>
        <row r="16">
          <cell r="B16" t="str">
            <v>Special Seal Intermediate 2 Calcium Chloride Brine</v>
          </cell>
          <cell r="C16" t="str">
            <v>Calcium Chloride Brine</v>
          </cell>
          <cell r="D16">
            <v>0.8</v>
          </cell>
          <cell r="E16">
            <v>138.78880000000001</v>
          </cell>
          <cell r="F16">
            <v>9.7659599999999998</v>
          </cell>
          <cell r="G16">
            <v>0.21200000000000002</v>
          </cell>
          <cell r="H16">
            <v>2</v>
          </cell>
          <cell r="I16">
            <v>293.14999999999998</v>
          </cell>
          <cell r="J16">
            <v>1E-4</v>
          </cell>
          <cell r="K16">
            <v>2.0800000000000003E-3</v>
          </cell>
          <cell r="L16">
            <v>16</v>
          </cell>
          <cell r="M16">
            <v>9.9009900990099011E-3</v>
          </cell>
        </row>
        <row r="17">
          <cell r="B17" t="str">
            <v>Special Seal Intermediate 2 Product 86</v>
          </cell>
          <cell r="C17" t="str">
            <v>Product 86</v>
          </cell>
          <cell r="D17">
            <v>0.2</v>
          </cell>
          <cell r="H17">
            <v>2</v>
          </cell>
          <cell r="I17">
            <v>293.14999999999998</v>
          </cell>
          <cell r="J17">
            <v>0.01</v>
          </cell>
          <cell r="L17">
            <v>4</v>
          </cell>
          <cell r="M17">
            <v>0.9900990099009902</v>
          </cell>
        </row>
        <row r="18">
          <cell r="B18" t="str">
            <v>RCI-01214 Intermediate Water</v>
          </cell>
          <cell r="C18" t="str">
            <v>Water</v>
          </cell>
          <cell r="D18">
            <v>0.94998287084618016</v>
          </cell>
          <cell r="E18">
            <v>23.709155190133604</v>
          </cell>
          <cell r="F18">
            <v>8.650814868105515</v>
          </cell>
          <cell r="G18">
            <v>1.0385131894484412</v>
          </cell>
          <cell r="H18">
            <v>3</v>
          </cell>
          <cell r="I18">
            <v>293.14999999999998</v>
          </cell>
          <cell r="J18">
            <v>0.33919612527127735</v>
          </cell>
          <cell r="K18">
            <v>0.3227306801566468</v>
          </cell>
          <cell r="L18">
            <v>55.46</v>
          </cell>
          <cell r="M18">
            <v>0.97136279793416558</v>
          </cell>
        </row>
        <row r="19">
          <cell r="B19" t="str">
            <v>RCI-01214 Intermediate Ammonium Sulfate Tech 50#</v>
          </cell>
          <cell r="C19" t="str">
            <v>Ammonium Sulfate Tech 50#</v>
          </cell>
          <cell r="D19">
            <v>5.0017129153819798E-2</v>
          </cell>
          <cell r="H19">
            <v>2</v>
          </cell>
          <cell r="I19">
            <v>293.14999999999998</v>
          </cell>
          <cell r="J19">
            <v>0.01</v>
          </cell>
          <cell r="L19">
            <v>2.92</v>
          </cell>
          <cell r="M19">
            <v>2.8637202065834425E-2</v>
          </cell>
        </row>
        <row r="20">
          <cell r="B20" t="str">
            <v>Corsacap CC-301 Intermediate Water</v>
          </cell>
          <cell r="C20" t="str">
            <v>Water</v>
          </cell>
          <cell r="D20">
            <v>0.57863879683915365</v>
          </cell>
          <cell r="E20">
            <v>159.91728947234259</v>
          </cell>
          <cell r="F20">
            <v>13.147382066106296</v>
          </cell>
          <cell r="G20">
            <v>1.5452855339026255</v>
          </cell>
          <cell r="H20">
            <v>3</v>
          </cell>
          <cell r="I20">
            <v>293.14999999999998</v>
          </cell>
          <cell r="J20">
            <v>0.33919612527127735</v>
          </cell>
          <cell r="K20">
            <v>0.22115110688986933</v>
          </cell>
          <cell r="L20">
            <v>22.7</v>
          </cell>
          <cell r="M20">
            <v>0.74263496884924884</v>
          </cell>
        </row>
        <row r="21">
          <cell r="B21" t="str">
            <v>Corsacap CC-301 Intermediate Gelatin B</v>
          </cell>
          <cell r="C21" t="str">
            <v>Gelatin B</v>
          </cell>
          <cell r="D21">
            <v>3.7726229926076979E-2</v>
          </cell>
          <cell r="H21">
            <v>2</v>
          </cell>
          <cell r="I21">
            <v>293.14999999999998</v>
          </cell>
          <cell r="J21">
            <v>1E-4</v>
          </cell>
          <cell r="L21">
            <v>1.48</v>
          </cell>
          <cell r="M21">
            <v>2.1893969698365956E-4</v>
          </cell>
        </row>
        <row r="22">
          <cell r="B22" t="str">
            <v>Corsacap CC-301 Intermediate Barium Sulfate</v>
          </cell>
          <cell r="C22" t="str">
            <v>Barium Sulfate</v>
          </cell>
          <cell r="D22">
            <v>0.17180729033902625</v>
          </cell>
          <cell r="H22">
            <v>2</v>
          </cell>
          <cell r="I22">
            <v>293.14999999999998</v>
          </cell>
          <cell r="J22">
            <v>1E-4</v>
          </cell>
          <cell r="L22">
            <v>6.74</v>
          </cell>
          <cell r="M22">
            <v>2.1893969698365956E-4</v>
          </cell>
        </row>
        <row r="23">
          <cell r="B23" t="str">
            <v>Corsacap CC-301 Intermediate Hydrogen Chloride</v>
          </cell>
          <cell r="C23" t="str">
            <v>Hydrogen Chloride</v>
          </cell>
          <cell r="D23">
            <v>0</v>
          </cell>
          <cell r="H23">
            <v>2</v>
          </cell>
          <cell r="I23">
            <v>293.14999999999998</v>
          </cell>
          <cell r="J23" t="str">
            <v xml:space="preserve"> </v>
          </cell>
          <cell r="L23">
            <v>0</v>
          </cell>
          <cell r="M23" t="e">
            <v>#VALUE!</v>
          </cell>
        </row>
        <row r="24">
          <cell r="B24" t="str">
            <v>Corsacap CC-301 Intermediate Intercap E</v>
          </cell>
          <cell r="C24" t="str">
            <v>Intercap E</v>
          </cell>
          <cell r="D24">
            <v>0.21182768289574305</v>
          </cell>
          <cell r="H24">
            <v>2</v>
          </cell>
          <cell r="I24">
            <v>293.14999999999998</v>
          </cell>
          <cell r="J24">
            <v>0.11735064736842106</v>
          </cell>
          <cell r="L24">
            <v>8.31</v>
          </cell>
          <cell r="M24">
            <v>0.25692715175678393</v>
          </cell>
        </row>
        <row r="25">
          <cell r="B25" t="str">
            <v>Encaptron 95 Intermediate Water</v>
          </cell>
          <cell r="C25" t="str">
            <v>Water</v>
          </cell>
          <cell r="D25">
            <v>0.57863879683915365</v>
          </cell>
          <cell r="E25">
            <v>159.91728947234259</v>
          </cell>
          <cell r="F25">
            <v>13.147382066106296</v>
          </cell>
          <cell r="G25">
            <v>1.5452855339026255</v>
          </cell>
          <cell r="H25">
            <v>3</v>
          </cell>
          <cell r="I25">
            <v>293.14999999999998</v>
          </cell>
          <cell r="J25">
            <v>0.33919612527127735</v>
          </cell>
          <cell r="K25">
            <v>0.22115110688986933</v>
          </cell>
          <cell r="L25">
            <v>22.7</v>
          </cell>
          <cell r="M25">
            <v>0.74263496884924884</v>
          </cell>
        </row>
        <row r="26">
          <cell r="B26" t="str">
            <v>Encaptron 95 Intermediate Gelatin B</v>
          </cell>
          <cell r="C26" t="str">
            <v>Gelatin B</v>
          </cell>
          <cell r="D26">
            <v>3.7726229926076979E-2</v>
          </cell>
          <cell r="H26">
            <v>2</v>
          </cell>
          <cell r="I26">
            <v>293.14999999999998</v>
          </cell>
          <cell r="J26">
            <v>1E-4</v>
          </cell>
          <cell r="L26">
            <v>1.48</v>
          </cell>
          <cell r="M26">
            <v>2.1893969698365956E-4</v>
          </cell>
        </row>
        <row r="27">
          <cell r="B27" t="str">
            <v>Encaptron 95 Intermediate Barium Sulfate</v>
          </cell>
          <cell r="C27" t="str">
            <v>Barium Sulfate</v>
          </cell>
          <cell r="D27">
            <v>0.17180729033902625</v>
          </cell>
          <cell r="H27">
            <v>2</v>
          </cell>
          <cell r="I27">
            <v>293.14999999999998</v>
          </cell>
          <cell r="J27">
            <v>1E-4</v>
          </cell>
          <cell r="L27">
            <v>6.74</v>
          </cell>
          <cell r="M27">
            <v>2.1893969698365956E-4</v>
          </cell>
        </row>
        <row r="28">
          <cell r="B28" t="str">
            <v>Encaptron 95 Intermediate Hydrogen Chloride</v>
          </cell>
          <cell r="C28" t="str">
            <v>Hydrogen Chloride</v>
          </cell>
          <cell r="D28">
            <v>0</v>
          </cell>
          <cell r="H28">
            <v>2</v>
          </cell>
          <cell r="I28">
            <v>293.14999999999998</v>
          </cell>
          <cell r="J28" t="str">
            <v xml:space="preserve"> </v>
          </cell>
          <cell r="L28">
            <v>0</v>
          </cell>
          <cell r="M28" t="e">
            <v>#VALUE!</v>
          </cell>
        </row>
        <row r="29">
          <cell r="B29" t="str">
            <v>Encaptron 95 Intermediate Intercap E</v>
          </cell>
          <cell r="C29" t="str">
            <v>Intercap E</v>
          </cell>
          <cell r="D29">
            <v>0.21182768289574305</v>
          </cell>
          <cell r="H29">
            <v>2</v>
          </cell>
          <cell r="I29">
            <v>293.14999999999998</v>
          </cell>
          <cell r="J29">
            <v>0.11735064736842106</v>
          </cell>
          <cell r="L29">
            <v>8.31</v>
          </cell>
          <cell r="M29">
            <v>0.25692715175678393</v>
          </cell>
        </row>
        <row r="30">
          <cell r="B30" t="str">
            <v>Captron 75 Intermediate Water</v>
          </cell>
          <cell r="C30" t="str">
            <v>Water</v>
          </cell>
          <cell r="D30">
            <v>0.49731124973112506</v>
          </cell>
          <cell r="E30">
            <v>139.45582387610239</v>
          </cell>
          <cell r="F30">
            <v>13.601353904280492</v>
          </cell>
          <cell r="G30">
            <v>1.6328155947515595</v>
          </cell>
          <cell r="H30">
            <v>3</v>
          </cell>
          <cell r="I30">
            <v>293.14999999999998</v>
          </cell>
          <cell r="J30">
            <v>0.33919612527127735</v>
          </cell>
          <cell r="K30">
            <v>0.17219419332869179</v>
          </cell>
          <cell r="L30">
            <v>23.12</v>
          </cell>
          <cell r="M30">
            <v>0.93408784727685323</v>
          </cell>
        </row>
        <row r="31">
          <cell r="B31" t="str">
            <v>Captron 75 Intermediate Gelatin B</v>
          </cell>
          <cell r="C31" t="str">
            <v>Gelatin B</v>
          </cell>
          <cell r="D31">
            <v>2.4306302430630245E-2</v>
          </cell>
          <cell r="H31">
            <v>2</v>
          </cell>
          <cell r="I31">
            <v>293.14999999999998</v>
          </cell>
          <cell r="J31">
            <v>1E-4</v>
          </cell>
          <cell r="L31">
            <v>1.1299999999999999</v>
          </cell>
          <cell r="M31">
            <v>2.7538281769280297E-4</v>
          </cell>
        </row>
        <row r="32">
          <cell r="B32" t="str">
            <v>Captron 75 Intermediate Barium Sulfate</v>
          </cell>
          <cell r="C32" t="str">
            <v>Barium Sulfate</v>
          </cell>
          <cell r="D32">
            <v>0.18864271886427189</v>
          </cell>
          <cell r="H32">
            <v>2</v>
          </cell>
          <cell r="I32">
            <v>293.14999999999998</v>
          </cell>
          <cell r="J32">
            <v>1E-4</v>
          </cell>
          <cell r="L32">
            <v>8.77</v>
          </cell>
          <cell r="M32">
            <v>2.7538281769280297E-4</v>
          </cell>
        </row>
        <row r="33">
          <cell r="B33" t="str">
            <v>Captron 75 Intermediate Intracap A</v>
          </cell>
          <cell r="C33" t="str">
            <v>Intracap A</v>
          </cell>
          <cell r="D33">
            <v>0.1189503118950312</v>
          </cell>
          <cell r="H33">
            <v>2</v>
          </cell>
          <cell r="I33">
            <v>293.14999999999998</v>
          </cell>
          <cell r="J33">
            <v>1.0933684210526318E-2</v>
          </cell>
          <cell r="L33">
            <v>5.53</v>
          </cell>
          <cell r="M33">
            <v>3.0109487656580471E-2</v>
          </cell>
        </row>
        <row r="34">
          <cell r="B34" t="str">
            <v>Captron 75 Intermediate Intracap B</v>
          </cell>
          <cell r="C34" t="str">
            <v>Intracap B</v>
          </cell>
          <cell r="D34">
            <v>0.17078941707894174</v>
          </cell>
          <cell r="H34">
            <v>2</v>
          </cell>
          <cell r="I34">
            <v>293.14999999999998</v>
          </cell>
          <cell r="J34">
            <v>1.2801052631578946E-2</v>
          </cell>
          <cell r="L34">
            <v>7.94</v>
          </cell>
          <cell r="M34">
            <v>3.5251899431180803E-2</v>
          </cell>
        </row>
        <row r="35">
          <cell r="B35" t="str">
            <v>Corsacap SC-501 Intermediate Water</v>
          </cell>
          <cell r="C35" t="str">
            <v>Water</v>
          </cell>
          <cell r="D35">
            <v>0.49731124973112506</v>
          </cell>
          <cell r="E35">
            <v>139.45582387610239</v>
          </cell>
          <cell r="F35">
            <v>13.601353904280492</v>
          </cell>
          <cell r="G35">
            <v>1.6328155947515595</v>
          </cell>
          <cell r="H35">
            <v>3</v>
          </cell>
          <cell r="I35">
            <v>293.14999999999998</v>
          </cell>
          <cell r="J35">
            <v>0.33919612527127735</v>
          </cell>
          <cell r="K35">
            <v>0.17219419332869179</v>
          </cell>
          <cell r="L35">
            <v>23.12</v>
          </cell>
          <cell r="M35">
            <v>0.93408784727685323</v>
          </cell>
        </row>
        <row r="36">
          <cell r="B36" t="str">
            <v>Corsacap SC-501 Intermediate Gelatin B</v>
          </cell>
          <cell r="C36" t="str">
            <v>Gelatin B</v>
          </cell>
          <cell r="D36">
            <v>2.4306302430630245E-2</v>
          </cell>
          <cell r="H36">
            <v>2</v>
          </cell>
          <cell r="I36">
            <v>293.14999999999998</v>
          </cell>
          <cell r="J36">
            <v>1E-4</v>
          </cell>
          <cell r="L36">
            <v>1.1299999999999999</v>
          </cell>
          <cell r="M36">
            <v>2.7538281769280297E-4</v>
          </cell>
        </row>
        <row r="37">
          <cell r="B37" t="str">
            <v>Corsacap SC-501 Intermediate Barium Sulfate</v>
          </cell>
          <cell r="C37" t="str">
            <v>Barium Sulfate</v>
          </cell>
          <cell r="D37">
            <v>0.18864271886427189</v>
          </cell>
          <cell r="H37">
            <v>2</v>
          </cell>
          <cell r="I37">
            <v>293.14999999999998</v>
          </cell>
          <cell r="J37">
            <v>1E-4</v>
          </cell>
          <cell r="L37">
            <v>8.77</v>
          </cell>
          <cell r="M37">
            <v>2.7538281769280297E-4</v>
          </cell>
        </row>
        <row r="38">
          <cell r="B38" t="str">
            <v>Corsacap SC-501 Intermediate Intracap A</v>
          </cell>
          <cell r="C38" t="str">
            <v>Intracap A</v>
          </cell>
          <cell r="D38">
            <v>0.1189503118950312</v>
          </cell>
          <cell r="H38">
            <v>2</v>
          </cell>
          <cell r="I38">
            <v>293.14999999999998</v>
          </cell>
          <cell r="J38">
            <v>1.0933684210526318E-2</v>
          </cell>
          <cell r="L38">
            <v>5.53</v>
          </cell>
          <cell r="M38">
            <v>3.0109487656580471E-2</v>
          </cell>
        </row>
        <row r="39">
          <cell r="B39" t="str">
            <v>Corsacap SC-501 Intermediate Intracap B</v>
          </cell>
          <cell r="C39" t="str">
            <v>Intracap B</v>
          </cell>
          <cell r="D39">
            <v>0.17078941707894174</v>
          </cell>
          <cell r="H39">
            <v>2</v>
          </cell>
          <cell r="I39">
            <v>293.14999999999998</v>
          </cell>
          <cell r="J39">
            <v>1.2801052631578946E-2</v>
          </cell>
          <cell r="L39">
            <v>7.94</v>
          </cell>
          <cell r="M39">
            <v>3.5251899431180803E-2</v>
          </cell>
        </row>
        <row r="40">
          <cell r="B40" t="str">
            <v>SI-4415 Intermediate Water</v>
          </cell>
          <cell r="C40" t="str">
            <v>Water</v>
          </cell>
          <cell r="D40">
            <v>0.49731124973112506</v>
          </cell>
          <cell r="E40">
            <v>196.14754252527428</v>
          </cell>
          <cell r="F40">
            <v>13.626125306732632</v>
          </cell>
          <cell r="G40">
            <v>1.6357893525489353</v>
          </cell>
          <cell r="H40">
            <v>3</v>
          </cell>
          <cell r="I40">
            <v>293.14999999999998</v>
          </cell>
          <cell r="J40">
            <v>0.33919612527127735</v>
          </cell>
          <cell r="K40">
            <v>0.17208313130063821</v>
          </cell>
          <cell r="L40">
            <v>23.12</v>
          </cell>
          <cell r="M40">
            <v>0.9364957707159498</v>
          </cell>
        </row>
        <row r="41">
          <cell r="B41" t="str">
            <v>SI-4415 Intermediate Gelatin B</v>
          </cell>
          <cell r="C41" t="str">
            <v>Gelatin B</v>
          </cell>
          <cell r="D41">
            <v>2.4306302430630245E-2</v>
          </cell>
          <cell r="H41">
            <v>2</v>
          </cell>
          <cell r="I41">
            <v>293.14999999999998</v>
          </cell>
          <cell r="J41">
            <v>1E-4</v>
          </cell>
          <cell r="L41">
            <v>1.1299999999999999</v>
          </cell>
          <cell r="M41">
            <v>2.7609270889134501E-4</v>
          </cell>
        </row>
        <row r="42">
          <cell r="B42" t="str">
            <v>SI-4415 Intermediate Barium Sulfate</v>
          </cell>
          <cell r="C42" t="str">
            <v>Barium Sulfate</v>
          </cell>
          <cell r="D42">
            <v>0.18864271886427189</v>
          </cell>
          <cell r="H42">
            <v>2</v>
          </cell>
          <cell r="I42">
            <v>293.14999999999998</v>
          </cell>
          <cell r="J42">
            <v>1E-4</v>
          </cell>
          <cell r="L42">
            <v>8.77</v>
          </cell>
          <cell r="M42">
            <v>2.7609270889134501E-4</v>
          </cell>
        </row>
        <row r="43">
          <cell r="B43" t="str">
            <v>SI-4415 Intermediate Briquest 462-23K</v>
          </cell>
          <cell r="C43" t="str">
            <v>Briquest 462-23K</v>
          </cell>
          <cell r="D43">
            <v>0.1189503118950312</v>
          </cell>
          <cell r="H43">
            <v>2</v>
          </cell>
          <cell r="I43">
            <v>293.14999999999998</v>
          </cell>
          <cell r="J43">
            <v>0.01</v>
          </cell>
          <cell r="L43">
            <v>5.53</v>
          </cell>
          <cell r="M43">
            <v>2.7609270889134504E-2</v>
          </cell>
        </row>
        <row r="44">
          <cell r="B44" t="str">
            <v>SI-4415 Intermediate Intracap B</v>
          </cell>
          <cell r="C44" t="str">
            <v>Intracap B</v>
          </cell>
          <cell r="D44">
            <v>0.17078941707894174</v>
          </cell>
          <cell r="H44">
            <v>2</v>
          </cell>
          <cell r="I44">
            <v>293.14999999999998</v>
          </cell>
          <cell r="J44">
            <v>1.2801052631578946E-2</v>
          </cell>
          <cell r="L44">
            <v>7.94</v>
          </cell>
          <cell r="M44">
            <v>3.5342772977133119E-2</v>
          </cell>
        </row>
        <row r="45">
          <cell r="B45" t="str">
            <v>Intercap E Xtol 0609</v>
          </cell>
          <cell r="C45" t="str">
            <v>Xtol 0609</v>
          </cell>
          <cell r="D45">
            <v>0.4753</v>
          </cell>
          <cell r="E45">
            <v>338.37820000000005</v>
          </cell>
          <cell r="F45">
            <v>7.6307037850000006</v>
          </cell>
          <cell r="G45">
            <v>0.76011449999999992</v>
          </cell>
          <cell r="H45">
            <v>2</v>
          </cell>
          <cell r="I45">
            <v>293.14999999999998</v>
          </cell>
          <cell r="J45">
            <v>5.0000000000000001E-3</v>
          </cell>
          <cell r="K45">
            <v>0.11735064736842106</v>
          </cell>
          <cell r="L45">
            <v>47.53</v>
          </cell>
          <cell r="M45">
            <v>5.7089287645878152E-3</v>
          </cell>
        </row>
        <row r="46">
          <cell r="B46" t="str">
            <v>Intercap E Corsamine DC</v>
          </cell>
          <cell r="C46" t="str">
            <v>Corsamine DC</v>
          </cell>
          <cell r="D46">
            <v>0.23769999999999999</v>
          </cell>
          <cell r="H46">
            <v>2</v>
          </cell>
          <cell r="I46">
            <v>293.14999999999998</v>
          </cell>
          <cell r="J46">
            <v>0.01</v>
          </cell>
          <cell r="L46">
            <v>23.77</v>
          </cell>
          <cell r="M46">
            <v>1.141785752917563E-2</v>
          </cell>
        </row>
        <row r="47">
          <cell r="B47" t="str">
            <v>Intercap E CI-3238</v>
          </cell>
          <cell r="C47" t="str">
            <v>CI-3238</v>
          </cell>
          <cell r="D47">
            <v>0.1565</v>
          </cell>
          <cell r="H47">
            <v>2</v>
          </cell>
          <cell r="I47">
            <v>293.14999999999998</v>
          </cell>
          <cell r="J47">
            <v>0.01</v>
          </cell>
          <cell r="L47">
            <v>15.65</v>
          </cell>
          <cell r="M47">
            <v>1.141785752917563E-2</v>
          </cell>
        </row>
        <row r="48">
          <cell r="B48" t="str">
            <v>Intercap E Adogen 461</v>
          </cell>
          <cell r="C48" t="str">
            <v>Adogen 461</v>
          </cell>
          <cell r="D48">
            <v>0.1305</v>
          </cell>
          <cell r="H48">
            <v>2</v>
          </cell>
          <cell r="I48">
            <v>293.14999999999998</v>
          </cell>
          <cell r="J48">
            <v>0.85082105263157892</v>
          </cell>
          <cell r="L48">
            <v>13.05</v>
          </cell>
          <cell r="M48">
            <v>0.97145535617706091</v>
          </cell>
        </row>
        <row r="49">
          <cell r="B49" t="str">
            <v>Intracap A Amino Phosphonic Acid</v>
          </cell>
          <cell r="C49" t="str">
            <v>Amino Phosphonic Acid</v>
          </cell>
          <cell r="D49">
            <v>0.9</v>
          </cell>
          <cell r="E49">
            <v>243.4</v>
          </cell>
          <cell r="F49">
            <v>10.333500000000003</v>
          </cell>
          <cell r="G49">
            <v>1.2450000000000001</v>
          </cell>
          <cell r="H49">
            <v>2</v>
          </cell>
          <cell r="I49">
            <v>293.14999999999998</v>
          </cell>
          <cell r="J49">
            <v>0.01</v>
          </cell>
          <cell r="K49">
            <v>1.0933684210526318E-2</v>
          </cell>
          <cell r="L49">
            <v>47.53</v>
          </cell>
          <cell r="M49">
            <v>0.34086831718693938</v>
          </cell>
        </row>
        <row r="50">
          <cell r="B50" t="str">
            <v>Intracap A Diethylenetriamine</v>
          </cell>
          <cell r="C50" t="str">
            <v>Diethylenetriamine</v>
          </cell>
          <cell r="D50">
            <v>0.1</v>
          </cell>
          <cell r="H50">
            <v>2</v>
          </cell>
          <cell r="I50">
            <v>293.14999999999998</v>
          </cell>
          <cell r="J50">
            <v>1.9336842105263156E-2</v>
          </cell>
          <cell r="L50">
            <v>23.77</v>
          </cell>
          <cell r="M50">
            <v>0.65913168281306067</v>
          </cell>
        </row>
        <row r="51">
          <cell r="B51" t="str">
            <v>Cat-4 (Halliburton) Diethylenetriamine</v>
          </cell>
          <cell r="C51" t="str">
            <v>Diethylenetriamine</v>
          </cell>
          <cell r="D51">
            <v>0.5</v>
          </cell>
          <cell r="E51">
            <v>60.5</v>
          </cell>
          <cell r="F51">
            <v>8.129999999999999</v>
          </cell>
          <cell r="G51">
            <v>0.97599999999999998</v>
          </cell>
          <cell r="M51" t="e">
            <v>#DIV/0!</v>
          </cell>
        </row>
        <row r="52">
          <cell r="B52" t="str">
            <v>Cat-4 (Halliburton) Water</v>
          </cell>
          <cell r="C52" t="str">
            <v>Water</v>
          </cell>
          <cell r="D52">
            <v>0.5</v>
          </cell>
          <cell r="M52" t="e">
            <v>#DIV/0!</v>
          </cell>
        </row>
        <row r="53">
          <cell r="B53" t="str">
            <v>Hydrogen Chloride 35% Solution Hydrogen Chloride</v>
          </cell>
          <cell r="C53" t="str">
            <v>Hydrogen Chloride</v>
          </cell>
          <cell r="D53">
            <v>0</v>
          </cell>
          <cell r="E53">
            <v>11.700000000000001</v>
          </cell>
          <cell r="F53">
            <v>5.4145000000000003</v>
          </cell>
          <cell r="G53">
            <v>0.65</v>
          </cell>
          <cell r="M53" t="e">
            <v>#DIV/0!</v>
          </cell>
        </row>
        <row r="54">
          <cell r="B54" t="str">
            <v>Hydrogen Chloride 35% Solution Water</v>
          </cell>
          <cell r="C54" t="str">
            <v>Water</v>
          </cell>
          <cell r="D54">
            <v>0.65</v>
          </cell>
          <cell r="M54" t="e">
            <v>#DIV/0!</v>
          </cell>
        </row>
        <row r="55">
          <cell r="B55" t="str">
            <v>Hypophosphorous Acid 50% Hypophosphorous Acid 50%</v>
          </cell>
          <cell r="C55" t="str">
            <v>Hypophosphorous Acid 50%</v>
          </cell>
          <cell r="D55">
            <v>0.5</v>
          </cell>
          <cell r="E55">
            <v>42</v>
          </cell>
          <cell r="F55">
            <v>9.2046500000000009</v>
          </cell>
          <cell r="G55">
            <v>1.105</v>
          </cell>
          <cell r="M55" t="e">
            <v>#DIV/0!</v>
          </cell>
        </row>
        <row r="56">
          <cell r="B56" t="str">
            <v>Hypophosphorous Acid 50% Water</v>
          </cell>
          <cell r="C56" t="str">
            <v>Water</v>
          </cell>
          <cell r="D56">
            <v>0.5</v>
          </cell>
          <cell r="M56" t="e">
            <v>#DIV/0!</v>
          </cell>
        </row>
        <row r="57">
          <cell r="M57" t="e">
            <v>#DIV/0!</v>
          </cell>
        </row>
        <row r="58">
          <cell r="B58" t="str">
            <v>Corsahib CI-3221 Product Corsahib CI-3221</v>
          </cell>
          <cell r="C58" t="str">
            <v>Corsahib CI-3221</v>
          </cell>
          <cell r="D58">
            <v>0.8</v>
          </cell>
          <cell r="E58">
            <v>312.40000000000003</v>
          </cell>
          <cell r="F58">
            <v>7.6368299999999998</v>
          </cell>
          <cell r="G58">
            <v>0.92009999999999992</v>
          </cell>
          <cell r="H58">
            <v>2</v>
          </cell>
          <cell r="I58">
            <v>293.14999999999998</v>
          </cell>
          <cell r="J58">
            <v>1E-3</v>
          </cell>
          <cell r="K58">
            <v>4.6673684210526319E-3</v>
          </cell>
          <cell r="L58">
            <v>80</v>
          </cell>
          <cell r="M58">
            <v>4.9171842650103527E-2</v>
          </cell>
        </row>
        <row r="59">
          <cell r="B59" t="str">
            <v>Corsahib CI-3221 Product Kerosene</v>
          </cell>
          <cell r="C59" t="str">
            <v>Kerosene</v>
          </cell>
          <cell r="D59">
            <v>0.2</v>
          </cell>
          <cell r="H59">
            <v>2</v>
          </cell>
          <cell r="I59">
            <v>293.14999999999998</v>
          </cell>
          <cell r="J59">
            <v>1.9336842105263156E-2</v>
          </cell>
          <cell r="L59">
            <v>20</v>
          </cell>
          <cell r="M59">
            <v>0.95082815734989645</v>
          </cell>
        </row>
        <row r="60">
          <cell r="B60" t="str">
            <v>Cortron R-2510 Product Cortron R-2510</v>
          </cell>
          <cell r="C60" t="str">
            <v>Cortron R-2510</v>
          </cell>
          <cell r="D60">
            <v>0.8</v>
          </cell>
          <cell r="E60">
            <v>529.00400000000002</v>
          </cell>
          <cell r="F60">
            <v>7.8874900000000006</v>
          </cell>
          <cell r="G60">
            <v>0.95030000000000003</v>
          </cell>
          <cell r="H60">
            <v>2</v>
          </cell>
          <cell r="I60">
            <v>293.14999999999998</v>
          </cell>
          <cell r="J60">
            <v>1E-3</v>
          </cell>
          <cell r="K60">
            <v>0.18996059443324498</v>
          </cell>
          <cell r="L60">
            <v>80</v>
          </cell>
          <cell r="M60">
            <v>5.2837200633051743E-4</v>
          </cell>
        </row>
        <row r="61">
          <cell r="B61" t="str">
            <v>Cortron R-2510 Product Glycol Ether EMB</v>
          </cell>
          <cell r="C61" t="str">
            <v>Glycol Ether EMB</v>
          </cell>
          <cell r="D61">
            <v>0.1</v>
          </cell>
          <cell r="H61">
            <v>2</v>
          </cell>
          <cell r="I61">
            <v>293.14999999999998</v>
          </cell>
          <cell r="J61">
            <v>0.01</v>
          </cell>
          <cell r="L61">
            <v>10</v>
          </cell>
          <cell r="M61">
            <v>5.283720063305174E-3</v>
          </cell>
        </row>
        <row r="62">
          <cell r="B62" t="str">
            <v>Cortron R-2510 Product Methanol</v>
          </cell>
          <cell r="C62" t="str">
            <v>Methanol</v>
          </cell>
          <cell r="D62">
            <v>0.1</v>
          </cell>
          <cell r="H62">
            <v>1</v>
          </cell>
          <cell r="I62">
            <v>293.14999999999998</v>
          </cell>
          <cell r="J62">
            <v>1.8816059443324498</v>
          </cell>
          <cell r="L62">
            <v>10</v>
          </cell>
          <cell r="M62">
            <v>0.99418790793036438</v>
          </cell>
        </row>
        <row r="63">
          <cell r="B63" t="str">
            <v>EMI-595 Product EMI-595</v>
          </cell>
          <cell r="C63" t="str">
            <v>EMI-595</v>
          </cell>
          <cell r="D63">
            <v>0.54847076623797686</v>
          </cell>
          <cell r="E63">
            <v>493.44699016535174</v>
          </cell>
          <cell r="F63">
            <v>7.4538807954177022</v>
          </cell>
          <cell r="G63">
            <v>0.89805792715875921</v>
          </cell>
          <cell r="H63">
            <v>2</v>
          </cell>
          <cell r="I63">
            <v>293.14999999999998</v>
          </cell>
          <cell r="J63">
            <v>1E-3</v>
          </cell>
          <cell r="K63">
            <v>1.9186648995773775E-3</v>
          </cell>
          <cell r="L63">
            <v>50.75</v>
          </cell>
          <cell r="M63">
            <v>4.3603984027172173E-2</v>
          </cell>
        </row>
        <row r="64">
          <cell r="B64" t="str">
            <v>EMI-595 Product LVT 200</v>
          </cell>
          <cell r="C64" t="str">
            <v>LVT 200</v>
          </cell>
          <cell r="D64">
            <v>0.28941964768183293</v>
          </cell>
          <cell r="H64">
            <v>2</v>
          </cell>
          <cell r="I64">
            <v>293.14999999999998</v>
          </cell>
          <cell r="J64">
            <v>1.9336842105263157E-3</v>
          </cell>
          <cell r="L64">
            <v>26.78</v>
          </cell>
          <cell r="M64">
            <v>8.4316335429384492E-2</v>
          </cell>
        </row>
        <row r="65">
          <cell r="B65" t="str">
            <v>EMI-595 Product Glycol Ether EMB</v>
          </cell>
          <cell r="C65" t="str">
            <v>Glycol Ether EMB</v>
          </cell>
          <cell r="D65">
            <v>8.1054793040095108E-2</v>
          </cell>
          <cell r="H65">
            <v>2</v>
          </cell>
          <cell r="I65">
            <v>293.14999999999998</v>
          </cell>
          <cell r="J65">
            <v>0.01</v>
          </cell>
          <cell r="L65">
            <v>7.5</v>
          </cell>
          <cell r="M65">
            <v>0.43603984027172171</v>
          </cell>
        </row>
        <row r="66">
          <cell r="B66" t="str">
            <v>EMI-595 Product Glycol Ether EDB</v>
          </cell>
          <cell r="C66" t="str">
            <v>Glycol Ether EDB</v>
          </cell>
          <cell r="D66">
            <v>8.1054793040095108E-2</v>
          </cell>
          <cell r="H66">
            <v>2</v>
          </cell>
          <cell r="I66">
            <v>293.14999999999998</v>
          </cell>
          <cell r="J66">
            <v>0.01</v>
          </cell>
          <cell r="L66">
            <v>7.5</v>
          </cell>
          <cell r="M66">
            <v>0.43603984027172171</v>
          </cell>
        </row>
        <row r="67">
          <cell r="B67" t="str">
            <v>Product 6094 Intermediate Product 6094</v>
          </cell>
          <cell r="C67" t="str">
            <v>Product 6094</v>
          </cell>
          <cell r="D67">
            <v>0.67165429734259041</v>
          </cell>
          <cell r="E67">
            <v>493.99006463969357</v>
          </cell>
          <cell r="F67">
            <v>7.6675359265022749</v>
          </cell>
          <cell r="G67">
            <v>0.92379950921714149</v>
          </cell>
          <cell r="H67">
            <v>2</v>
          </cell>
          <cell r="I67">
            <v>293.14999999999998</v>
          </cell>
          <cell r="J67">
            <v>1E-3</v>
          </cell>
          <cell r="K67">
            <v>1.4004909214621426E-2</v>
          </cell>
          <cell r="L67">
            <v>56.11</v>
          </cell>
          <cell r="M67">
            <v>2.4034204467832113E-2</v>
          </cell>
        </row>
        <row r="68">
          <cell r="B68" t="str">
            <v>Product 6094 Intermediate CITGO High Sulfur No. 2 Fuel Oil</v>
          </cell>
          <cell r="C68" t="str">
            <v>CITGO High Sulfur No. 2 Fuel Oil</v>
          </cell>
          <cell r="D68">
            <v>0.32834570265740964</v>
          </cell>
          <cell r="H68">
            <v>2</v>
          </cell>
          <cell r="I68">
            <v>293.14999999999998</v>
          </cell>
          <cell r="J68">
            <v>4.0607368421052635E-2</v>
          </cell>
          <cell r="L68">
            <v>27.43</v>
          </cell>
          <cell r="M68">
            <v>0.97596579553216789</v>
          </cell>
        </row>
        <row r="69">
          <cell r="B69" t="str">
            <v>Product 6094 Product Product 6094</v>
          </cell>
          <cell r="C69" t="str">
            <v>Product 6094</v>
          </cell>
          <cell r="D69">
            <v>0.61161979507303266</v>
          </cell>
          <cell r="E69">
            <v>466.81850882930036</v>
          </cell>
          <cell r="F69">
            <v>7.6877154054937886</v>
          </cell>
          <cell r="G69">
            <v>0.92623077174623947</v>
          </cell>
          <cell r="H69">
            <v>2</v>
          </cell>
          <cell r="I69">
            <v>293.14999999999998</v>
          </cell>
          <cell r="J69">
            <v>1E-3</v>
          </cell>
          <cell r="K69">
            <v>1.3200023062889405E-2</v>
          </cell>
          <cell r="L69">
            <v>56.11</v>
          </cell>
          <cell r="M69">
            <v>1.623182462794949E-2</v>
          </cell>
        </row>
        <row r="70">
          <cell r="B70" t="str">
            <v>Product 6094 Product CITGO High Sulfur No. 2 Fuel Oil</v>
          </cell>
          <cell r="C70" t="str">
            <v>CITGO High Sulfur No. 2 Fuel Oil</v>
          </cell>
          <cell r="D70">
            <v>0.29899716590364078</v>
          </cell>
          <cell r="H70">
            <v>2</v>
          </cell>
          <cell r="I70">
            <v>293.14999999999998</v>
          </cell>
          <cell r="J70">
            <v>4.0607368421052635E-2</v>
          </cell>
          <cell r="L70">
            <v>27.43</v>
          </cell>
          <cell r="M70">
            <v>0.65913168281306056</v>
          </cell>
        </row>
        <row r="71">
          <cell r="B71" t="str">
            <v>Product 6094 Product Glycol Ether EMB</v>
          </cell>
          <cell r="C71" t="str">
            <v>Glycol Ether EMB</v>
          </cell>
          <cell r="D71">
            <v>4.4691519511663405E-2</v>
          </cell>
          <cell r="H71">
            <v>2</v>
          </cell>
          <cell r="I71">
            <v>293.14999999999998</v>
          </cell>
          <cell r="J71">
            <v>0.01</v>
          </cell>
          <cell r="L71">
            <v>4.0999999999999996</v>
          </cell>
          <cell r="M71">
            <v>0.16231824627949493</v>
          </cell>
        </row>
        <row r="72">
          <cell r="B72" t="str">
            <v>Product 6094 Product Glycol Ether EDB</v>
          </cell>
          <cell r="C72" t="str">
            <v>Glycol Ether EDB</v>
          </cell>
          <cell r="D72">
            <v>4.4691519511663405E-2</v>
          </cell>
          <cell r="H72">
            <v>2</v>
          </cell>
          <cell r="I72">
            <v>293.14999999999998</v>
          </cell>
          <cell r="J72">
            <v>0.01</v>
          </cell>
          <cell r="L72">
            <v>4.0999999999999996</v>
          </cell>
          <cell r="M72">
            <v>0.16231824627949493</v>
          </cell>
        </row>
        <row r="73">
          <cell r="B73" t="str">
            <v>Product 6095 Product Product 6095</v>
          </cell>
          <cell r="C73" t="str">
            <v>Product 6095</v>
          </cell>
          <cell r="D73">
            <v>0.61161979507303266</v>
          </cell>
          <cell r="E73">
            <v>512.86407237846106</v>
          </cell>
          <cell r="F73">
            <v>7.6169342467843935</v>
          </cell>
          <cell r="G73">
            <v>0.9177029212993244</v>
          </cell>
          <cell r="H73">
            <v>2</v>
          </cell>
          <cell r="I73">
            <v>293.14999999999998</v>
          </cell>
          <cell r="J73">
            <v>1E-3</v>
          </cell>
          <cell r="K73">
            <v>1.6367010888896541E-3</v>
          </cell>
          <cell r="L73">
            <v>56.11</v>
          </cell>
          <cell r="M73">
            <v>4.3603984027172173E-2</v>
          </cell>
        </row>
        <row r="74">
          <cell r="B74" t="str">
            <v>Product 6095 Product LVT 200</v>
          </cell>
          <cell r="C74" t="str">
            <v>LVT 200</v>
          </cell>
          <cell r="D74">
            <v>0.29899716590364078</v>
          </cell>
          <cell r="H74">
            <v>2</v>
          </cell>
          <cell r="I74">
            <v>293.14999999999998</v>
          </cell>
          <cell r="J74">
            <v>1.9336842105263157E-3</v>
          </cell>
          <cell r="L74">
            <v>27.43</v>
          </cell>
          <cell r="M74">
            <v>8.4316335429384492E-2</v>
          </cell>
        </row>
        <row r="75">
          <cell r="B75" t="str">
            <v>Product 6095 Product Glycol Ether EMB</v>
          </cell>
          <cell r="C75" t="str">
            <v>Glycol Ether EMB</v>
          </cell>
          <cell r="D75">
            <v>4.4691519511663405E-2</v>
          </cell>
          <cell r="H75">
            <v>2</v>
          </cell>
          <cell r="I75">
            <v>293.14999999999998</v>
          </cell>
          <cell r="J75">
            <v>0.01</v>
          </cell>
          <cell r="L75">
            <v>4.0999999999999996</v>
          </cell>
          <cell r="M75">
            <v>0.43603984027172171</v>
          </cell>
        </row>
        <row r="76">
          <cell r="B76" t="str">
            <v>Product 6095 Product Glycol Ether EDB</v>
          </cell>
          <cell r="C76" t="str">
            <v>Glycol Ether EDB</v>
          </cell>
          <cell r="D76">
            <v>4.4691519511663405E-2</v>
          </cell>
          <cell r="H76">
            <v>2</v>
          </cell>
          <cell r="I76">
            <v>293.14999999999998</v>
          </cell>
          <cell r="J76">
            <v>0.01</v>
          </cell>
          <cell r="L76">
            <v>4.0999999999999996</v>
          </cell>
          <cell r="M76">
            <v>0.43603984027172171</v>
          </cell>
        </row>
        <row r="77">
          <cell r="B77" t="str">
            <v>Product 6101 Product Product 6101</v>
          </cell>
          <cell r="C77" t="str">
            <v>Product 6101</v>
          </cell>
          <cell r="D77">
            <v>0.46642161732565074</v>
          </cell>
          <cell r="E77">
            <v>457.81151851321277</v>
          </cell>
          <cell r="F77">
            <v>7.7409086019968214</v>
          </cell>
          <cell r="G77">
            <v>0.93263959060202661</v>
          </cell>
          <cell r="H77">
            <v>2</v>
          </cell>
          <cell r="I77">
            <v>293.14999999999998</v>
          </cell>
          <cell r="J77">
            <v>0.01</v>
          </cell>
          <cell r="K77">
            <v>8.8306508323659438E-2</v>
          </cell>
          <cell r="L77">
            <v>46.95</v>
          </cell>
          <cell r="M77">
            <v>5.0783635009016793E-3</v>
          </cell>
        </row>
        <row r="78">
          <cell r="B78" t="str">
            <v>Product 6101 Product AA204</v>
          </cell>
          <cell r="C78" t="str">
            <v>AA204</v>
          </cell>
          <cell r="D78">
            <v>9.546989866878601E-2</v>
          </cell>
          <cell r="H78">
            <v>2</v>
          </cell>
          <cell r="I78">
            <v>293.14999999999998</v>
          </cell>
          <cell r="J78">
            <v>3.6266170848495233E-2</v>
          </cell>
          <cell r="L78">
            <v>9.61</v>
          </cell>
          <cell r="M78">
            <v>1.8417279835446266E-2</v>
          </cell>
        </row>
        <row r="79">
          <cell r="B79" t="str">
            <v>Product 6101 Product Methanol</v>
          </cell>
          <cell r="C79" t="str">
            <v>Methanol</v>
          </cell>
          <cell r="D79">
            <v>4.0731174249950326E-2</v>
          </cell>
          <cell r="H79">
            <v>1</v>
          </cell>
          <cell r="I79">
            <v>293.14999999999998</v>
          </cell>
          <cell r="J79">
            <v>1.8816059443324498</v>
          </cell>
          <cell r="L79">
            <v>4.0999999999999996</v>
          </cell>
          <cell r="M79">
            <v>0.95554789507775495</v>
          </cell>
        </row>
        <row r="80">
          <cell r="B80" t="str">
            <v>Product 6101 Product Xtol 0609</v>
          </cell>
          <cell r="C80" t="str">
            <v>Xtol 0609</v>
          </cell>
          <cell r="D80">
            <v>0.34770514603616137</v>
          </cell>
          <cell r="H80">
            <v>2</v>
          </cell>
          <cell r="I80">
            <v>293.14999999999998</v>
          </cell>
          <cell r="J80">
            <v>5.0000000000000001E-3</v>
          </cell>
          <cell r="L80">
            <v>35</v>
          </cell>
          <cell r="M80">
            <v>2.5391817504508397E-3</v>
          </cell>
        </row>
        <row r="81">
          <cell r="B81" t="str">
            <v>Product 6101 Product AA204</v>
          </cell>
          <cell r="C81" t="str">
            <v>AA204</v>
          </cell>
          <cell r="D81">
            <v>4.9672163719451622E-2</v>
          </cell>
          <cell r="H81">
            <v>2</v>
          </cell>
          <cell r="I81">
            <v>293.14999999999998</v>
          </cell>
          <cell r="J81">
            <v>3.6266170848495233E-2</v>
          </cell>
          <cell r="L81">
            <v>5</v>
          </cell>
          <cell r="M81">
            <v>1.8417279835446266E-2</v>
          </cell>
        </row>
        <row r="82">
          <cell r="B82" t="str">
            <v>Product 6110 Product Product 6110</v>
          </cell>
          <cell r="C82" t="str">
            <v>Product 6110</v>
          </cell>
          <cell r="D82">
            <v>0.82134984780098674</v>
          </cell>
          <cell r="E82">
            <v>584.59710297050503</v>
          </cell>
          <cell r="F82">
            <v>7.7593521832686063</v>
          </cell>
          <cell r="G82">
            <v>0.93486170882754283</v>
          </cell>
          <cell r="H82">
            <v>2</v>
          </cell>
          <cell r="I82">
            <v>293.14999999999998</v>
          </cell>
          <cell r="J82">
            <v>0.01</v>
          </cell>
          <cell r="K82">
            <v>1.6921029189492037E-2</v>
          </cell>
          <cell r="L82">
            <v>78.25</v>
          </cell>
          <cell r="M82">
            <v>7.5095974031195167E-2</v>
          </cell>
        </row>
        <row r="83">
          <cell r="B83" t="str">
            <v>Product 6110 Product CITGO High Sulfur No. 2 Fuel Oil</v>
          </cell>
          <cell r="C83" t="str">
            <v>CITGO High Sulfur No. 2 Fuel Oil</v>
          </cell>
          <cell r="D83">
            <v>0.14401175606171934</v>
          </cell>
          <cell r="H83">
            <v>2</v>
          </cell>
          <cell r="I83">
            <v>293.14999999999998</v>
          </cell>
          <cell r="J83">
            <v>4.0607368421052635E-2</v>
          </cell>
          <cell r="L83">
            <v>13.72</v>
          </cell>
          <cell r="M83">
            <v>0.30494498844225432</v>
          </cell>
        </row>
        <row r="84">
          <cell r="B84" t="str">
            <v>Product 6110 Product N-Butanol</v>
          </cell>
          <cell r="C84" t="str">
            <v>N-Butanol</v>
          </cell>
          <cell r="D84">
            <v>3.4638396137294004E-2</v>
          </cell>
          <cell r="H84">
            <v>1</v>
          </cell>
          <cell r="I84">
            <v>293.14999999999998</v>
          </cell>
          <cell r="J84">
            <v>8.2555562468504262E-2</v>
          </cell>
          <cell r="L84">
            <v>3.3</v>
          </cell>
          <cell r="M84">
            <v>0.61995903752655057</v>
          </cell>
        </row>
        <row r="85">
          <cell r="B85" t="str">
            <v>Product C-2574 Product Product C-2574</v>
          </cell>
          <cell r="C85" t="str">
            <v>Product C-2574</v>
          </cell>
          <cell r="D85">
            <v>0.8</v>
          </cell>
          <cell r="E85">
            <v>657.00400000000002</v>
          </cell>
          <cell r="F85">
            <v>7.8874900000000006</v>
          </cell>
          <cell r="G85">
            <v>0.95030000000000003</v>
          </cell>
          <cell r="H85">
            <v>2</v>
          </cell>
          <cell r="I85">
            <v>293.14999999999998</v>
          </cell>
          <cell r="J85">
            <v>1E-3</v>
          </cell>
          <cell r="K85">
            <v>0.18996059443324498</v>
          </cell>
          <cell r="L85">
            <v>80</v>
          </cell>
          <cell r="M85">
            <v>5.2837200633051743E-4</v>
          </cell>
        </row>
        <row r="86">
          <cell r="B86" t="str">
            <v>Product C-2574 Product Glycol Ether EMB</v>
          </cell>
          <cell r="C86" t="str">
            <v>Glycol Ether EMB</v>
          </cell>
          <cell r="D86">
            <v>0.1</v>
          </cell>
          <cell r="H86">
            <v>2</v>
          </cell>
          <cell r="I86">
            <v>293.14999999999998</v>
          </cell>
          <cell r="J86">
            <v>0.01</v>
          </cell>
          <cell r="L86">
            <v>10</v>
          </cell>
          <cell r="M86">
            <v>5.283720063305174E-3</v>
          </cell>
        </row>
        <row r="87">
          <cell r="B87" t="str">
            <v>Product C-2574 Product Methanol</v>
          </cell>
          <cell r="C87" t="str">
            <v>Methanol</v>
          </cell>
          <cell r="D87">
            <v>0.1</v>
          </cell>
          <cell r="H87">
            <v>1</v>
          </cell>
          <cell r="I87">
            <v>293.14999999999998</v>
          </cell>
          <cell r="J87">
            <v>1.8816059443324498</v>
          </cell>
          <cell r="L87">
            <v>10</v>
          </cell>
          <cell r="M87">
            <v>0.99418790793036438</v>
          </cell>
        </row>
        <row r="88">
          <cell r="B88" t="str">
            <v>Torq-Trim II Product Torq-Trim II</v>
          </cell>
          <cell r="C88" t="str">
            <v>Torq-Trim II</v>
          </cell>
          <cell r="D88">
            <v>0.7</v>
          </cell>
          <cell r="E88">
            <v>624.22699999999998</v>
          </cell>
          <cell r="F88">
            <v>7.1255500000000014</v>
          </cell>
          <cell r="G88">
            <v>0.85850000000000004</v>
          </cell>
          <cell r="H88">
            <v>2</v>
          </cell>
          <cell r="I88">
            <v>293.14999999999998</v>
          </cell>
          <cell r="J88">
            <v>0.01</v>
          </cell>
          <cell r="K88">
            <v>0.20011343959575464</v>
          </cell>
          <cell r="L88">
            <v>70</v>
          </cell>
          <cell r="M88">
            <v>1.5297268795977726E-2</v>
          </cell>
        </row>
        <row r="89">
          <cell r="B89" t="str">
            <v>Torq-Trim II Product Isopropyl Alcohol</v>
          </cell>
          <cell r="C89" t="str">
            <v>Isopropyl Alcohol</v>
          </cell>
          <cell r="D89">
            <v>0.3</v>
          </cell>
          <cell r="H89">
            <v>1</v>
          </cell>
          <cell r="I89">
            <v>293.14999999999998</v>
          </cell>
          <cell r="J89">
            <v>0.64371146531918211</v>
          </cell>
          <cell r="L89">
            <v>30</v>
          </cell>
          <cell r="M89">
            <v>0.9847027312040223</v>
          </cell>
        </row>
        <row r="90">
          <cell r="B90" t="str">
            <v>UNIC-2082 Product UNIC-2082</v>
          </cell>
          <cell r="C90" t="str">
            <v>UNIC-2082</v>
          </cell>
          <cell r="D90">
            <v>0.84960000000000002</v>
          </cell>
          <cell r="E90">
            <v>375.72064</v>
          </cell>
          <cell r="F90">
            <v>7.8633801600000002</v>
          </cell>
          <cell r="G90">
            <v>0.94739519999999999</v>
          </cell>
          <cell r="H90">
            <v>2</v>
          </cell>
          <cell r="I90">
            <v>293.14999999999998</v>
          </cell>
          <cell r="J90">
            <v>1E-3</v>
          </cell>
          <cell r="K90">
            <v>0.15543354175064233</v>
          </cell>
          <cell r="L90">
            <v>84.96</v>
          </cell>
          <cell r="M90">
            <v>4.8623055287119933E-4</v>
          </cell>
        </row>
        <row r="91">
          <cell r="B91" t="str">
            <v>UNIC-2082 Product Xylene</v>
          </cell>
          <cell r="C91" t="str">
            <v>Xylene</v>
          </cell>
          <cell r="D91">
            <v>7.5200000000000003E-2</v>
          </cell>
          <cell r="H91">
            <v>2</v>
          </cell>
          <cell r="I91">
            <v>293.14999999999998</v>
          </cell>
          <cell r="J91">
            <v>0.17403157894736843</v>
          </cell>
          <cell r="L91">
            <v>7.52</v>
          </cell>
          <cell r="M91">
            <v>8.4619470848626727E-2</v>
          </cell>
        </row>
        <row r="92">
          <cell r="B92" t="str">
            <v>UNIC-2082 Product Methanol</v>
          </cell>
          <cell r="C92" t="str">
            <v>Methanol</v>
          </cell>
          <cell r="D92">
            <v>7.5200000000000003E-2</v>
          </cell>
          <cell r="H92">
            <v>1</v>
          </cell>
          <cell r="I92">
            <v>293.14999999999998</v>
          </cell>
          <cell r="J92">
            <v>1.8816059443324498</v>
          </cell>
          <cell r="L92">
            <v>7.52</v>
          </cell>
          <cell r="M92">
            <v>0.91489429859850213</v>
          </cell>
        </row>
        <row r="93">
          <cell r="B93" t="str">
            <v>Sandwedge NT Product Sandwedge NT</v>
          </cell>
          <cell r="C93" t="str">
            <v>Sandwedge NT</v>
          </cell>
          <cell r="D93">
            <v>0.36416358364163576</v>
          </cell>
          <cell r="E93">
            <v>340.65393460653922</v>
          </cell>
          <cell r="F93">
            <v>7.9018863213678623</v>
          </cell>
          <cell r="G93">
            <v>0.95203449655034478</v>
          </cell>
          <cell r="H93">
            <v>2</v>
          </cell>
          <cell r="I93">
            <v>293.14999999999998</v>
          </cell>
          <cell r="J93">
            <v>6.5034999999999996E-2</v>
          </cell>
          <cell r="K93">
            <v>3.2277219278072179E-2</v>
          </cell>
          <cell r="L93">
            <v>36.42</v>
          </cell>
          <cell r="M93">
            <v>0.45788009997535806</v>
          </cell>
        </row>
        <row r="94">
          <cell r="B94" t="str">
            <v>Sandwedge NT Product Aromatic 150 Fluid</v>
          </cell>
          <cell r="C94" t="str">
            <v>Aromatic 150 Fluid</v>
          </cell>
          <cell r="D94">
            <v>5.5894410558944091E-2</v>
          </cell>
          <cell r="H94">
            <v>2</v>
          </cell>
          <cell r="I94">
            <v>293.14999999999998</v>
          </cell>
          <cell r="J94">
            <v>5.6000000000000001E-2</v>
          </cell>
          <cell r="L94">
            <v>5.59</v>
          </cell>
          <cell r="M94">
            <v>0.39426901819973947</v>
          </cell>
        </row>
        <row r="95">
          <cell r="B95" t="str">
            <v>Sandwedge NT Product Glycol Ether EDP</v>
          </cell>
          <cell r="C95" t="str">
            <v>Glycol Ether EDP</v>
          </cell>
          <cell r="D95">
            <v>0.48838116188381153</v>
          </cell>
          <cell r="H95">
            <v>2</v>
          </cell>
          <cell r="I95">
            <v>293.14999999999998</v>
          </cell>
          <cell r="J95">
            <v>0.01</v>
          </cell>
          <cell r="L95">
            <v>48.843000000000004</v>
          </cell>
          <cell r="M95">
            <v>7.0405181821382043E-2</v>
          </cell>
        </row>
        <row r="96">
          <cell r="B96" t="str">
            <v>Sandwedge NT Product Product 82</v>
          </cell>
          <cell r="C96" t="str">
            <v>Product 82</v>
          </cell>
          <cell r="D96">
            <v>3.7296270372962695E-2</v>
          </cell>
          <cell r="H96">
            <v>2</v>
          </cell>
          <cell r="I96">
            <v>293.14999999999998</v>
          </cell>
          <cell r="J96">
            <v>1E-3</v>
          </cell>
          <cell r="L96">
            <v>3.73</v>
          </cell>
          <cell r="M96">
            <v>7.0405181821382046E-3</v>
          </cell>
        </row>
        <row r="97">
          <cell r="B97" t="str">
            <v>Sandwedge NT Product Glycol Ether EDP</v>
          </cell>
          <cell r="C97" t="str">
            <v>Glycol Ether EDP</v>
          </cell>
          <cell r="D97">
            <v>5.426457354264573E-2</v>
          </cell>
          <cell r="H97">
            <v>2</v>
          </cell>
          <cell r="I97">
            <v>293.14999999999998</v>
          </cell>
          <cell r="J97">
            <v>0.01</v>
          </cell>
          <cell r="L97">
            <v>5.4270000000000005</v>
          </cell>
          <cell r="M97">
            <v>7.0405181821382043E-2</v>
          </cell>
        </row>
        <row r="98">
          <cell r="B98" t="str">
            <v>Sandwedge Product Sandwedge</v>
          </cell>
          <cell r="C98" t="str">
            <v>Sandwedge</v>
          </cell>
          <cell r="D98">
            <v>0.4536</v>
          </cell>
          <cell r="E98">
            <v>335.31154200000003</v>
          </cell>
          <cell r="F98">
            <v>7.1329635600000012</v>
          </cell>
          <cell r="G98">
            <v>0.85939320000000008</v>
          </cell>
          <cell r="H98">
            <v>2</v>
          </cell>
          <cell r="I98">
            <v>293.14999999999998</v>
          </cell>
          <cell r="J98">
            <v>7.8535789473684212E-2</v>
          </cell>
          <cell r="K98">
            <v>0.28658349449476528</v>
          </cell>
          <cell r="L98">
            <v>45.36</v>
          </cell>
          <cell r="M98">
            <v>0.10078417214900554</v>
          </cell>
        </row>
        <row r="99">
          <cell r="B99" t="str">
            <v>Sandwedge Product Aromatic 150 Fluid</v>
          </cell>
          <cell r="C99" t="str">
            <v>Aromatic 150 Fluid</v>
          </cell>
          <cell r="D99">
            <v>6.9699999999999998E-2</v>
          </cell>
          <cell r="H99">
            <v>2</v>
          </cell>
          <cell r="I99">
            <v>293.14999999999998</v>
          </cell>
          <cell r="J99">
            <v>5.6000000000000001E-2</v>
          </cell>
          <cell r="L99">
            <v>6.97</v>
          </cell>
          <cell r="M99">
            <v>7.1864224937032997E-2</v>
          </cell>
        </row>
        <row r="100">
          <cell r="B100" t="str">
            <v>Sandwedge Product Isopropyl Alcohol</v>
          </cell>
          <cell r="C100" t="str">
            <v>Isopropyl Alcohol</v>
          </cell>
          <cell r="D100">
            <v>0.38380000000000003</v>
          </cell>
          <cell r="H100">
            <v>1</v>
          </cell>
          <cell r="I100">
            <v>293.14999999999998</v>
          </cell>
          <cell r="J100">
            <v>0.64371146531918211</v>
          </cell>
          <cell r="L100">
            <v>38.380000000000003</v>
          </cell>
          <cell r="M100">
            <v>0.82606831318294305</v>
          </cell>
        </row>
        <row r="101">
          <cell r="B101" t="str">
            <v>Sandwedge Product Product 82</v>
          </cell>
          <cell r="C101" t="str">
            <v>Product 82</v>
          </cell>
          <cell r="D101">
            <v>9.2899999999999996E-2</v>
          </cell>
          <cell r="H101">
            <v>2</v>
          </cell>
          <cell r="I101">
            <v>293.14999999999998</v>
          </cell>
          <cell r="J101">
            <v>1E-3</v>
          </cell>
          <cell r="L101">
            <v>9.2899999999999991</v>
          </cell>
          <cell r="M101">
            <v>1.2832897310184463E-3</v>
          </cell>
        </row>
        <row r="102">
          <cell r="B102" t="str">
            <v>Sandwedge OS Product Sandwedge OS</v>
          </cell>
          <cell r="C102" t="str">
            <v>Sandwedge OS</v>
          </cell>
          <cell r="D102">
            <v>0.42</v>
          </cell>
          <cell r="E102">
            <v>362.2</v>
          </cell>
          <cell r="F102">
            <v>7.9494246000000004</v>
          </cell>
          <cell r="G102">
            <v>0.957762</v>
          </cell>
          <cell r="H102">
            <v>2</v>
          </cell>
          <cell r="I102">
            <v>293.14999999999998</v>
          </cell>
          <cell r="J102">
            <v>6.5034999999999996E-2</v>
          </cell>
          <cell r="K102">
            <v>3.3114699999999997E-2</v>
          </cell>
          <cell r="L102">
            <v>42</v>
          </cell>
          <cell r="M102">
            <v>0.86672885986539616</v>
          </cell>
        </row>
        <row r="103">
          <cell r="B103" t="str">
            <v>Sandwedge OS Product Glycol Ether EDP</v>
          </cell>
          <cell r="C103" t="str">
            <v>Glycol Ether EDP</v>
          </cell>
          <cell r="D103">
            <v>0.57999999999999996</v>
          </cell>
          <cell r="H103">
            <v>2</v>
          </cell>
          <cell r="I103">
            <v>293.14999999999998</v>
          </cell>
          <cell r="J103">
            <v>0.01</v>
          </cell>
          <cell r="L103">
            <v>58</v>
          </cell>
          <cell r="M103">
            <v>0.13327114013460387</v>
          </cell>
        </row>
        <row r="104">
          <cell r="B104" t="str">
            <v>Code 8015 Product Code 8015</v>
          </cell>
          <cell r="C104" t="str">
            <v>Code 8015</v>
          </cell>
          <cell r="D104">
            <v>0.91280000000000006</v>
          </cell>
          <cell r="E104">
            <v>366.68959999999998</v>
          </cell>
          <cell r="F104">
            <v>9.4455274880000015</v>
          </cell>
          <cell r="G104">
            <v>1.13801536</v>
          </cell>
          <cell r="H104">
            <v>2</v>
          </cell>
          <cell r="I104">
            <v>293.14999999999998</v>
          </cell>
          <cell r="J104">
            <v>1E-3</v>
          </cell>
          <cell r="K104">
            <v>3.0490702123655386E-2</v>
          </cell>
          <cell r="L104">
            <v>91.28</v>
          </cell>
          <cell r="M104">
            <v>2.9394808632890379E-3</v>
          </cell>
        </row>
        <row r="105">
          <cell r="B105" t="str">
            <v>Code 8015 Product Water</v>
          </cell>
          <cell r="C105" t="str">
            <v>Water</v>
          </cell>
          <cell r="D105">
            <v>8.72E-2</v>
          </cell>
          <cell r="H105">
            <v>3</v>
          </cell>
          <cell r="I105">
            <v>293.14999999999998</v>
          </cell>
          <cell r="J105">
            <v>0.33919612527127735</v>
          </cell>
          <cell r="L105">
            <v>8.7200000000000006</v>
          </cell>
          <cell r="M105">
            <v>0.99706051913671101</v>
          </cell>
        </row>
        <row r="106">
          <cell r="B106" t="str">
            <v xml:space="preserve"> </v>
          </cell>
          <cell r="M106" t="e">
            <v>#DIV/0!</v>
          </cell>
        </row>
        <row r="107">
          <cell r="B107" t="str">
            <v>Calcium Chloride Brine Calcium Chloride</v>
          </cell>
          <cell r="C107" t="str">
            <v>Calcium Chloride</v>
          </cell>
          <cell r="D107">
            <v>0.35</v>
          </cell>
          <cell r="E107">
            <v>50.545100000000005</v>
          </cell>
          <cell r="F107">
            <v>5.3950000000000005</v>
          </cell>
          <cell r="G107">
            <v>0.65</v>
          </cell>
          <cell r="H107">
            <v>2</v>
          </cell>
          <cell r="I107">
            <v>293.14999999999998</v>
          </cell>
          <cell r="J107">
            <v>1E-4</v>
          </cell>
          <cell r="K107">
            <v>0.22051248142633029</v>
          </cell>
          <cell r="L107">
            <v>91.28</v>
          </cell>
          <cell r="M107">
            <v>2.9472779837979885E-4</v>
          </cell>
        </row>
        <row r="108">
          <cell r="B108" t="str">
            <v>Calcium Chloride Brine Water</v>
          </cell>
          <cell r="C108" t="str">
            <v>Water</v>
          </cell>
          <cell r="D108">
            <v>0.65</v>
          </cell>
          <cell r="H108">
            <v>3</v>
          </cell>
          <cell r="I108">
            <v>293.14999999999998</v>
          </cell>
          <cell r="J108">
            <v>0.33919612527127735</v>
          </cell>
          <cell r="L108">
            <v>8.7200000000000006</v>
          </cell>
          <cell r="M108">
            <v>0.9997052722016202</v>
          </cell>
        </row>
        <row r="109">
          <cell r="B109" t="str">
            <v>Butanol Bottoms</v>
          </cell>
          <cell r="C109" t="str">
            <v>N-Butanol</v>
          </cell>
          <cell r="D109">
            <v>6.0000000000000001E-3</v>
          </cell>
          <cell r="E109">
            <v>99.410913999999991</v>
          </cell>
          <cell r="F109">
            <v>6.7668157000000004</v>
          </cell>
          <cell r="G109">
            <v>0.81527899999999998</v>
          </cell>
          <cell r="H109">
            <v>1</v>
          </cell>
          <cell r="I109">
            <v>293.14999999999998</v>
          </cell>
          <cell r="J109">
            <v>8.2555562468504262E-2</v>
          </cell>
          <cell r="K109">
            <v>3.6266170848495233E-2</v>
          </cell>
          <cell r="M109">
            <v>1</v>
          </cell>
        </row>
        <row r="110">
          <cell r="C110" t="str">
            <v>Butanoic Acid</v>
          </cell>
          <cell r="D110">
            <v>0</v>
          </cell>
          <cell r="H110">
            <v>2</v>
          </cell>
          <cell r="I110">
            <v>293.14999999999998</v>
          </cell>
          <cell r="J110" t="str">
            <v xml:space="preserve"> </v>
          </cell>
          <cell r="M110" t="e">
            <v>#VALUE!</v>
          </cell>
        </row>
        <row r="111">
          <cell r="C111" t="str">
            <v>4-Heptanol</v>
          </cell>
          <cell r="D111">
            <v>0</v>
          </cell>
          <cell r="H111">
            <v>2</v>
          </cell>
          <cell r="I111">
            <v>293.14999999999998</v>
          </cell>
          <cell r="J111" t="str">
            <v xml:space="preserve"> </v>
          </cell>
          <cell r="M111" t="e">
            <v>#VALUE!</v>
          </cell>
        </row>
        <row r="112">
          <cell r="C112" t="str">
            <v>2-Ethyl-2-Hexanal</v>
          </cell>
          <cell r="D112">
            <v>0</v>
          </cell>
          <cell r="H112">
            <v>2</v>
          </cell>
          <cell r="I112">
            <v>293.14999999999998</v>
          </cell>
          <cell r="J112" t="str">
            <v xml:space="preserve"> </v>
          </cell>
          <cell r="M112" t="e">
            <v>#VALUE!</v>
          </cell>
        </row>
        <row r="113">
          <cell r="C113" t="str">
            <v>Butanoic Acid Butyl Ester</v>
          </cell>
          <cell r="D113">
            <v>0.12</v>
          </cell>
          <cell r="H113">
            <v>2</v>
          </cell>
          <cell r="I113">
            <v>293.14999999999998</v>
          </cell>
          <cell r="J113">
            <v>3.4999684210526315E-2</v>
          </cell>
          <cell r="M113" t="e">
            <v>#DIV/0!</v>
          </cell>
        </row>
        <row r="114">
          <cell r="C114" t="str">
            <v>2-Ethyl-2-Hexenal</v>
          </cell>
          <cell r="D114">
            <v>0</v>
          </cell>
          <cell r="H114">
            <v>2</v>
          </cell>
          <cell r="I114">
            <v>293.14999999999998</v>
          </cell>
          <cell r="J114" t="str">
            <v xml:space="preserve"> </v>
          </cell>
          <cell r="M114" t="e">
            <v>#VALUE!</v>
          </cell>
        </row>
        <row r="115">
          <cell r="C115" t="str">
            <v>2-Ethyl-1-Hexanol</v>
          </cell>
          <cell r="D115">
            <v>0.113</v>
          </cell>
          <cell r="H115">
            <v>2</v>
          </cell>
          <cell r="I115">
            <v>293.14999999999998</v>
          </cell>
          <cell r="J115">
            <v>6.961263157894736E-3</v>
          </cell>
          <cell r="M115" t="e">
            <v>#DIV/0!</v>
          </cell>
        </row>
        <row r="116">
          <cell r="C116" t="str">
            <v>1,1 Dibutoxy Butane Isomers</v>
          </cell>
          <cell r="D116">
            <v>0</v>
          </cell>
          <cell r="H116">
            <v>2</v>
          </cell>
          <cell r="I116">
            <v>293.14999999999998</v>
          </cell>
          <cell r="J116" t="str">
            <v xml:space="preserve"> </v>
          </cell>
          <cell r="M116" t="e">
            <v>#VALUE!</v>
          </cell>
        </row>
        <row r="117">
          <cell r="C117" t="str">
            <v>2-Propyl 2-Heptenal</v>
          </cell>
          <cell r="D117">
            <v>0</v>
          </cell>
          <cell r="H117">
            <v>2</v>
          </cell>
          <cell r="I117">
            <v>293.14999999999998</v>
          </cell>
          <cell r="J117" t="str">
            <v xml:space="preserve"> </v>
          </cell>
          <cell r="M117" t="e">
            <v>#VALUE!</v>
          </cell>
        </row>
        <row r="118">
          <cell r="C118" t="str">
            <v>Trimethyl nonanol</v>
          </cell>
          <cell r="D118">
            <v>0</v>
          </cell>
          <cell r="H118">
            <v>2</v>
          </cell>
          <cell r="I118">
            <v>293.14999999999998</v>
          </cell>
          <cell r="J118" t="str">
            <v xml:space="preserve"> </v>
          </cell>
          <cell r="M118" t="e">
            <v>#VALUE!</v>
          </cell>
        </row>
        <row r="119">
          <cell r="C119" t="str">
            <v>Isobutanol</v>
          </cell>
          <cell r="D119">
            <v>0.01</v>
          </cell>
          <cell r="H119">
            <v>2</v>
          </cell>
          <cell r="I119">
            <v>293.14999999999998</v>
          </cell>
          <cell r="J119">
            <v>0.17403157894736843</v>
          </cell>
          <cell r="M119" t="e">
            <v>#DIV/0!</v>
          </cell>
        </row>
        <row r="120">
          <cell r="C120" t="str">
            <v>Mixed Pentanols</v>
          </cell>
          <cell r="D120">
            <v>0.751</v>
          </cell>
          <cell r="H120">
            <v>2</v>
          </cell>
          <cell r="I120">
            <v>293.14999999999998</v>
          </cell>
          <cell r="J120">
            <v>3.8673684210526311E-2</v>
          </cell>
          <cell r="M120" t="e">
            <v>#DIV/0!</v>
          </cell>
        </row>
        <row r="123">
          <cell r="B123">
            <v>0.14503770000000002</v>
          </cell>
        </row>
      </sheetData>
      <sheetData sheetId="2"/>
      <sheetData sheetId="3">
        <row r="3">
          <cell r="B3" t="str">
            <v>L</v>
          </cell>
          <cell r="C3" t="str">
            <v>Loading</v>
          </cell>
        </row>
        <row r="4">
          <cell r="B4" t="str">
            <v>M</v>
          </cell>
          <cell r="C4" t="str">
            <v>Mixing</v>
          </cell>
        </row>
        <row r="5">
          <cell r="B5" t="str">
            <v>U</v>
          </cell>
          <cell r="C5" t="str">
            <v>Unloading</v>
          </cell>
        </row>
        <row r="6">
          <cell r="B6" t="str">
            <v>P</v>
          </cell>
          <cell r="C6" t="str">
            <v>Purging</v>
          </cell>
        </row>
        <row r="7">
          <cell r="B7" t="str">
            <v>R</v>
          </cell>
          <cell r="C7" t="str">
            <v>Remove Reactants</v>
          </cell>
        </row>
        <row r="8">
          <cell r="B8" t="str">
            <v>RP</v>
          </cell>
          <cell r="C8" t="str">
            <v>Replace Products</v>
          </cell>
        </row>
        <row r="9">
          <cell r="B9" t="str">
            <v>RXN</v>
          </cell>
          <cell r="C9" t="str">
            <v>Reaction</v>
          </cell>
        </row>
        <row r="10">
          <cell r="B10" t="str">
            <v>IGL</v>
          </cell>
          <cell r="C10" t="str">
            <v>Ideal Gas Law</v>
          </cell>
        </row>
        <row r="11">
          <cell r="B11" t="str">
            <v>VS</v>
          </cell>
          <cell r="C11" t="str">
            <v>Vacuum Stripping</v>
          </cell>
        </row>
      </sheetData>
      <sheetData sheetId="4">
        <row r="5">
          <cell r="B5" t="str">
            <v>R-006</v>
          </cell>
          <cell r="D5">
            <v>0</v>
          </cell>
          <cell r="E5">
            <v>2</v>
          </cell>
          <cell r="F5">
            <v>6.561679790026246</v>
          </cell>
          <cell r="G5">
            <v>33.815821889033906</v>
          </cell>
        </row>
        <row r="6">
          <cell r="B6" t="str">
            <v>R-004</v>
          </cell>
          <cell r="C6">
            <v>2500</v>
          </cell>
          <cell r="D6">
            <v>9463.5</v>
          </cell>
          <cell r="F6">
            <v>5.833333333333333</v>
          </cell>
          <cell r="G6">
            <v>26.725354171163165</v>
          </cell>
        </row>
        <row r="7">
          <cell r="B7" t="str">
            <v>E-601</v>
          </cell>
          <cell r="D7">
            <v>0</v>
          </cell>
          <cell r="E7">
            <v>2</v>
          </cell>
          <cell r="F7">
            <v>6.561679790026246</v>
          </cell>
          <cell r="G7">
            <v>33.815821889033906</v>
          </cell>
        </row>
        <row r="8">
          <cell r="B8" t="str">
            <v>V-601</v>
          </cell>
          <cell r="D8">
            <v>0</v>
          </cell>
          <cell r="F8">
            <v>0</v>
          </cell>
          <cell r="G8">
            <v>0</v>
          </cell>
        </row>
        <row r="9">
          <cell r="B9" t="str">
            <v>T-30</v>
          </cell>
          <cell r="D9">
            <v>0</v>
          </cell>
          <cell r="E9">
            <v>2</v>
          </cell>
          <cell r="F9">
            <v>6.561679790026246</v>
          </cell>
          <cell r="G9">
            <v>33.815821889033906</v>
          </cell>
        </row>
        <row r="10">
          <cell r="B10" t="str">
            <v>T-101</v>
          </cell>
          <cell r="E10">
            <v>2</v>
          </cell>
          <cell r="F10">
            <v>6.561679790026246</v>
          </cell>
          <cell r="G10">
            <v>33.815821889033906</v>
          </cell>
        </row>
        <row r="11">
          <cell r="E11">
            <v>5.0799998374400052E-2</v>
          </cell>
          <cell r="F11">
            <v>6.561679790026246</v>
          </cell>
          <cell r="G11">
            <v>33.815821889033906</v>
          </cell>
        </row>
        <row r="12">
          <cell r="E12">
            <v>5.0799998374400052E-2</v>
          </cell>
          <cell r="F12">
            <v>6.561679790026246</v>
          </cell>
          <cell r="G12">
            <v>33.815821889033906</v>
          </cell>
        </row>
        <row r="13">
          <cell r="E13">
            <v>1.5239999512320015</v>
          </cell>
          <cell r="F13">
            <v>4.9999998400000045</v>
          </cell>
          <cell r="G13">
            <v>19.634952828299202</v>
          </cell>
        </row>
        <row r="14">
          <cell r="E14">
            <v>1.5239999512320015</v>
          </cell>
          <cell r="F14">
            <v>4.9999998400000045</v>
          </cell>
          <cell r="G14">
            <v>19.634952828299202</v>
          </cell>
        </row>
        <row r="15">
          <cell r="E15">
            <v>1.5239999512320015</v>
          </cell>
          <cell r="F15">
            <v>4.9999998400000045</v>
          </cell>
          <cell r="G15">
            <v>19.634952828299202</v>
          </cell>
        </row>
        <row r="16">
          <cell r="E16">
            <v>0.4</v>
          </cell>
          <cell r="F16">
            <v>1.3123359580052494</v>
          </cell>
          <cell r="G16">
            <v>1.3526328755613566</v>
          </cell>
        </row>
        <row r="17">
          <cell r="E17">
            <v>0.1</v>
          </cell>
          <cell r="F17">
            <v>0.32808398950131235</v>
          </cell>
          <cell r="G17">
            <v>8.4539554722584787E-2</v>
          </cell>
        </row>
        <row r="18">
          <cell r="E18">
            <v>0.5</v>
          </cell>
          <cell r="F18">
            <v>1.6404199475065615</v>
          </cell>
          <cell r="G18">
            <v>2.1134888680646191</v>
          </cell>
        </row>
        <row r="19">
          <cell r="E19">
            <v>0.5</v>
          </cell>
          <cell r="F19">
            <v>1.6404199475065615</v>
          </cell>
          <cell r="G19">
            <v>2.1134888680646191</v>
          </cell>
        </row>
        <row r="20">
          <cell r="E20">
            <v>0.5</v>
          </cell>
          <cell r="F20">
            <v>1.6404199475065615</v>
          </cell>
          <cell r="G20">
            <v>2.1134888680646191</v>
          </cell>
        </row>
        <row r="21">
          <cell r="E21">
            <v>0.4</v>
          </cell>
          <cell r="F21">
            <v>1.3123359580052494</v>
          </cell>
          <cell r="G21">
            <v>1.3526328755613566</v>
          </cell>
        </row>
        <row r="22">
          <cell r="E22">
            <v>2</v>
          </cell>
          <cell r="F22">
            <v>6.561679790026246</v>
          </cell>
          <cell r="G22">
            <v>33.815821889033906</v>
          </cell>
        </row>
        <row r="23">
          <cell r="E23">
            <v>1</v>
          </cell>
          <cell r="F23">
            <v>3.280839895013123</v>
          </cell>
          <cell r="G23">
            <v>8.4539554722584764</v>
          </cell>
        </row>
        <row r="24">
          <cell r="E24">
            <v>0.1</v>
          </cell>
          <cell r="F24">
            <v>0.32808398950131235</v>
          </cell>
          <cell r="G24">
            <v>8.4539554722584787E-2</v>
          </cell>
        </row>
        <row r="25">
          <cell r="E25">
            <v>1.5239999512320015</v>
          </cell>
          <cell r="F25">
            <v>4.9999998400000045</v>
          </cell>
          <cell r="G25">
            <v>19.634952828299202</v>
          </cell>
        </row>
        <row r="26">
          <cell r="E26">
            <v>2</v>
          </cell>
          <cell r="F26">
            <v>6.561679790026246</v>
          </cell>
          <cell r="G26">
            <v>33.815821889033906</v>
          </cell>
        </row>
        <row r="27">
          <cell r="E27">
            <v>2</v>
          </cell>
          <cell r="F27">
            <v>6.561679790026246</v>
          </cell>
          <cell r="G27">
            <v>33.815821889033906</v>
          </cell>
        </row>
        <row r="28">
          <cell r="E28">
            <v>2</v>
          </cell>
          <cell r="F28">
            <v>6.561679790026246</v>
          </cell>
          <cell r="G28">
            <v>33.815821889033906</v>
          </cell>
        </row>
        <row r="29">
          <cell r="B29" t="str">
            <v>R-011</v>
          </cell>
          <cell r="D29">
            <v>0</v>
          </cell>
          <cell r="E29">
            <v>2</v>
          </cell>
          <cell r="F29">
            <v>6.561679790026246</v>
          </cell>
          <cell r="G29">
            <v>33.815821889033906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Volumetrics"/>
      <sheetName val="Data Entry - Compositions"/>
      <sheetName val="K-Plot"/>
      <sheetName val="Create Report Page"/>
      <sheetName val="Final Report Page"/>
      <sheetName val="Properties + Constants"/>
      <sheetName val="Residual Oil Composition"/>
      <sheetName val="Database"/>
      <sheetName val="Revision History"/>
      <sheetName val="Linked Data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itive"/>
      <sheetName val="Tanks Emit"/>
      <sheetName val="Tanks Spec Old"/>
      <sheetName val="Tanks Spec"/>
      <sheetName val="Blend"/>
      <sheetName val="R2"/>
      <sheetName val="R4"/>
      <sheetName val="R2Hotwell"/>
      <sheetName val="R4Hotwell"/>
      <sheetName val="HWV"/>
      <sheetName val="R3"/>
      <sheetName val="R6"/>
      <sheetName val="WFE "/>
      <sheetName val="WW "/>
      <sheetName val="Biotreater"/>
      <sheetName val="Cooling Tower"/>
      <sheetName val="Boilers"/>
      <sheetName val="EmittedChemicals"/>
      <sheetName val="Model-EmittedChemicals"/>
      <sheetName val="GenericISCResult"/>
      <sheetName val="ESL2000+"/>
      <sheetName val="Classifi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L12" t="str">
            <v>A-8550</v>
          </cell>
          <cell r="M12">
            <v>0</v>
          </cell>
          <cell r="N12">
            <v>0</v>
          </cell>
          <cell r="O12">
            <v>0</v>
          </cell>
          <cell r="P12">
            <v>8.2738411355159913E-3</v>
          </cell>
        </row>
        <row r="13">
          <cell r="L13" t="str">
            <v>AA204</v>
          </cell>
          <cell r="M13">
            <v>0</v>
          </cell>
          <cell r="N13">
            <v>2.2923289916481251E-2</v>
          </cell>
          <cell r="O13">
            <v>0</v>
          </cell>
          <cell r="P13">
            <v>0</v>
          </cell>
        </row>
        <row r="14">
          <cell r="L14" t="str">
            <v>AEPHP Aminoethylpiperazine-HP</v>
          </cell>
          <cell r="M14">
            <v>0</v>
          </cell>
          <cell r="N14">
            <v>1.7548360303815377E-4</v>
          </cell>
          <cell r="O14">
            <v>3.1048999250111341E-4</v>
          </cell>
          <cell r="P14">
            <v>0</v>
          </cell>
        </row>
        <row r="15">
          <cell r="L15" t="str">
            <v>Aromatic 150 Fluid</v>
          </cell>
          <cell r="M15">
            <v>0</v>
          </cell>
          <cell r="N15">
            <v>1.4016821119260144E-2</v>
          </cell>
          <cell r="O15">
            <v>1.4016821119260144E-2</v>
          </cell>
          <cell r="P15">
            <v>1.037173897820085E-2</v>
          </cell>
        </row>
        <row r="16">
          <cell r="L16" t="str">
            <v>CITGO High Sulfur No. 2 Fuel Oil</v>
          </cell>
          <cell r="M16">
            <v>0</v>
          </cell>
          <cell r="N16">
            <v>4.3927859771537819E-2</v>
          </cell>
          <cell r="O16">
            <v>0</v>
          </cell>
          <cell r="P16">
            <v>0</v>
          </cell>
        </row>
        <row r="17">
          <cell r="L17" t="str">
            <v>Code 2075</v>
          </cell>
          <cell r="M17">
            <v>0</v>
          </cell>
          <cell r="N17">
            <v>0</v>
          </cell>
          <cell r="O17">
            <v>4.2255834604359555E-2</v>
          </cell>
          <cell r="P17">
            <v>0</v>
          </cell>
        </row>
        <row r="18">
          <cell r="L18" t="str">
            <v>Code 2563</v>
          </cell>
          <cell r="M18">
            <v>0</v>
          </cell>
          <cell r="N18">
            <v>0</v>
          </cell>
          <cell r="O18">
            <v>1.5451836739275819E-2</v>
          </cell>
          <cell r="P18">
            <v>0</v>
          </cell>
        </row>
        <row r="19">
          <cell r="L19" t="str">
            <v>Code 506</v>
          </cell>
          <cell r="M19">
            <v>0</v>
          </cell>
          <cell r="N19">
            <v>0</v>
          </cell>
          <cell r="O19">
            <v>1.5292255131411747E-2</v>
          </cell>
          <cell r="P19">
            <v>0</v>
          </cell>
        </row>
        <row r="20">
          <cell r="L20" t="str">
            <v>Code 543</v>
          </cell>
          <cell r="M20">
            <v>0</v>
          </cell>
          <cell r="N20">
            <v>0</v>
          </cell>
          <cell r="O20">
            <v>4.2006845656106219E-2</v>
          </cell>
          <cell r="P20">
            <v>0</v>
          </cell>
        </row>
        <row r="21">
          <cell r="L21" t="str">
            <v>Code 548</v>
          </cell>
          <cell r="M21">
            <v>0</v>
          </cell>
          <cell r="N21">
            <v>0</v>
          </cell>
          <cell r="O21">
            <v>2.6842172383822888E-2</v>
          </cell>
          <cell r="P21">
            <v>0</v>
          </cell>
        </row>
        <row r="22">
          <cell r="L22" t="str">
            <v>Code 554</v>
          </cell>
          <cell r="M22">
            <v>0</v>
          </cell>
          <cell r="N22">
            <v>0</v>
          </cell>
          <cell r="O22">
            <v>2.2781919276314188E-2</v>
          </cell>
          <cell r="P22">
            <v>0</v>
          </cell>
        </row>
        <row r="23">
          <cell r="L23" t="str">
            <v>Code 568</v>
          </cell>
          <cell r="M23">
            <v>0</v>
          </cell>
          <cell r="N23">
            <v>0</v>
          </cell>
          <cell r="O23">
            <v>5.6433965163932516E-2</v>
          </cell>
          <cell r="P23">
            <v>0</v>
          </cell>
        </row>
        <row r="24">
          <cell r="L24" t="str">
            <v>Code 8015</v>
          </cell>
          <cell r="M24">
            <v>0</v>
          </cell>
          <cell r="N24">
            <v>0</v>
          </cell>
          <cell r="O24">
            <v>0</v>
          </cell>
          <cell r="P24">
            <v>1.6295835609592873E-3</v>
          </cell>
        </row>
        <row r="25">
          <cell r="L25" t="str">
            <v>Corsahib CI-3221</v>
          </cell>
          <cell r="M25">
            <v>0</v>
          </cell>
          <cell r="N25">
            <v>3.841517264048471E-3</v>
          </cell>
          <cell r="O25">
            <v>0</v>
          </cell>
          <cell r="P25">
            <v>0</v>
          </cell>
        </row>
        <row r="26">
          <cell r="L26" t="str">
            <v>Corsahib CI-3237</v>
          </cell>
          <cell r="M26">
            <v>0</v>
          </cell>
          <cell r="N26">
            <v>0</v>
          </cell>
          <cell r="O26">
            <v>6.373902417029783E-3</v>
          </cell>
          <cell r="P26">
            <v>0</v>
          </cell>
        </row>
        <row r="27">
          <cell r="L27" t="str">
            <v>Corsamine LD</v>
          </cell>
          <cell r="M27">
            <v>0</v>
          </cell>
          <cell r="N27">
            <v>0</v>
          </cell>
          <cell r="O27">
            <v>4.8432579753703797E-2</v>
          </cell>
          <cell r="P27">
            <v>0</v>
          </cell>
        </row>
        <row r="28">
          <cell r="L28" t="str">
            <v>Corsamine VAB-1</v>
          </cell>
          <cell r="M28">
            <v>0</v>
          </cell>
          <cell r="N28">
            <v>0</v>
          </cell>
          <cell r="O28">
            <v>3.7919610184297274E-4</v>
          </cell>
          <cell r="P28">
            <v>0</v>
          </cell>
        </row>
        <row r="29">
          <cell r="L29" t="str">
            <v>Corsamine VAB-2</v>
          </cell>
          <cell r="M29">
            <v>0</v>
          </cell>
          <cell r="N29">
            <v>0</v>
          </cell>
          <cell r="O29">
            <v>3.5380640634590801E-4</v>
          </cell>
          <cell r="P29">
            <v>0</v>
          </cell>
        </row>
        <row r="30">
          <cell r="L30" t="str">
            <v>Cortron R-2510</v>
          </cell>
          <cell r="M30">
            <v>0</v>
          </cell>
          <cell r="N30">
            <v>0.62192931846707278</v>
          </cell>
          <cell r="O30">
            <v>0</v>
          </cell>
          <cell r="P30">
            <v>0</v>
          </cell>
        </row>
        <row r="31">
          <cell r="L31" t="str">
            <v>Diethanolamine</v>
          </cell>
          <cell r="M31">
            <v>0</v>
          </cell>
          <cell r="N31">
            <v>5.2174524062229975E-4</v>
          </cell>
          <cell r="O31">
            <v>0</v>
          </cell>
          <cell r="P31">
            <v>0</v>
          </cell>
        </row>
        <row r="32">
          <cell r="L32" t="str">
            <v>Diethylenetriamine</v>
          </cell>
          <cell r="M32">
            <v>8.5521094406416E-3</v>
          </cell>
          <cell r="N32">
            <v>3.21521747695692E-3</v>
          </cell>
          <cell r="O32">
            <v>4.6927596070944653E-3</v>
          </cell>
          <cell r="P32">
            <v>4.4695080363443048E-4</v>
          </cell>
        </row>
        <row r="33">
          <cell r="L33" t="str">
            <v>Emersol 120 Stearic Acid</v>
          </cell>
          <cell r="M33">
            <v>0</v>
          </cell>
          <cell r="N33">
            <v>1.4380165310457196E-6</v>
          </cell>
          <cell r="O33">
            <v>0</v>
          </cell>
          <cell r="P33">
            <v>0</v>
          </cell>
        </row>
        <row r="34">
          <cell r="L34" t="str">
            <v>EMI 693</v>
          </cell>
          <cell r="M34">
            <v>1.3863863005867979E-2</v>
          </cell>
          <cell r="N34">
            <v>0</v>
          </cell>
          <cell r="O34">
            <v>0</v>
          </cell>
          <cell r="P34">
            <v>0</v>
          </cell>
        </row>
        <row r="35">
          <cell r="L35" t="str">
            <v>EMI-595</v>
          </cell>
          <cell r="M35">
            <v>0</v>
          </cell>
          <cell r="N35">
            <v>2.2473033372875082E-3</v>
          </cell>
          <cell r="O35">
            <v>0</v>
          </cell>
          <cell r="P35">
            <v>0</v>
          </cell>
        </row>
        <row r="36">
          <cell r="L36" t="str">
            <v>EMI-740</v>
          </cell>
          <cell r="M36">
            <v>1.4820815735158055E-2</v>
          </cell>
          <cell r="N36">
            <v>0</v>
          </cell>
          <cell r="O36">
            <v>0</v>
          </cell>
          <cell r="P36">
            <v>0</v>
          </cell>
        </row>
        <row r="37">
          <cell r="L37" t="str">
            <v>Empol 1003 Dimer Acid</v>
          </cell>
          <cell r="M37">
            <v>0</v>
          </cell>
          <cell r="N37">
            <v>0</v>
          </cell>
          <cell r="O37">
            <v>0</v>
          </cell>
          <cell r="P37">
            <v>4.8052600914219252E-3</v>
          </cell>
        </row>
        <row r="38">
          <cell r="L38" t="str">
            <v>Ethylenediamine</v>
          </cell>
          <cell r="M38">
            <v>0</v>
          </cell>
          <cell r="N38">
            <v>0</v>
          </cell>
          <cell r="O38">
            <v>4.0780725558103352E-2</v>
          </cell>
          <cell r="P38">
            <v>0</v>
          </cell>
        </row>
        <row r="39">
          <cell r="L39" t="str">
            <v>Glacial Acetic Acid</v>
          </cell>
          <cell r="M39">
            <v>2.98149283448099E-3</v>
          </cell>
          <cell r="N39">
            <v>0</v>
          </cell>
          <cell r="O39">
            <v>0</v>
          </cell>
          <cell r="P39">
            <v>0</v>
          </cell>
        </row>
        <row r="40">
          <cell r="L40" t="str">
            <v>Glycol Ether EDB</v>
          </cell>
          <cell r="M40">
            <v>0</v>
          </cell>
          <cell r="N40">
            <v>1.9657418892749094E-3</v>
          </cell>
          <cell r="O40">
            <v>0</v>
          </cell>
          <cell r="P40">
            <v>0</v>
          </cell>
        </row>
        <row r="41">
          <cell r="L41" t="str">
            <v>Glycol Ether EDP</v>
          </cell>
          <cell r="M41">
            <v>0</v>
          </cell>
          <cell r="N41">
            <v>0</v>
          </cell>
          <cell r="O41">
            <v>0</v>
          </cell>
          <cell r="P41">
            <v>2.5228832886723649E-2</v>
          </cell>
        </row>
        <row r="42">
          <cell r="L42" t="str">
            <v>Glycol Ether EMB</v>
          </cell>
          <cell r="M42">
            <v>0</v>
          </cell>
          <cell r="N42">
            <v>4.5777770917653166E-3</v>
          </cell>
          <cell r="O42">
            <v>0</v>
          </cell>
          <cell r="P42">
            <v>0</v>
          </cell>
        </row>
        <row r="43">
          <cell r="L43" t="str">
            <v>Hydrogen Chloride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L44" t="str">
            <v>Hypophosphorous Acid 50%</v>
          </cell>
          <cell r="M44">
            <v>0</v>
          </cell>
          <cell r="N44">
            <v>0</v>
          </cell>
          <cell r="O44">
            <v>0</v>
          </cell>
          <cell r="P44">
            <v>1.8687476786500667E-4</v>
          </cell>
        </row>
        <row r="45">
          <cell r="L45" t="str">
            <v>Isopropyl Alcohol</v>
          </cell>
          <cell r="M45">
            <v>0</v>
          </cell>
          <cell r="N45">
            <v>1.2924175800704683</v>
          </cell>
          <cell r="O45">
            <v>9.1335167812579596E-2</v>
          </cell>
          <cell r="P45">
            <v>1.5470389628887131</v>
          </cell>
        </row>
        <row r="46">
          <cell r="L46" t="str">
            <v>Jeffamine D-230</v>
          </cell>
          <cell r="M46">
            <v>1.2400437370624955E-2</v>
          </cell>
          <cell r="N46">
            <v>0</v>
          </cell>
          <cell r="O46">
            <v>0</v>
          </cell>
          <cell r="P46">
            <v>0</v>
          </cell>
        </row>
        <row r="47">
          <cell r="L47" t="str">
            <v>Kerosene</v>
          </cell>
          <cell r="M47">
            <v>0</v>
          </cell>
          <cell r="N47">
            <v>9.3896441093858727E-3</v>
          </cell>
          <cell r="O47">
            <v>7.7477293912426729E-3</v>
          </cell>
          <cell r="P47">
            <v>0</v>
          </cell>
        </row>
        <row r="48">
          <cell r="L48" t="str">
            <v>LVT 200</v>
          </cell>
          <cell r="M48">
            <v>0</v>
          </cell>
          <cell r="N48">
            <v>2.235158482979345E-3</v>
          </cell>
          <cell r="O48">
            <v>0</v>
          </cell>
          <cell r="P48">
            <v>0</v>
          </cell>
        </row>
        <row r="49">
          <cell r="L49" t="str">
            <v>Manbri Maleic Anhydride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L50" t="str">
            <v>Methanol</v>
          </cell>
          <cell r="M50">
            <v>0</v>
          </cell>
          <cell r="N50">
            <v>0.94085904305909374</v>
          </cell>
          <cell r="O50">
            <v>0.14234812518640871</v>
          </cell>
          <cell r="P50">
            <v>7.1129341859335671E-2</v>
          </cell>
        </row>
        <row r="51">
          <cell r="L51" t="str">
            <v>Napthenic Acid</v>
          </cell>
          <cell r="M51">
            <v>0</v>
          </cell>
          <cell r="N51">
            <v>1.1650120436666056E-4</v>
          </cell>
          <cell r="O51">
            <v>0</v>
          </cell>
          <cell r="P51">
            <v>0</v>
          </cell>
        </row>
        <row r="52">
          <cell r="L52" t="str">
            <v>N-Butanol</v>
          </cell>
          <cell r="M52">
            <v>0</v>
          </cell>
          <cell r="N52">
            <v>1.6701313590620343E-2</v>
          </cell>
          <cell r="O52">
            <v>0</v>
          </cell>
          <cell r="P52">
            <v>0</v>
          </cell>
        </row>
        <row r="53">
          <cell r="L53" t="str">
            <v>Pluradyne CI-1019</v>
          </cell>
          <cell r="M53">
            <v>0</v>
          </cell>
          <cell r="N53">
            <v>0</v>
          </cell>
          <cell r="O53">
            <v>4.1624894540720379E-3</v>
          </cell>
          <cell r="P53">
            <v>0</v>
          </cell>
        </row>
        <row r="54">
          <cell r="L54" t="str">
            <v>Pritech CI-811R</v>
          </cell>
          <cell r="M54">
            <v>0</v>
          </cell>
          <cell r="N54">
            <v>0</v>
          </cell>
          <cell r="O54">
            <v>7.1733471172626545E-3</v>
          </cell>
          <cell r="P54">
            <v>0</v>
          </cell>
        </row>
        <row r="55">
          <cell r="L55" t="str">
            <v>Product 6094</v>
          </cell>
          <cell r="M55">
            <v>0</v>
          </cell>
          <cell r="N55">
            <v>2.5119419518697013E-3</v>
          </cell>
          <cell r="O55">
            <v>0</v>
          </cell>
          <cell r="P55">
            <v>0</v>
          </cell>
        </row>
        <row r="56">
          <cell r="L56" t="str">
            <v>Product 6095</v>
          </cell>
          <cell r="M56">
            <v>0</v>
          </cell>
          <cell r="N56">
            <v>2.3039940756316509E-3</v>
          </cell>
          <cell r="O56">
            <v>0</v>
          </cell>
          <cell r="P56">
            <v>0</v>
          </cell>
        </row>
        <row r="57">
          <cell r="L57" t="str">
            <v>Product 6101</v>
          </cell>
          <cell r="M57">
            <v>0</v>
          </cell>
          <cell r="N57">
            <v>2.1257060801065347E-2</v>
          </cell>
          <cell r="O57">
            <v>0</v>
          </cell>
          <cell r="P57">
            <v>0</v>
          </cell>
        </row>
        <row r="58">
          <cell r="L58" t="str">
            <v>Product 6110</v>
          </cell>
          <cell r="M58">
            <v>0</v>
          </cell>
          <cell r="N58">
            <v>4.0258125332411708E-2</v>
          </cell>
          <cell r="O58">
            <v>0</v>
          </cell>
          <cell r="P58">
            <v>0</v>
          </cell>
        </row>
        <row r="59">
          <cell r="L59" t="str">
            <v>Product 82</v>
          </cell>
          <cell r="M59">
            <v>0</v>
          </cell>
          <cell r="N59">
            <v>0</v>
          </cell>
          <cell r="O59">
            <v>0</v>
          </cell>
          <cell r="P59">
            <v>2.1115345870176014E-4</v>
          </cell>
        </row>
        <row r="60">
          <cell r="L60" t="str">
            <v>Product C-2574</v>
          </cell>
          <cell r="M60">
            <v>0</v>
          </cell>
          <cell r="N60">
            <v>1.0314825888945042E-2</v>
          </cell>
          <cell r="O60">
            <v>0</v>
          </cell>
          <cell r="P60">
            <v>0</v>
          </cell>
        </row>
        <row r="61">
          <cell r="L61" t="str">
            <v>Refined Soybean Oil</v>
          </cell>
          <cell r="M61">
            <v>0</v>
          </cell>
          <cell r="N61">
            <v>1.3148284324006089E-2</v>
          </cell>
          <cell r="O61">
            <v>0</v>
          </cell>
          <cell r="P61">
            <v>0</v>
          </cell>
        </row>
        <row r="62">
          <cell r="L62" t="str">
            <v>Sandwede OS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L63" t="str">
            <v>Sandwedge</v>
          </cell>
          <cell r="M63">
            <v>0</v>
          </cell>
          <cell r="N63">
            <v>0</v>
          </cell>
          <cell r="O63">
            <v>0</v>
          </cell>
          <cell r="P63">
            <v>8.2333879994049522E-2</v>
          </cell>
        </row>
        <row r="64">
          <cell r="L64" t="str">
            <v>Sandwedge NT</v>
          </cell>
          <cell r="M64">
            <v>0</v>
          </cell>
          <cell r="N64">
            <v>0</v>
          </cell>
          <cell r="O64">
            <v>0</v>
          </cell>
          <cell r="P64">
            <v>4.464565554629607E-2</v>
          </cell>
        </row>
        <row r="65">
          <cell r="L65" t="str">
            <v>Silicone Fluid 12500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L66" t="str">
            <v>Softened Water</v>
          </cell>
          <cell r="M66">
            <v>0</v>
          </cell>
          <cell r="N66">
            <v>0</v>
          </cell>
          <cell r="O66">
            <v>2.1814112429894349E-2</v>
          </cell>
          <cell r="P66">
            <v>0</v>
          </cell>
        </row>
        <row r="67">
          <cell r="L67" t="str">
            <v>Tetraethylenepentamine, UHP</v>
          </cell>
          <cell r="M67">
            <v>0</v>
          </cell>
          <cell r="N67">
            <v>0</v>
          </cell>
          <cell r="O67">
            <v>2.6446980597213741E-3</v>
          </cell>
          <cell r="P67">
            <v>0</v>
          </cell>
        </row>
        <row r="68">
          <cell r="L68" t="str">
            <v>Torq-Trim II</v>
          </cell>
          <cell r="M68">
            <v>0</v>
          </cell>
          <cell r="N68">
            <v>2.3658908250404561E-2</v>
          </cell>
          <cell r="O68">
            <v>0</v>
          </cell>
          <cell r="P68">
            <v>0</v>
          </cell>
        </row>
        <row r="69">
          <cell r="L69" t="str">
            <v>UNIC-2082</v>
          </cell>
          <cell r="M69">
            <v>0</v>
          </cell>
          <cell r="N69">
            <v>4.0613240820473314E-3</v>
          </cell>
          <cell r="O69">
            <v>0</v>
          </cell>
          <cell r="P69">
            <v>0</v>
          </cell>
        </row>
        <row r="70">
          <cell r="L70" t="str">
            <v>Water</v>
          </cell>
          <cell r="M70">
            <v>0.31622851116999512</v>
          </cell>
          <cell r="N70">
            <v>1.6032242322100343</v>
          </cell>
          <cell r="O70">
            <v>7.7546051459819259</v>
          </cell>
          <cell r="P70">
            <v>8.0265877548712797E-2</v>
          </cell>
        </row>
        <row r="71">
          <cell r="L71" t="str">
            <v>XTOL 0609</v>
          </cell>
          <cell r="M71">
            <v>0</v>
          </cell>
          <cell r="N71">
            <v>1.0655840170848184E-2</v>
          </cell>
          <cell r="O71">
            <v>8.7036055867028266E-3</v>
          </cell>
          <cell r="P71">
            <v>1.1538795717583805E-3</v>
          </cell>
        </row>
        <row r="72">
          <cell r="L72" t="str">
            <v>Xtol 300 Tall Oil Fatty Acids</v>
          </cell>
          <cell r="M72">
            <v>0</v>
          </cell>
          <cell r="N72">
            <v>1.508351490502842E-2</v>
          </cell>
          <cell r="O72">
            <v>4.4875449699925386E-2</v>
          </cell>
          <cell r="P72">
            <v>0</v>
          </cell>
        </row>
        <row r="73">
          <cell r="L73" t="str">
            <v>Xylene</v>
          </cell>
          <cell r="M73">
            <v>0</v>
          </cell>
          <cell r="N73">
            <v>1.9546385851265814E-2</v>
          </cell>
          <cell r="O73">
            <v>0</v>
          </cell>
          <cell r="P73">
            <v>1.4842505844756002E-2</v>
          </cell>
        </row>
        <row r="89">
          <cell r="A89" t="str">
            <v>A-8550</v>
          </cell>
          <cell r="B89">
            <v>0</v>
          </cell>
          <cell r="C89">
            <v>0</v>
          </cell>
          <cell r="D89">
            <v>0</v>
          </cell>
          <cell r="E89">
            <v>2.9499690919171904E-4</v>
          </cell>
          <cell r="F89">
            <v>2.9499690919171904E-4</v>
          </cell>
          <cell r="H89" t="str">
            <v/>
          </cell>
          <cell r="I89" t="str">
            <v>Yes</v>
          </cell>
        </row>
        <row r="90">
          <cell r="A90" t="str">
            <v>AA204</v>
          </cell>
          <cell r="B90">
            <v>0</v>
          </cell>
          <cell r="C90">
            <v>3.2692431788858339E-3</v>
          </cell>
          <cell r="D90">
            <v>0</v>
          </cell>
          <cell r="E90">
            <v>0</v>
          </cell>
          <cell r="F90">
            <v>3.2692431788858339E-3</v>
          </cell>
          <cell r="H90" t="str">
            <v>No</v>
          </cell>
          <cell r="I90" t="str">
            <v>Yes</v>
          </cell>
        </row>
        <row r="91">
          <cell r="A91" t="str">
            <v>AEPHP Aminoethylpiperazine-HP</v>
          </cell>
          <cell r="B91">
            <v>0</v>
          </cell>
          <cell r="C91">
            <v>1.7114608452365649E-5</v>
          </cell>
          <cell r="D91">
            <v>3.6900872932974729E-6</v>
          </cell>
          <cell r="E91">
            <v>0</v>
          </cell>
          <cell r="F91">
            <v>2.0804695745663121E-5</v>
          </cell>
          <cell r="H91" t="str">
            <v>No</v>
          </cell>
          <cell r="I91" t="str">
            <v>Yes</v>
          </cell>
        </row>
        <row r="92">
          <cell r="A92" t="str">
            <v>Aromatic 150 Fluid</v>
          </cell>
          <cell r="B92">
            <v>0</v>
          </cell>
          <cell r="C92">
            <v>1.1661021716535367E-3</v>
          </cell>
          <cell r="D92">
            <v>3.3317204904386761E-4</v>
          </cell>
          <cell r="E92">
            <v>2.1458598544146245E-3</v>
          </cell>
          <cell r="F92">
            <v>3.645134075112029E-3</v>
          </cell>
          <cell r="H92" t="str">
            <v>No</v>
          </cell>
          <cell r="I92" t="str">
            <v>Yes</v>
          </cell>
        </row>
        <row r="93">
          <cell r="A93" t="str">
            <v>CITGO High Sulfur No. 2 Fuel Oil</v>
          </cell>
          <cell r="B93">
            <v>0</v>
          </cell>
          <cell r="C93">
            <v>8.280180154263641E-4</v>
          </cell>
          <cell r="D93">
            <v>0</v>
          </cell>
          <cell r="E93">
            <v>0</v>
          </cell>
          <cell r="F93">
            <v>8.280180154263641E-4</v>
          </cell>
          <cell r="H93">
            <v>0</v>
          </cell>
          <cell r="I93" t="str">
            <v>Yes</v>
          </cell>
        </row>
        <row r="94">
          <cell r="A94" t="str">
            <v>Code 2075</v>
          </cell>
          <cell r="B94">
            <v>0</v>
          </cell>
          <cell r="C94">
            <v>0</v>
          </cell>
          <cell r="D94">
            <v>5.0219885377036011E-4</v>
          </cell>
          <cell r="E94">
            <v>0</v>
          </cell>
          <cell r="F94">
            <v>5.0219885377036011E-4</v>
          </cell>
          <cell r="H94" t="str">
            <v/>
          </cell>
          <cell r="I94" t="str">
            <v>Yes</v>
          </cell>
        </row>
        <row r="95">
          <cell r="A95" t="str">
            <v>Code 2563</v>
          </cell>
          <cell r="B95">
            <v>0</v>
          </cell>
          <cell r="C95">
            <v>0</v>
          </cell>
          <cell r="D95">
            <v>1.8364078645627941E-4</v>
          </cell>
          <cell r="E95">
            <v>0</v>
          </cell>
          <cell r="F95">
            <v>1.8364078645627941E-4</v>
          </cell>
          <cell r="H95" t="str">
            <v/>
          </cell>
          <cell r="I95" t="str">
            <v>Yes</v>
          </cell>
        </row>
        <row r="96">
          <cell r="A96" t="str">
            <v>Code 506</v>
          </cell>
          <cell r="B96">
            <v>0</v>
          </cell>
          <cell r="C96">
            <v>0</v>
          </cell>
          <cell r="D96">
            <v>3.6348840677100542E-4</v>
          </cell>
          <cell r="E96">
            <v>0</v>
          </cell>
          <cell r="F96">
            <v>3.6348840677100542E-4</v>
          </cell>
          <cell r="H96" t="str">
            <v/>
          </cell>
          <cell r="I96" t="str">
            <v>Yes</v>
          </cell>
        </row>
        <row r="97">
          <cell r="A97" t="str">
            <v>Code 543</v>
          </cell>
          <cell r="B97">
            <v>0</v>
          </cell>
          <cell r="C97">
            <v>0</v>
          </cell>
          <cell r="D97">
            <v>1.0484033475306123E-2</v>
          </cell>
          <cell r="E97">
            <v>0</v>
          </cell>
          <cell r="F97">
            <v>1.0484033475306123E-2</v>
          </cell>
          <cell r="H97" t="str">
            <v/>
          </cell>
          <cell r="I97" t="str">
            <v>Yes</v>
          </cell>
        </row>
        <row r="98">
          <cell r="A98" t="str">
            <v>Code 548</v>
          </cell>
          <cell r="B98">
            <v>0</v>
          </cell>
          <cell r="C98">
            <v>0</v>
          </cell>
          <cell r="D98">
            <v>3.1901176086275946E-3</v>
          </cell>
          <cell r="E98">
            <v>0</v>
          </cell>
          <cell r="F98">
            <v>3.1901176086275946E-3</v>
          </cell>
          <cell r="H98" t="str">
            <v/>
          </cell>
          <cell r="I98" t="str">
            <v>Yes</v>
          </cell>
        </row>
        <row r="99">
          <cell r="A99" t="str">
            <v>Code 554</v>
          </cell>
          <cell r="B99">
            <v>0</v>
          </cell>
          <cell r="C99">
            <v>0</v>
          </cell>
          <cell r="D99">
            <v>1.083027123177302E-3</v>
          </cell>
          <cell r="E99">
            <v>0</v>
          </cell>
          <cell r="F99">
            <v>1.083027123177302E-3</v>
          </cell>
          <cell r="H99" t="str">
            <v/>
          </cell>
          <cell r="I99" t="str">
            <v>Yes</v>
          </cell>
        </row>
        <row r="100">
          <cell r="A100" t="str">
            <v>Code 568</v>
          </cell>
          <cell r="B100">
            <v>0</v>
          </cell>
          <cell r="C100">
            <v>0</v>
          </cell>
          <cell r="D100">
            <v>2.0121059885149718E-3</v>
          </cell>
          <cell r="E100">
            <v>0</v>
          </cell>
          <cell r="F100">
            <v>2.0121059885149718E-3</v>
          </cell>
          <cell r="H100" t="str">
            <v/>
          </cell>
          <cell r="I100" t="str">
            <v>Yes</v>
          </cell>
        </row>
        <row r="101">
          <cell r="A101" t="str">
            <v>Code 8015</v>
          </cell>
          <cell r="B101">
            <v>0</v>
          </cell>
          <cell r="C101">
            <v>0</v>
          </cell>
          <cell r="D101">
            <v>0</v>
          </cell>
          <cell r="E101">
            <v>5.8101443559158355E-5</v>
          </cell>
          <cell r="F101">
            <v>5.8101443559158355E-5</v>
          </cell>
          <cell r="H101" t="str">
            <v/>
          </cell>
          <cell r="I101" t="str">
            <v>Yes</v>
          </cell>
        </row>
        <row r="102">
          <cell r="A102" t="str">
            <v>Corsahib CI-3221</v>
          </cell>
          <cell r="B102">
            <v>0</v>
          </cell>
          <cell r="C102">
            <v>4.5655365343207648E-5</v>
          </cell>
          <cell r="D102">
            <v>0</v>
          </cell>
          <cell r="E102">
            <v>0</v>
          </cell>
          <cell r="F102">
            <v>4.5655365343207648E-5</v>
          </cell>
          <cell r="H102" t="str">
            <v/>
          </cell>
          <cell r="I102" t="str">
            <v>Yes</v>
          </cell>
        </row>
        <row r="103">
          <cell r="A103" t="str">
            <v>Corsahib CI-3237</v>
          </cell>
          <cell r="B103">
            <v>0</v>
          </cell>
          <cell r="C103">
            <v>0</v>
          </cell>
          <cell r="D103">
            <v>7.5752059280027558E-5</v>
          </cell>
          <cell r="E103">
            <v>0</v>
          </cell>
          <cell r="F103">
            <v>7.5752059280027558E-5</v>
          </cell>
          <cell r="H103" t="str">
            <v/>
          </cell>
          <cell r="I103" t="str">
            <v>Yes</v>
          </cell>
        </row>
        <row r="104">
          <cell r="A104" t="str">
            <v>Corsamine LD</v>
          </cell>
          <cell r="B104">
            <v>0</v>
          </cell>
          <cell r="C104">
            <v>0</v>
          </cell>
          <cell r="D104">
            <v>5.7560775370277977E-4</v>
          </cell>
          <cell r="E104">
            <v>0</v>
          </cell>
          <cell r="F104">
            <v>5.7560775370277977E-4</v>
          </cell>
          <cell r="H104" t="str">
            <v/>
          </cell>
          <cell r="I104" t="str">
            <v>Yes</v>
          </cell>
        </row>
        <row r="105">
          <cell r="A105" t="str">
            <v>Corsamine VAB-1</v>
          </cell>
          <cell r="B105">
            <v>0</v>
          </cell>
          <cell r="C105">
            <v>0</v>
          </cell>
          <cell r="D105">
            <v>4.6352952746572788E-6</v>
          </cell>
          <cell r="E105">
            <v>0</v>
          </cell>
          <cell r="F105">
            <v>4.6352952746572788E-6</v>
          </cell>
          <cell r="H105" t="str">
            <v/>
          </cell>
          <cell r="I105" t="str">
            <v>Yes</v>
          </cell>
        </row>
        <row r="106">
          <cell r="A106" t="str">
            <v>Corsamine VAB-2</v>
          </cell>
          <cell r="B106">
            <v>0</v>
          </cell>
          <cell r="C106">
            <v>0</v>
          </cell>
          <cell r="D106">
            <v>4.2048908366655193E-6</v>
          </cell>
          <cell r="E106">
            <v>0</v>
          </cell>
          <cell r="F106">
            <v>4.2048908366655193E-6</v>
          </cell>
          <cell r="H106" t="str">
            <v/>
          </cell>
          <cell r="I106" t="str">
            <v>Yes</v>
          </cell>
        </row>
        <row r="107">
          <cell r="A107" t="str">
            <v>Cortron R-2510</v>
          </cell>
          <cell r="B107">
            <v>0</v>
          </cell>
          <cell r="C107">
            <v>3.6957285755293272E-2</v>
          </cell>
          <cell r="D107">
            <v>0</v>
          </cell>
          <cell r="E107">
            <v>0</v>
          </cell>
          <cell r="F107">
            <v>3.6957285755293272E-2</v>
          </cell>
          <cell r="H107" t="str">
            <v/>
          </cell>
          <cell r="I107" t="str">
            <v>Yes</v>
          </cell>
        </row>
        <row r="108">
          <cell r="A108" t="str">
            <v>Diethanolamine</v>
          </cell>
          <cell r="B108">
            <v>0</v>
          </cell>
          <cell r="C108">
            <v>6.2007972213528807E-6</v>
          </cell>
          <cell r="D108">
            <v>0</v>
          </cell>
          <cell r="E108">
            <v>0</v>
          </cell>
          <cell r="F108">
            <v>6.2007972213528807E-6</v>
          </cell>
          <cell r="H108" t="str">
            <v>Yes</v>
          </cell>
          <cell r="I108" t="str">
            <v>Yes</v>
          </cell>
        </row>
        <row r="109">
          <cell r="A109" t="str">
            <v>Diethylenetriamine</v>
          </cell>
          <cell r="B109">
            <v>2.0327888911065474E-4</v>
          </cell>
          <cell r="C109">
            <v>5.4773659106786593E-4</v>
          </cell>
          <cell r="D109">
            <v>1.4684144035752424E-3</v>
          </cell>
          <cell r="E109">
            <v>1.0045802109372519E-4</v>
          </cell>
          <cell r="F109">
            <v>2.3198879048474882E-3</v>
          </cell>
          <cell r="H109" t="str">
            <v>No</v>
          </cell>
          <cell r="I109" t="str">
            <v>Yes</v>
          </cell>
        </row>
        <row r="110">
          <cell r="A110" t="str">
            <v>Emersol 120 Stearic Acid</v>
          </cell>
          <cell r="B110">
            <v>0</v>
          </cell>
          <cell r="C110">
            <v>1.709042692815451E-8</v>
          </cell>
          <cell r="D110">
            <v>0</v>
          </cell>
          <cell r="E110">
            <v>0</v>
          </cell>
          <cell r="F110">
            <v>1.709042692815451E-8</v>
          </cell>
          <cell r="H110" t="str">
            <v>No</v>
          </cell>
          <cell r="I110" t="str">
            <v>Yes</v>
          </cell>
        </row>
        <row r="111">
          <cell r="A111" t="str">
            <v>EMI 693</v>
          </cell>
          <cell r="B111">
            <v>3.7896676763812232E-3</v>
          </cell>
          <cell r="C111">
            <v>0</v>
          </cell>
          <cell r="D111">
            <v>0</v>
          </cell>
          <cell r="E111">
            <v>0</v>
          </cell>
          <cell r="F111">
            <v>3.7896676763812232E-3</v>
          </cell>
          <cell r="H111" t="str">
            <v/>
          </cell>
          <cell r="I111" t="str">
            <v>Yes</v>
          </cell>
        </row>
        <row r="112">
          <cell r="A112" t="str">
            <v>EMI-595</v>
          </cell>
          <cell r="B112">
            <v>0</v>
          </cell>
          <cell r="C112">
            <v>1.3354287882692232E-4</v>
          </cell>
          <cell r="D112">
            <v>0</v>
          </cell>
          <cell r="E112">
            <v>0</v>
          </cell>
          <cell r="F112">
            <v>1.3354287882692232E-4</v>
          </cell>
          <cell r="H112" t="str">
            <v/>
          </cell>
          <cell r="I112" t="str">
            <v>Yes</v>
          </cell>
        </row>
        <row r="113">
          <cell r="A113" t="str">
            <v>EMI-740</v>
          </cell>
          <cell r="B113">
            <v>1.7614127714732665E-4</v>
          </cell>
          <cell r="C113">
            <v>0</v>
          </cell>
          <cell r="D113">
            <v>0</v>
          </cell>
          <cell r="E113">
            <v>0</v>
          </cell>
          <cell r="F113">
            <v>1.7614127714732665E-4</v>
          </cell>
          <cell r="H113" t="str">
            <v/>
          </cell>
          <cell r="I113" t="str">
            <v>Yes</v>
          </cell>
        </row>
        <row r="114">
          <cell r="A114" t="str">
            <v>Empol 1003 Dimer Acid</v>
          </cell>
          <cell r="B114">
            <v>0</v>
          </cell>
          <cell r="C114">
            <v>0</v>
          </cell>
          <cell r="D114">
            <v>0</v>
          </cell>
          <cell r="E114">
            <v>1.1678879871607597E-3</v>
          </cell>
          <cell r="F114">
            <v>1.1678879871607597E-3</v>
          </cell>
          <cell r="H114" t="str">
            <v>No</v>
          </cell>
          <cell r="I114" t="str">
            <v>Yes</v>
          </cell>
        </row>
        <row r="115">
          <cell r="A115" t="str">
            <v>Ethylenediamine</v>
          </cell>
          <cell r="B115">
            <v>0</v>
          </cell>
          <cell r="C115">
            <v>0</v>
          </cell>
          <cell r="D115">
            <v>4.8466759260483748E-4</v>
          </cell>
          <cell r="E115">
            <v>0</v>
          </cell>
          <cell r="F115">
            <v>4.8466759260483748E-4</v>
          </cell>
          <cell r="H115" t="str">
            <v>No</v>
          </cell>
          <cell r="I115" t="str">
            <v>Yes</v>
          </cell>
        </row>
        <row r="116">
          <cell r="A116" t="str">
            <v>Glacial Acetic Acid</v>
          </cell>
          <cell r="B116">
            <v>3.5434213949862858E-5</v>
          </cell>
          <cell r="C116">
            <v>0</v>
          </cell>
          <cell r="D116">
            <v>0</v>
          </cell>
          <cell r="E116">
            <v>0</v>
          </cell>
          <cell r="F116">
            <v>3.5434213949862858E-5</v>
          </cell>
          <cell r="H116" t="str">
            <v>No</v>
          </cell>
          <cell r="I116" t="str">
            <v>Yes</v>
          </cell>
        </row>
        <row r="117">
          <cell r="A117" t="str">
            <v>Glycol Ether EDB</v>
          </cell>
          <cell r="B117">
            <v>0</v>
          </cell>
          <cell r="C117">
            <v>1.4674967824735151E-4</v>
          </cell>
          <cell r="D117">
            <v>0</v>
          </cell>
          <cell r="E117">
            <v>0</v>
          </cell>
          <cell r="F117">
            <v>1.4674967824735151E-4</v>
          </cell>
          <cell r="H117" t="str">
            <v>Yes</v>
          </cell>
          <cell r="I117" t="str">
            <v>Yes</v>
          </cell>
        </row>
        <row r="118">
          <cell r="A118" t="str">
            <v>Glycol Ether EDP</v>
          </cell>
          <cell r="B118">
            <v>0</v>
          </cell>
          <cell r="C118">
            <v>0</v>
          </cell>
          <cell r="D118">
            <v>0</v>
          </cell>
          <cell r="E118">
            <v>5.2530132122360646E-3</v>
          </cell>
          <cell r="F118">
            <v>5.2530132122360646E-3</v>
          </cell>
          <cell r="H118" t="str">
            <v>Yes</v>
          </cell>
          <cell r="I118" t="str">
            <v>Yes</v>
          </cell>
        </row>
        <row r="119">
          <cell r="A119" t="str">
            <v>Glycol Ether EMB</v>
          </cell>
          <cell r="B119">
            <v>0</v>
          </cell>
          <cell r="C119">
            <v>5.9381750641413465E-4</v>
          </cell>
          <cell r="D119">
            <v>0</v>
          </cell>
          <cell r="E119">
            <v>0</v>
          </cell>
          <cell r="F119">
            <v>5.9381750641413465E-4</v>
          </cell>
          <cell r="H119" t="str">
            <v>Yes</v>
          </cell>
          <cell r="I119" t="str">
            <v>Yes</v>
          </cell>
        </row>
        <row r="120">
          <cell r="A120" t="str">
            <v>Hydrogen Chloride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H120" t="str">
            <v>Yes</v>
          </cell>
          <cell r="I120" t="str">
            <v>No</v>
          </cell>
        </row>
        <row r="121">
          <cell r="A121" t="str">
            <v>Hypophosphorous Acid 50%</v>
          </cell>
          <cell r="B121">
            <v>0</v>
          </cell>
          <cell r="C121">
            <v>0</v>
          </cell>
          <cell r="D121">
            <v>0</v>
          </cell>
          <cell r="E121">
            <v>6.6628640824947351E-6</v>
          </cell>
          <cell r="F121">
            <v>6.6628640824947351E-6</v>
          </cell>
          <cell r="H121" t="str">
            <v>No</v>
          </cell>
          <cell r="I121" t="str">
            <v>No</v>
          </cell>
        </row>
        <row r="122">
          <cell r="A122" t="str">
            <v>Isopropyl Alcohol</v>
          </cell>
          <cell r="B122">
            <v>0</v>
          </cell>
          <cell r="C122">
            <v>2.2958475497600744E-2</v>
          </cell>
          <cell r="D122">
            <v>2.1709861851678439E-3</v>
          </cell>
          <cell r="E122">
            <v>0.11031676943670775</v>
          </cell>
          <cell r="F122">
            <v>0.13544623111947635</v>
          </cell>
          <cell r="H122" t="str">
            <v>No</v>
          </cell>
          <cell r="I122" t="str">
            <v>Yes</v>
          </cell>
        </row>
        <row r="123">
          <cell r="A123" t="str">
            <v>Jeffamine D-230</v>
          </cell>
          <cell r="B123">
            <v>3.1754943515669119E-3</v>
          </cell>
          <cell r="C123">
            <v>0</v>
          </cell>
          <cell r="D123">
            <v>0</v>
          </cell>
          <cell r="E123">
            <v>0</v>
          </cell>
          <cell r="F123">
            <v>3.1754943515669119E-3</v>
          </cell>
          <cell r="H123" t="str">
            <v>No</v>
          </cell>
          <cell r="I123" t="str">
            <v>Yes</v>
          </cell>
        </row>
        <row r="124">
          <cell r="A124" t="str">
            <v>Kerosene</v>
          </cell>
          <cell r="B124">
            <v>0</v>
          </cell>
          <cell r="C124">
            <v>7.5615058950897422E-4</v>
          </cell>
          <cell r="D124">
            <v>1.8415922231973018E-4</v>
          </cell>
          <cell r="E124">
            <v>0</v>
          </cell>
          <cell r="F124">
            <v>9.4030981182870437E-4</v>
          </cell>
          <cell r="H124" t="str">
            <v>No</v>
          </cell>
          <cell r="I124" t="str">
            <v>Yes</v>
          </cell>
        </row>
        <row r="125">
          <cell r="A125" t="str">
            <v>LVT 200</v>
          </cell>
          <cell r="B125">
            <v>0</v>
          </cell>
          <cell r="C125">
            <v>1.5103135810921807E-4</v>
          </cell>
          <cell r="D125">
            <v>0</v>
          </cell>
          <cell r="E125">
            <v>0</v>
          </cell>
          <cell r="F125">
            <v>1.5103135810921807E-4</v>
          </cell>
          <cell r="H125" t="str">
            <v>No</v>
          </cell>
          <cell r="I125" t="str">
            <v>Yes</v>
          </cell>
        </row>
        <row r="126">
          <cell r="A126" t="str">
            <v>Manbri Maleic Anhydride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H126" t="str">
            <v>Yes</v>
          </cell>
          <cell r="I126" t="str">
            <v>Yes</v>
          </cell>
        </row>
        <row r="127">
          <cell r="A127" t="str">
            <v>Methanol</v>
          </cell>
          <cell r="B127">
            <v>0</v>
          </cell>
          <cell r="C127">
            <v>0.17370857409812807</v>
          </cell>
          <cell r="D127">
            <v>3.3835358347222813E-3</v>
          </cell>
          <cell r="E127">
            <v>2.1354960210072514E-2</v>
          </cell>
          <cell r="F127">
            <v>0.19844707014292287</v>
          </cell>
          <cell r="H127" t="str">
            <v>Yes</v>
          </cell>
          <cell r="I127" t="str">
            <v>Yes</v>
          </cell>
        </row>
        <row r="128">
          <cell r="A128" t="str">
            <v>Napthenic Acid</v>
          </cell>
          <cell r="B128">
            <v>0</v>
          </cell>
          <cell r="C128">
            <v>1.3845844448133851E-6</v>
          </cell>
          <cell r="D128">
            <v>0</v>
          </cell>
          <cell r="E128">
            <v>0</v>
          </cell>
          <cell r="F128">
            <v>1.3845844448133851E-6</v>
          </cell>
          <cell r="H128" t="str">
            <v>No</v>
          </cell>
          <cell r="I128" t="str">
            <v>Yes</v>
          </cell>
        </row>
        <row r="129">
          <cell r="A129" t="str">
            <v>N-Butanol</v>
          </cell>
          <cell r="B129">
            <v>0</v>
          </cell>
          <cell r="C129">
            <v>1.9849047167568059E-4</v>
          </cell>
          <cell r="D129">
            <v>0</v>
          </cell>
          <cell r="E129">
            <v>0</v>
          </cell>
          <cell r="F129">
            <v>1.9849047167568059E-4</v>
          </cell>
          <cell r="H129" t="str">
            <v>No</v>
          </cell>
          <cell r="I129" t="str">
            <v>Yes</v>
          </cell>
        </row>
        <row r="130">
          <cell r="A130" t="str">
            <v>Pluradyne CI-1019</v>
          </cell>
          <cell r="B130">
            <v>0</v>
          </cell>
          <cell r="C130">
            <v>0</v>
          </cell>
          <cell r="D130">
            <v>9.8940061283301321E-5</v>
          </cell>
          <cell r="E130">
            <v>0</v>
          </cell>
          <cell r="F130">
            <v>9.8940061283301321E-5</v>
          </cell>
          <cell r="H130" t="str">
            <v/>
          </cell>
          <cell r="I130" t="str">
            <v>Yes</v>
          </cell>
        </row>
        <row r="131">
          <cell r="A131" t="str">
            <v>Pritech CI-811R</v>
          </cell>
          <cell r="B131">
            <v>0</v>
          </cell>
          <cell r="C131">
            <v>0</v>
          </cell>
          <cell r="D131">
            <v>3.4101294968762072E-4</v>
          </cell>
          <cell r="E131">
            <v>0</v>
          </cell>
          <cell r="F131">
            <v>3.4101294968762072E-4</v>
          </cell>
          <cell r="H131" t="str">
            <v/>
          </cell>
          <cell r="I131" t="str">
            <v>Yes</v>
          </cell>
        </row>
        <row r="132">
          <cell r="A132" t="str">
            <v>Product 6094</v>
          </cell>
          <cell r="B132">
            <v>0</v>
          </cell>
          <cell r="C132">
            <v>2.98537321716158E-5</v>
          </cell>
          <cell r="D132">
            <v>0</v>
          </cell>
          <cell r="E132">
            <v>0</v>
          </cell>
          <cell r="F132">
            <v>2.98537321716158E-5</v>
          </cell>
          <cell r="H132" t="str">
            <v/>
          </cell>
          <cell r="I132" t="str">
            <v>Yes</v>
          </cell>
        </row>
        <row r="133">
          <cell r="A133" t="str">
            <v>Product 6095</v>
          </cell>
          <cell r="B133">
            <v>0</v>
          </cell>
          <cell r="C133">
            <v>2.7382329439460188E-5</v>
          </cell>
          <cell r="D133">
            <v>0</v>
          </cell>
          <cell r="E133">
            <v>0</v>
          </cell>
          <cell r="F133">
            <v>2.7382329439460188E-5</v>
          </cell>
          <cell r="H133" t="str">
            <v/>
          </cell>
          <cell r="I133" t="str">
            <v>Yes</v>
          </cell>
        </row>
        <row r="134">
          <cell r="A134" t="str">
            <v>Product 6101</v>
          </cell>
          <cell r="B134">
            <v>0</v>
          </cell>
          <cell r="C134">
            <v>3.0316111378532792E-3</v>
          </cell>
          <cell r="D134">
            <v>0</v>
          </cell>
          <cell r="E134">
            <v>0</v>
          </cell>
          <cell r="F134">
            <v>3.0316111378532792E-3</v>
          </cell>
          <cell r="H134" t="str">
            <v/>
          </cell>
          <cell r="I134" t="str">
            <v>Yes</v>
          </cell>
        </row>
        <row r="135">
          <cell r="A135" t="str">
            <v>Product 6110</v>
          </cell>
          <cell r="B135">
            <v>0</v>
          </cell>
          <cell r="C135">
            <v>4.7845663412348732E-4</v>
          </cell>
          <cell r="D135">
            <v>0</v>
          </cell>
          <cell r="E135">
            <v>0</v>
          </cell>
          <cell r="F135">
            <v>4.7845663412348732E-4</v>
          </cell>
          <cell r="H135">
            <v>0</v>
          </cell>
          <cell r="I135" t="str">
            <v>Yes</v>
          </cell>
        </row>
        <row r="136">
          <cell r="A136" t="str">
            <v>Product 82</v>
          </cell>
          <cell r="B136">
            <v>0</v>
          </cell>
          <cell r="C136">
            <v>0</v>
          </cell>
          <cell r="D136">
            <v>0</v>
          </cell>
          <cell r="E136">
            <v>2.8916812293462185E-5</v>
          </cell>
          <cell r="F136">
            <v>2.8916812293462185E-5</v>
          </cell>
          <cell r="H136">
            <v>0</v>
          </cell>
          <cell r="I136" t="str">
            <v>Yes</v>
          </cell>
        </row>
        <row r="137">
          <cell r="A137" t="str">
            <v>Product C-2574</v>
          </cell>
          <cell r="B137">
            <v>0</v>
          </cell>
          <cell r="C137">
            <v>4.9035535913751458E-4</v>
          </cell>
          <cell r="D137">
            <v>0</v>
          </cell>
          <cell r="E137">
            <v>0</v>
          </cell>
          <cell r="F137">
            <v>4.9035535913751458E-4</v>
          </cell>
          <cell r="H137" t="str">
            <v/>
          </cell>
          <cell r="I137" t="str">
            <v>Yes</v>
          </cell>
        </row>
        <row r="138">
          <cell r="A138" t="str">
            <v>Refined Soybean Oil</v>
          </cell>
          <cell r="B138">
            <v>0</v>
          </cell>
          <cell r="C138">
            <v>1.5626370602750823E-4</v>
          </cell>
          <cell r="D138">
            <v>0</v>
          </cell>
          <cell r="E138">
            <v>0</v>
          </cell>
          <cell r="F138">
            <v>1.5626370602750823E-4</v>
          </cell>
          <cell r="H138" t="str">
            <v>No</v>
          </cell>
          <cell r="I138" t="str">
            <v>Yes</v>
          </cell>
        </row>
        <row r="139">
          <cell r="A139" t="str">
            <v>Sandwede OS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H139" t="e">
            <v>#N/A</v>
          </cell>
          <cell r="I139" t="e">
            <v>#N/A</v>
          </cell>
        </row>
        <row r="140">
          <cell r="A140" t="str">
            <v>Sandwedge</v>
          </cell>
          <cell r="B140">
            <v>0</v>
          </cell>
          <cell r="C140">
            <v>0</v>
          </cell>
          <cell r="D140">
            <v>0</v>
          </cell>
          <cell r="E140">
            <v>5.8710917268516797E-3</v>
          </cell>
          <cell r="F140">
            <v>5.8710917268516797E-3</v>
          </cell>
          <cell r="H140" t="str">
            <v/>
          </cell>
          <cell r="I140" t="str">
            <v>Yes</v>
          </cell>
        </row>
        <row r="141">
          <cell r="A141" t="str">
            <v>Sandwedge NT</v>
          </cell>
          <cell r="B141">
            <v>0</v>
          </cell>
          <cell r="C141">
            <v>0</v>
          </cell>
          <cell r="D141">
            <v>0</v>
          </cell>
          <cell r="E141">
            <v>9.0202205983803078E-3</v>
          </cell>
          <cell r="F141">
            <v>9.0202205983803078E-3</v>
          </cell>
          <cell r="H141" t="str">
            <v/>
          </cell>
          <cell r="I141" t="str">
            <v>Yes</v>
          </cell>
        </row>
        <row r="142">
          <cell r="A142" t="str">
            <v>Silicone Fluid 12500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H142" t="str">
            <v>No</v>
          </cell>
          <cell r="I142" t="str">
            <v>No</v>
          </cell>
        </row>
        <row r="143">
          <cell r="A143" t="str">
            <v>Softened Water</v>
          </cell>
          <cell r="B143">
            <v>0</v>
          </cell>
          <cell r="C143">
            <v>0</v>
          </cell>
          <cell r="D143">
            <v>3.0555014127391024E-4</v>
          </cell>
          <cell r="E143">
            <v>0</v>
          </cell>
          <cell r="F143">
            <v>3.0555014127391024E-4</v>
          </cell>
          <cell r="H143" t="str">
            <v>No</v>
          </cell>
          <cell r="I143" t="str">
            <v>No</v>
          </cell>
        </row>
        <row r="144">
          <cell r="A144" t="str">
            <v>Tetraethylenepentamine, UHP</v>
          </cell>
          <cell r="B144">
            <v>0</v>
          </cell>
          <cell r="C144">
            <v>0</v>
          </cell>
          <cell r="D144">
            <v>3.5196872120985342E-4</v>
          </cell>
          <cell r="E144">
            <v>0</v>
          </cell>
          <cell r="F144">
            <v>3.5196872120985342E-4</v>
          </cell>
          <cell r="H144" t="str">
            <v>No</v>
          </cell>
          <cell r="I144" t="str">
            <v>Yes</v>
          </cell>
        </row>
        <row r="145">
          <cell r="A145" t="str">
            <v>Torq-Trim II</v>
          </cell>
          <cell r="B145">
            <v>0</v>
          </cell>
          <cell r="C145">
            <v>2.8117955108583913E-4</v>
          </cell>
          <cell r="D145">
            <v>0</v>
          </cell>
          <cell r="E145">
            <v>0</v>
          </cell>
          <cell r="F145">
            <v>2.8117955108583913E-4</v>
          </cell>
          <cell r="H145" t="str">
            <v/>
          </cell>
          <cell r="I145" t="str">
            <v>Yes</v>
          </cell>
        </row>
        <row r="146">
          <cell r="A146" t="str">
            <v>UNIC-2082</v>
          </cell>
          <cell r="B146">
            <v>0</v>
          </cell>
          <cell r="C146">
            <v>3.8614166642609942E-4</v>
          </cell>
          <cell r="D146">
            <v>0</v>
          </cell>
          <cell r="E146">
            <v>0</v>
          </cell>
          <cell r="F146">
            <v>3.8614166642609942E-4</v>
          </cell>
          <cell r="H146" t="str">
            <v/>
          </cell>
          <cell r="I146" t="str">
            <v>Yes</v>
          </cell>
        </row>
        <row r="147">
          <cell r="A147" t="str">
            <v>Water</v>
          </cell>
          <cell r="B147">
            <v>4.6428089422731245E-2</v>
          </cell>
          <cell r="C147">
            <v>0.29456111898502596</v>
          </cell>
          <cell r="D147">
            <v>2.8686677860526522</v>
          </cell>
          <cell r="E147">
            <v>3.1912196785322134E-3</v>
          </cell>
          <cell r="F147">
            <v>3.2128482141389418</v>
          </cell>
          <cell r="H147" t="str">
            <v>No</v>
          </cell>
          <cell r="I147" t="str">
            <v>No</v>
          </cell>
        </row>
        <row r="148">
          <cell r="A148" t="str">
            <v>XTOL 0609</v>
          </cell>
          <cell r="B148">
            <v>0</v>
          </cell>
          <cell r="C148">
            <v>2.5840187091476789E-3</v>
          </cell>
          <cell r="D148">
            <v>1.4455298871653195E-4</v>
          </cell>
          <cell r="E148">
            <v>2.8039125265379996E-4</v>
          </cell>
          <cell r="F148">
            <v>3.0089629505180107E-3</v>
          </cell>
          <cell r="H148">
            <v>0</v>
          </cell>
          <cell r="I148" t="str">
            <v>Yes</v>
          </cell>
        </row>
        <row r="149">
          <cell r="A149" t="str">
            <v>Xtol 300 Tall Oil Fatty Acids</v>
          </cell>
          <cell r="B149">
            <v>0</v>
          </cell>
          <cell r="C149">
            <v>1.8027974443910726E-3</v>
          </cell>
          <cell r="D149">
            <v>1.1338160381697148E-2</v>
          </cell>
          <cell r="E149">
            <v>0</v>
          </cell>
          <cell r="F149">
            <v>1.314095782608822E-2</v>
          </cell>
          <cell r="H149" t="str">
            <v/>
          </cell>
          <cell r="I149" t="str">
            <v>Yes</v>
          </cell>
        </row>
        <row r="150">
          <cell r="A150" t="str">
            <v>Xylene</v>
          </cell>
          <cell r="B150">
            <v>0</v>
          </cell>
          <cell r="C150">
            <v>2.0348259781459012E-3</v>
          </cell>
          <cell r="D150">
            <v>0</v>
          </cell>
          <cell r="E150">
            <v>4.4887227274063041E-3</v>
          </cell>
          <cell r="F150">
            <v>6.5235487055522057E-3</v>
          </cell>
          <cell r="H150" t="str">
            <v>Yes</v>
          </cell>
          <cell r="I150" t="str">
            <v>Yes</v>
          </cell>
        </row>
        <row r="153">
          <cell r="A153" t="str">
            <v>Total Emissions</v>
          </cell>
          <cell r="B153">
            <v>5.3808105830887222E-2</v>
          </cell>
          <cell r="C153">
            <v>0.54734959546970208</v>
          </cell>
          <cell r="D153">
            <v>2.9077554089129656</v>
          </cell>
          <cell r="E153">
            <v>0.1635792727346366</v>
          </cell>
          <cell r="F153">
            <v>3.6724923829481915</v>
          </cell>
        </row>
        <row r="154">
          <cell r="A154" t="str">
            <v>HAP</v>
          </cell>
          <cell r="B154">
            <v>0</v>
          </cell>
          <cell r="C154">
            <v>0.17649016805815679</v>
          </cell>
          <cell r="D154">
            <v>3.3835358347222813E-3</v>
          </cell>
          <cell r="E154">
            <v>3.1096696149714879E-2</v>
          </cell>
          <cell r="F154">
            <v>0.21097040004259399</v>
          </cell>
        </row>
        <row r="155">
          <cell r="A155" t="str">
            <v>VOC</v>
          </cell>
          <cell r="B155">
            <v>7.3800164081559792E-3</v>
          </cell>
          <cell r="C155">
            <v>0.25278847648467612</v>
          </cell>
          <cell r="D155">
            <v>3.8782072719039322E-2</v>
          </cell>
          <cell r="E155">
            <v>0.16038139019202188</v>
          </cell>
          <cell r="F155">
            <v>0.4593319558038933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E Summary"/>
      <sheetName val="Engine Emissions"/>
      <sheetName val="Loading"/>
      <sheetName val="Modeling"/>
    </sheetNames>
    <sheetDataSet>
      <sheetData sheetId="0">
        <row r="3">
          <cell r="A3" t="str">
            <v>Devon Energy Production Company, L.P.</v>
          </cell>
        </row>
        <row r="4">
          <cell r="A4" t="str">
            <v>Vaquillas SWD Facility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in  Uncontrolled"/>
      <sheetName val="Grain Controlled (A)"/>
      <sheetName val="Grain Control"/>
    </sheetNames>
    <sheetDataSet>
      <sheetData sheetId="0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_CALC"/>
      <sheetName val="SINGLE PHASE"/>
      <sheetName val="TWO PHASE"/>
      <sheetName val="Create Report Page"/>
      <sheetName val="Final Report Page"/>
      <sheetName val="Revision History"/>
      <sheetName val="Linked Data"/>
      <sheetName val="Solver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A &amp; 122A Summaries =&gt;"/>
      <sheetName val="1-1) 121A+122A Sum (Unctrl Ld)"/>
      <sheetName val="1-1) 121A+122A Sum (Ctrl Load)"/>
      <sheetName val="1-2)NAAQS,121A+122A (Unctrl)"/>
      <sheetName val="1-2)NAAQS,121A+122A (Contrld)"/>
      <sheetName val="McClaugherty GU 121A=&gt;"/>
      <sheetName val="2-1a) Facility Info (121A)"/>
      <sheetName val="2-2) Gas &amp; Liq Analyses (121A)"/>
      <sheetName val="2-3) Summary (Unctrl Ld)(121A)"/>
      <sheetName val="2-4a)Cond Tank,TC-1toTC-4(121A)"/>
      <sheetName val="2-4b) Misc Tank"/>
      <sheetName val="2-5a)LF-1(Uncntrl Load) (121A)"/>
      <sheetName val="2-5c)Lding Vapor Comp (121A)"/>
      <sheetName val="2-6a) FL-1 (Unctrl Load)(121A)"/>
      <sheetName val="2-6b)FL-1 Fo (Unctrl Load)(121A"/>
      <sheetName val="ICE Engines"/>
      <sheetName val="Turbines"/>
      <sheetName val="Diesel Engines"/>
      <sheetName val="Heaters-Boilers"/>
      <sheetName val="Direct Measurement"/>
      <sheetName val="Tanks 4.0"/>
      <sheetName val="Process Simulator"/>
      <sheetName val="E&amp;P Tanks L l HP OIL"/>
      <sheetName val="E&amp;P Tanks LP Gas"/>
      <sheetName val="E&amp;P Tanks Stable Oil"/>
      <sheetName val="E&amp;P Tanks Geo"/>
      <sheetName val="GOR"/>
      <sheetName val="Vasquez-Beggs"/>
      <sheetName val="Loading Jobs"/>
      <sheetName val="Glycol Units"/>
      <sheetName val="Amine Units"/>
      <sheetName val="Vapor Recovery Units"/>
      <sheetName val="Flares-Vapor Combustors"/>
      <sheetName val="Thermal Oxidizers"/>
      <sheetName val="MSS"/>
      <sheetName val="Emissions Summary-New Requ"/>
      <sheetName val="GWR"/>
      <sheetName val="Level of Authorization-New Requ"/>
      <sheetName val="2-7) FE-1 Fugitives (121A)"/>
      <sheetName val="2-8) NAAQS Modeling (121A)"/>
      <sheetName val="McClaugherty 122A =&gt;"/>
      <sheetName val="3-1) Facility Info (122A)"/>
      <sheetName val="3-2) Gas &amp; Liq Anlys (122A) "/>
      <sheetName val="3-3) Sumary (Unctrl Load)(122A)"/>
      <sheetName val="3-4a)Con Tnk,TC-1AtoTC-4A(122A "/>
      <sheetName val="3-4b)Prod Watr Tnk,TW-1A(122A)"/>
      <sheetName val="3-4c) Misc Tank "/>
      <sheetName val="3-5a)LF-1A (Unctrl Load)(122A) "/>
      <sheetName val="3-5b)LF-2A (Unctrl Load)(122A) "/>
      <sheetName val="3-5c)Loading Vapo Comp (122A) "/>
      <sheetName val="3-6a)FL-1(Uncntld Ldng)(122A)"/>
      <sheetName val="3-6b)FL-1 Fo (Unctrl Load)(122A"/>
      <sheetName val="3-7) Fugitives, FE-1A(122A) "/>
      <sheetName val="3-8) NAAQS Modeling(122A) "/>
      <sheetName val="121A Controlled Load =&gt;"/>
      <sheetName val="2-3) Summary (Cntrl Load)(121A)"/>
      <sheetName val="2-5a) LF-1 (Cntrl Load)(121A)"/>
      <sheetName val="2-5d)Lding HV(Ctrl Load)(121A)"/>
      <sheetName val="2-6a)FL-1 (Ctrl Ld)(121A)"/>
      <sheetName val="2-6b)FL-1 Form (Ctrl Ld) (121A)"/>
      <sheetName val="2-7) NAAQS (Cntrl Load)(121A"/>
      <sheetName val="Is Full Impacts Review Required"/>
      <sheetName val="Benzene Full Impacts"/>
      <sheetName val="H2S Full Impacts"/>
      <sheetName val="SO2 Full Impacts"/>
      <sheetName val="NO2 Full Impacts"/>
      <sheetName val="Fugitives and Vents"/>
      <sheetName val="Blowdowns, Purging, and Pigging"/>
      <sheetName val="Flares and Thermal Dest. Dev."/>
      <sheetName val="Engines ≤ 250 HP"/>
      <sheetName val="Eng. 250 &lt; HP ≤ 500"/>
      <sheetName val="Eng. 500 &lt; hp ≤ 1000"/>
      <sheetName val="Eng. 1000 &lt; hp ≤ 1500"/>
      <sheetName val="Eng. 1500 &lt; hp ≤ 2000"/>
      <sheetName val="Eng. &gt; 2000 hp"/>
      <sheetName val="122A Controlled Load =&gt;"/>
      <sheetName val="3-3)Summary (Ctrl Load)(122A) "/>
      <sheetName val="3-5a) LF-1A (Ctrl Load) (122A)"/>
      <sheetName val="3-5b) LF-2A (Ctrl Load) (122A)"/>
      <sheetName val="3-5d)Load HV (Ctrl)(122A) "/>
      <sheetName val="3-6a) FL-1 (Cntrld Ld)(122A)"/>
      <sheetName val="3-6b)FL-1A Form (Cntrl)(122A) "/>
      <sheetName val="3-7) NAAQS (Ctrl Load)(122A)"/>
      <sheetName val="Do NOT Print =&gt;"/>
      <sheetName val="Latest Gas &amp; Liquid Analysis =&gt;"/>
      <sheetName val="Letter BTEX"/>
      <sheetName val="Sep Gas C10+ Btex"/>
      <sheetName val="Letter"/>
      <sheetName val="Cover Page"/>
      <sheetName val="Scope of Work"/>
      <sheetName val="Findings and Recommendations"/>
      <sheetName val="Res. Fluid Summary C30+"/>
      <sheetName val="Sample History &amp; Info."/>
      <sheetName val="Sep Gas C10+"/>
      <sheetName val="Sep Liquid Comp C30+"/>
      <sheetName val="Res Fluid Comp C30+"/>
      <sheetName val="Stock Tank Prop"/>
      <sheetName val="Atm Fluid Prop"/>
      <sheetName val="CCE"/>
      <sheetName val="Appendix"/>
      <sheetName val="Reference Only =&gt;"/>
      <sheetName val="2-4b) TW-1 (121A)"/>
      <sheetName val="2-4b) LF-2 (Uncontrolled Load)"/>
      <sheetName val="2-5b)LF-2(Contrld Load)(121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P4" t="str">
            <v>pick from list</v>
          </cell>
        </row>
        <row r="5">
          <cell r="P5" t="str">
            <v>below 100 MMBtu/hr, uncontrolled</v>
          </cell>
        </row>
        <row r="6">
          <cell r="P6" t="str">
            <v>below 100 MMBtu/hp-hr, controlled - low NOx burner</v>
          </cell>
        </row>
        <row r="7">
          <cell r="P7" t="str">
            <v>below 100 MMBtu/hr, controlled - low NOx burner, flue gas recirculation</v>
          </cell>
        </row>
        <row r="8">
          <cell r="P8" t="str">
            <v>above 100 MMBtu/hr, uncontrolled, pre-NSPS</v>
          </cell>
        </row>
        <row r="9">
          <cell r="P9" t="str">
            <v>above 100 MMBtu/hr, uncontrolled, post-NSPS</v>
          </cell>
        </row>
        <row r="10">
          <cell r="P10" t="str">
            <v>above 100 MMBtu/hr, controlled - low NOx burner</v>
          </cell>
        </row>
        <row r="11">
          <cell r="P11" t="str">
            <v>above 100 MMBtu/hr, controlled - flue gas recirculation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VE PLOT"/>
      <sheetName val="SIEVE PLOT (2)"/>
    </sheetNames>
    <sheetDataSet>
      <sheetData sheetId="0" refreshError="1">
        <row r="52">
          <cell r="D52">
            <v>1</v>
          </cell>
          <cell r="G52">
            <v>0</v>
          </cell>
          <cell r="I52">
            <v>0</v>
          </cell>
        </row>
        <row r="53">
          <cell r="D53">
            <v>1.25</v>
          </cell>
          <cell r="G53">
            <v>0.33039647577092512</v>
          </cell>
          <cell r="I53">
            <v>0.33039647577092512</v>
          </cell>
        </row>
        <row r="54">
          <cell r="D54">
            <v>1.5</v>
          </cell>
          <cell r="G54">
            <v>0.33039647577092512</v>
          </cell>
          <cell r="I54">
            <v>0.66079295154185025</v>
          </cell>
        </row>
        <row r="55">
          <cell r="D55">
            <v>1.75</v>
          </cell>
          <cell r="G55">
            <v>0.33039647577092501</v>
          </cell>
          <cell r="I55">
            <v>0.99118942731277526</v>
          </cell>
        </row>
        <row r="56">
          <cell r="D56">
            <v>2</v>
          </cell>
          <cell r="G56">
            <v>0.33039647577092518</v>
          </cell>
          <cell r="I56">
            <v>1.3215859030837005</v>
          </cell>
        </row>
        <row r="57">
          <cell r="D57">
            <v>2.25</v>
          </cell>
          <cell r="G57">
            <v>0.44052863436123346</v>
          </cell>
          <cell r="I57">
            <v>1.7621145374449338</v>
          </cell>
        </row>
        <row r="58">
          <cell r="D58">
            <v>2.5</v>
          </cell>
          <cell r="G58">
            <v>0.88105726872246692</v>
          </cell>
          <cell r="I58">
            <v>2.643171806167401</v>
          </cell>
        </row>
        <row r="59">
          <cell r="D59">
            <v>2.75</v>
          </cell>
          <cell r="G59">
            <v>1.8722466960352422</v>
          </cell>
          <cell r="I59">
            <v>4.5154185022026434</v>
          </cell>
        </row>
        <row r="60">
          <cell r="D60">
            <v>3</v>
          </cell>
          <cell r="G60">
            <v>2.9735682819383262</v>
          </cell>
          <cell r="I60">
            <v>7.4889867841409696</v>
          </cell>
        </row>
        <row r="61">
          <cell r="D61">
            <v>3.25</v>
          </cell>
          <cell r="G61">
            <v>4.7356828193832596</v>
          </cell>
          <cell r="I61">
            <v>12.22466960352423</v>
          </cell>
        </row>
        <row r="62">
          <cell r="D62">
            <v>3.5</v>
          </cell>
          <cell r="G62">
            <v>5.7268722466960353</v>
          </cell>
          <cell r="I62">
            <v>17.951541850220266</v>
          </cell>
        </row>
        <row r="63">
          <cell r="D63">
            <v>3.75</v>
          </cell>
          <cell r="G63">
            <v>11.233480176211454</v>
          </cell>
          <cell r="I63">
            <v>29.185022026431721</v>
          </cell>
        </row>
        <row r="64">
          <cell r="D64">
            <v>4</v>
          </cell>
          <cell r="G64">
            <v>17.951541850220263</v>
          </cell>
          <cell r="I64">
            <v>47.136563876651984</v>
          </cell>
        </row>
        <row r="65">
          <cell r="D65">
            <v>4.25</v>
          </cell>
          <cell r="G65">
            <v>17.896475770925115</v>
          </cell>
          <cell r="I65">
            <v>65.033039647577098</v>
          </cell>
        </row>
        <row r="66">
          <cell r="D66">
            <v>4.5</v>
          </cell>
          <cell r="G66">
            <v>17.896475770925107</v>
          </cell>
          <cell r="I66">
            <v>82.929515418502206</v>
          </cell>
        </row>
        <row r="67">
          <cell r="D67">
            <v>4.75</v>
          </cell>
          <cell r="G67">
            <v>8.535242290748899</v>
          </cell>
          <cell r="I67">
            <v>91.464757709251103</v>
          </cell>
        </row>
        <row r="68">
          <cell r="D68">
            <v>5</v>
          </cell>
          <cell r="G68">
            <v>8.535242290748899</v>
          </cell>
          <cell r="I68">
            <v>100</v>
          </cell>
        </row>
        <row r="69">
          <cell r="D69">
            <v>5.25</v>
          </cell>
          <cell r="G69">
            <v>0</v>
          </cell>
          <cell r="I69">
            <v>100</v>
          </cell>
        </row>
        <row r="70">
          <cell r="D70">
            <v>5.5</v>
          </cell>
          <cell r="G70">
            <v>0</v>
          </cell>
          <cell r="I70">
            <v>100</v>
          </cell>
        </row>
        <row r="71">
          <cell r="D71">
            <v>5.75</v>
          </cell>
          <cell r="G71">
            <v>0</v>
          </cell>
          <cell r="I71">
            <v>100</v>
          </cell>
        </row>
        <row r="72">
          <cell r="D72">
            <v>6</v>
          </cell>
          <cell r="G72">
            <v>0</v>
          </cell>
          <cell r="I72">
            <v>100</v>
          </cell>
        </row>
        <row r="73">
          <cell r="D73">
            <v>6.25</v>
          </cell>
          <cell r="G73">
            <v>0</v>
          </cell>
          <cell r="I73">
            <v>100</v>
          </cell>
        </row>
        <row r="74">
          <cell r="D74">
            <v>6.5</v>
          </cell>
          <cell r="G74">
            <v>0</v>
          </cell>
          <cell r="I74">
            <v>100</v>
          </cell>
        </row>
        <row r="75">
          <cell r="D75">
            <v>6.75</v>
          </cell>
          <cell r="G75">
            <v>0</v>
          </cell>
          <cell r="I75">
            <v>100</v>
          </cell>
        </row>
        <row r="76">
          <cell r="D76">
            <v>7</v>
          </cell>
          <cell r="G76">
            <v>0</v>
          </cell>
          <cell r="I76">
            <v>100</v>
          </cell>
        </row>
        <row r="77">
          <cell r="D77">
            <v>7.25</v>
          </cell>
          <cell r="G77">
            <v>0</v>
          </cell>
          <cell r="I77">
            <v>100</v>
          </cell>
        </row>
        <row r="78">
          <cell r="D78">
            <v>7.5</v>
          </cell>
          <cell r="G78">
            <v>0</v>
          </cell>
          <cell r="I78">
            <v>100</v>
          </cell>
        </row>
        <row r="79">
          <cell r="D79">
            <v>7.75</v>
          </cell>
          <cell r="G79">
            <v>0</v>
          </cell>
          <cell r="I79">
            <v>100</v>
          </cell>
        </row>
        <row r="80">
          <cell r="D80">
            <v>8</v>
          </cell>
          <cell r="G80">
            <v>0</v>
          </cell>
          <cell r="I80">
            <v>100</v>
          </cell>
        </row>
        <row r="81">
          <cell r="D81">
            <v>8.25</v>
          </cell>
          <cell r="G81">
            <v>0</v>
          </cell>
          <cell r="I81">
            <v>100</v>
          </cell>
        </row>
        <row r="82">
          <cell r="D82">
            <v>8.5</v>
          </cell>
          <cell r="G82">
            <v>0</v>
          </cell>
          <cell r="I82">
            <v>100</v>
          </cell>
        </row>
        <row r="83">
          <cell r="D83">
            <v>8.75</v>
          </cell>
          <cell r="G83">
            <v>0</v>
          </cell>
          <cell r="I83">
            <v>100</v>
          </cell>
        </row>
        <row r="84">
          <cell r="D84">
            <v>9</v>
          </cell>
          <cell r="G84">
            <v>0</v>
          </cell>
          <cell r="I84">
            <v>100</v>
          </cell>
        </row>
        <row r="85">
          <cell r="D85">
            <v>9.25</v>
          </cell>
          <cell r="G85">
            <v>0</v>
          </cell>
          <cell r="I85">
            <v>100</v>
          </cell>
        </row>
        <row r="86">
          <cell r="D86">
            <v>9.5</v>
          </cell>
          <cell r="G86">
            <v>0</v>
          </cell>
          <cell r="I86">
            <v>100</v>
          </cell>
        </row>
        <row r="87">
          <cell r="D87">
            <v>9.75</v>
          </cell>
          <cell r="G87">
            <v>0</v>
          </cell>
          <cell r="I87">
            <v>100</v>
          </cell>
        </row>
        <row r="88">
          <cell r="D88">
            <v>10</v>
          </cell>
          <cell r="G88">
            <v>0</v>
          </cell>
          <cell r="I88">
            <v>100</v>
          </cell>
        </row>
      </sheetData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 Data"/>
      <sheetName val="Composition"/>
      <sheetName val="Emissions"/>
      <sheetName val="VP"/>
      <sheetName val="LD"/>
      <sheetName val="MW"/>
      <sheetName val="Notes"/>
      <sheetName val="Tanks 4.0"/>
      <sheetName val="Solar Absorptance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AR</v>
          </cell>
          <cell r="B8">
            <v>42.12677</v>
          </cell>
          <cell r="C8">
            <v>-1093.0999999999999</v>
          </cell>
          <cell r="D8">
            <v>0</v>
          </cell>
          <cell r="E8">
            <v>0</v>
          </cell>
          <cell r="F8">
            <v>-4.1425000000000001</v>
          </cell>
          <cell r="G8">
            <v>5.7253999999999998E-5</v>
          </cell>
          <cell r="H8">
            <v>2</v>
          </cell>
        </row>
        <row r="9">
          <cell r="A9" t="str">
            <v>H2</v>
          </cell>
          <cell r="B9">
            <v>12.689970000000001</v>
          </cell>
          <cell r="C9">
            <v>-94.896000000000001</v>
          </cell>
          <cell r="D9">
            <v>0</v>
          </cell>
          <cell r="E9">
            <v>0</v>
          </cell>
          <cell r="F9">
            <v>1.1125</v>
          </cell>
          <cell r="G9">
            <v>3.2915E-4</v>
          </cell>
          <cell r="H9">
            <v>2</v>
          </cell>
        </row>
        <row r="10">
          <cell r="A10" t="str">
            <v>N2</v>
          </cell>
          <cell r="B10">
            <v>58.281770000000002</v>
          </cell>
          <cell r="C10">
            <v>-1084.0999999999999</v>
          </cell>
          <cell r="D10">
            <v>0</v>
          </cell>
          <cell r="E10">
            <v>0</v>
          </cell>
          <cell r="F10">
            <v>-8.3143999999999991</v>
          </cell>
          <cell r="G10">
            <v>4.4127E-2</v>
          </cell>
          <cell r="H10">
            <v>1</v>
          </cell>
        </row>
        <row r="11">
          <cell r="A11" t="str">
            <v>O2</v>
          </cell>
          <cell r="B11">
            <v>51.244770000000003</v>
          </cell>
          <cell r="C11">
            <v>-1200.2</v>
          </cell>
          <cell r="D11">
            <v>0</v>
          </cell>
          <cell r="E11">
            <v>0</v>
          </cell>
          <cell r="F11">
            <v>-6.4360999999999997</v>
          </cell>
          <cell r="G11">
            <v>2.8405E-2</v>
          </cell>
          <cell r="H11">
            <v>1</v>
          </cell>
        </row>
        <row r="12">
          <cell r="A12" t="str">
            <v>CO</v>
          </cell>
          <cell r="B12">
            <v>45.697769999999998</v>
          </cell>
          <cell r="C12">
            <v>-1076.5999999999999</v>
          </cell>
          <cell r="D12">
            <v>0</v>
          </cell>
          <cell r="E12">
            <v>0</v>
          </cell>
          <cell r="F12">
            <v>-4.8814000000000002</v>
          </cell>
          <cell r="G12">
            <v>7.5673000000000005E-5</v>
          </cell>
          <cell r="H12">
            <v>2</v>
          </cell>
        </row>
        <row r="13">
          <cell r="A13" t="str">
            <v>CO2</v>
          </cell>
          <cell r="B13">
            <v>140.5428</v>
          </cell>
          <cell r="C13">
            <v>-4735</v>
          </cell>
          <cell r="D13">
            <v>0</v>
          </cell>
          <cell r="E13">
            <v>0</v>
          </cell>
          <cell r="F13">
            <v>-21.268000000000001</v>
          </cell>
          <cell r="G13">
            <v>4.0909000000000001E-2</v>
          </cell>
          <cell r="H13">
            <v>1</v>
          </cell>
        </row>
        <row r="14">
          <cell r="A14" t="str">
            <v>CH4</v>
          </cell>
          <cell r="B14">
            <v>39.204770000000003</v>
          </cell>
          <cell r="C14">
            <v>-1324.4</v>
          </cell>
          <cell r="D14">
            <v>0</v>
          </cell>
          <cell r="E14">
            <v>0</v>
          </cell>
          <cell r="F14">
            <v>-3.4365999999999999</v>
          </cell>
          <cell r="G14">
            <v>3.1019000000000002E-5</v>
          </cell>
          <cell r="H14">
            <v>2</v>
          </cell>
        </row>
        <row r="15">
          <cell r="A15" t="str">
            <v>C2H6</v>
          </cell>
          <cell r="B15">
            <v>51.856769999999997</v>
          </cell>
          <cell r="C15">
            <v>-2598.6999999999998</v>
          </cell>
          <cell r="D15">
            <v>0</v>
          </cell>
          <cell r="E15">
            <v>0</v>
          </cell>
          <cell r="F15">
            <v>-5.1283000000000003</v>
          </cell>
          <cell r="G15">
            <v>1.4912999999999999E-5</v>
          </cell>
          <cell r="H15">
            <v>2</v>
          </cell>
        </row>
        <row r="16">
          <cell r="A16" t="str">
            <v>C-C4H8</v>
          </cell>
          <cell r="B16">
            <v>102.6198</v>
          </cell>
          <cell r="C16">
            <v>-5260.3</v>
          </cell>
          <cell r="D16">
            <v>0</v>
          </cell>
          <cell r="E16">
            <v>0</v>
          </cell>
          <cell r="F16">
            <v>-13.763999999999999</v>
          </cell>
          <cell r="G16">
            <v>1.9182999999999999E-2</v>
          </cell>
          <cell r="H16">
            <v>1</v>
          </cell>
        </row>
        <row r="17">
          <cell r="A17" t="str">
            <v>T-C4H8</v>
          </cell>
          <cell r="B17">
            <v>70.588769999999997</v>
          </cell>
          <cell r="C17">
            <v>-4530.3999999999996</v>
          </cell>
          <cell r="D17">
            <v>0</v>
          </cell>
          <cell r="E17">
            <v>0</v>
          </cell>
          <cell r="F17">
            <v>-7.7229000000000001</v>
          </cell>
          <cell r="G17">
            <v>1.0927999999999999E-5</v>
          </cell>
          <cell r="H17">
            <v>2</v>
          </cell>
        </row>
        <row r="18">
          <cell r="A18" t="str">
            <v>BD</v>
          </cell>
          <cell r="B18">
            <v>73.521770000000004</v>
          </cell>
          <cell r="C18">
            <v>-4564.3</v>
          </cell>
          <cell r="D18">
            <v>0</v>
          </cell>
          <cell r="E18">
            <v>0</v>
          </cell>
          <cell r="F18">
            <v>-8.1958000000000002</v>
          </cell>
          <cell r="G18">
            <v>1.1579999999999999E-5</v>
          </cell>
          <cell r="H18">
            <v>2</v>
          </cell>
        </row>
        <row r="19">
          <cell r="A19" t="str">
            <v>C6H6</v>
          </cell>
          <cell r="B19">
            <v>83.917770000000004</v>
          </cell>
          <cell r="C19">
            <v>-6517.7</v>
          </cell>
          <cell r="D19">
            <v>0</v>
          </cell>
          <cell r="E19">
            <v>0</v>
          </cell>
          <cell r="F19">
            <v>-9.3452999999999999</v>
          </cell>
          <cell r="G19">
            <v>7.1181999999999999E-6</v>
          </cell>
          <cell r="H19">
            <v>2</v>
          </cell>
        </row>
        <row r="20">
          <cell r="A20" t="str">
            <v>CYANE</v>
          </cell>
          <cell r="B20">
            <v>116.5128</v>
          </cell>
          <cell r="C20">
            <v>-7103.3</v>
          </cell>
          <cell r="D20">
            <v>0</v>
          </cell>
          <cell r="E20">
            <v>0</v>
          </cell>
          <cell r="F20">
            <v>-15.49</v>
          </cell>
          <cell r="G20">
            <v>1.6958999999999998E-2</v>
          </cell>
          <cell r="H20">
            <v>1</v>
          </cell>
        </row>
        <row r="21">
          <cell r="A21" t="str">
            <v>VCH</v>
          </cell>
          <cell r="B21">
            <v>20.848369999999999</v>
          </cell>
          <cell r="C21">
            <v>-3236.34</v>
          </cell>
          <cell r="D21">
            <v>-54.904000000000003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HCL</v>
          </cell>
          <cell r="B22">
            <v>104.2698</v>
          </cell>
          <cell r="C22">
            <v>-3731.2</v>
          </cell>
          <cell r="D22">
            <v>0</v>
          </cell>
          <cell r="E22">
            <v>0</v>
          </cell>
          <cell r="F22">
            <v>-15.047000000000001</v>
          </cell>
          <cell r="G22">
            <v>3.134E-2</v>
          </cell>
          <cell r="H22">
            <v>1</v>
          </cell>
        </row>
        <row r="23">
          <cell r="A23" t="str">
            <v>HCN</v>
          </cell>
          <cell r="B23">
            <v>36.749769999999998</v>
          </cell>
          <cell r="C23">
            <v>-3927.1</v>
          </cell>
          <cell r="D23">
            <v>0</v>
          </cell>
          <cell r="E23">
            <v>0</v>
          </cell>
          <cell r="F23">
            <v>-2.1244999999999998</v>
          </cell>
          <cell r="G23">
            <v>3.8948E-17</v>
          </cell>
          <cell r="H23">
            <v>6</v>
          </cell>
        </row>
        <row r="24">
          <cell r="A24" t="str">
            <v>HMD</v>
          </cell>
          <cell r="B24">
            <v>21.157769999999999</v>
          </cell>
          <cell r="C24">
            <v>-3629.38</v>
          </cell>
          <cell r="D24">
            <v>-96.974000000000004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HMI</v>
          </cell>
          <cell r="B25">
            <v>20.56587</v>
          </cell>
          <cell r="C25">
            <v>-3049.57</v>
          </cell>
          <cell r="D25">
            <v>-73.825000000000003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NHA</v>
          </cell>
          <cell r="B26">
            <v>90.700770000000006</v>
          </cell>
          <cell r="C26">
            <v>-7919.6</v>
          </cell>
          <cell r="D26">
            <v>0</v>
          </cell>
          <cell r="E26">
            <v>0</v>
          </cell>
          <cell r="F26">
            <v>-10.114000000000001</v>
          </cell>
          <cell r="G26">
            <v>6.6154000000000002E-6</v>
          </cell>
          <cell r="H26">
            <v>2</v>
          </cell>
        </row>
        <row r="27">
          <cell r="A27" t="str">
            <v>CHA</v>
          </cell>
          <cell r="B27">
            <v>149.08279999999999</v>
          </cell>
          <cell r="C27">
            <v>-9336.7000000000007</v>
          </cell>
          <cell r="D27">
            <v>0</v>
          </cell>
          <cell r="E27">
            <v>0</v>
          </cell>
          <cell r="F27">
            <v>-20.524000000000001</v>
          </cell>
          <cell r="G27">
            <v>2.1378000000000001E-2</v>
          </cell>
          <cell r="H27">
            <v>1</v>
          </cell>
        </row>
        <row r="28">
          <cell r="A28" t="str">
            <v>NH3</v>
          </cell>
          <cell r="B28">
            <v>90.482770000000002</v>
          </cell>
          <cell r="C28">
            <v>-4669.7</v>
          </cell>
          <cell r="D28">
            <v>0</v>
          </cell>
          <cell r="E28">
            <v>0</v>
          </cell>
          <cell r="F28">
            <v>-11.606999999999999</v>
          </cell>
          <cell r="G28">
            <v>1.7194000000000001E-2</v>
          </cell>
          <cell r="H28">
            <v>1</v>
          </cell>
        </row>
        <row r="29">
          <cell r="A29" t="str">
            <v>ACRN</v>
          </cell>
          <cell r="B29">
            <v>87.603769999999997</v>
          </cell>
          <cell r="C29">
            <v>-6392.7</v>
          </cell>
          <cell r="D29">
            <v>0</v>
          </cell>
          <cell r="E29">
            <v>0</v>
          </cell>
          <cell r="F29">
            <v>-10.101000000000001</v>
          </cell>
          <cell r="G29">
            <v>1.0891E-5</v>
          </cell>
          <cell r="H29">
            <v>2</v>
          </cell>
        </row>
        <row r="30">
          <cell r="A30" t="str">
            <v>ACEN</v>
          </cell>
          <cell r="B30">
            <v>58.301769999999998</v>
          </cell>
          <cell r="C30">
            <v>-5385.6</v>
          </cell>
          <cell r="D30">
            <v>0</v>
          </cell>
          <cell r="E30">
            <v>0</v>
          </cell>
          <cell r="F30">
            <v>-5.4954000000000001</v>
          </cell>
          <cell r="G30">
            <v>5.3634000000000002E-6</v>
          </cell>
          <cell r="H30">
            <v>2</v>
          </cell>
        </row>
        <row r="31">
          <cell r="A31" t="str">
            <v>PROPN</v>
          </cell>
          <cell r="B31">
            <v>82.698769999999996</v>
          </cell>
          <cell r="C31">
            <v>-6703.5</v>
          </cell>
          <cell r="D31">
            <v>0</v>
          </cell>
          <cell r="E31">
            <v>0</v>
          </cell>
          <cell r="F31">
            <v>-9.1506000000000007</v>
          </cell>
          <cell r="G31">
            <v>7.5424E-6</v>
          </cell>
          <cell r="H31">
            <v>2</v>
          </cell>
        </row>
        <row r="32">
          <cell r="A32" t="str">
            <v>ADN</v>
          </cell>
          <cell r="B32">
            <v>21.714970000000001</v>
          </cell>
          <cell r="C32">
            <v>-5064.08</v>
          </cell>
          <cell r="D32">
            <v>-79.257999999999996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MGN</v>
          </cell>
          <cell r="B33">
            <v>-43.310429999999997</v>
          </cell>
          <cell r="C33">
            <v>-5137.26</v>
          </cell>
          <cell r="D33">
            <v>0</v>
          </cell>
          <cell r="E33">
            <v>-1.7822600000000001E-2</v>
          </cell>
          <cell r="F33">
            <v>11.732200000000001</v>
          </cell>
          <cell r="G33">
            <v>0</v>
          </cell>
          <cell r="H33">
            <v>0</v>
          </cell>
        </row>
        <row r="34">
          <cell r="A34" t="str">
            <v>N112</v>
          </cell>
          <cell r="B34">
            <v>21.094570000000001</v>
          </cell>
          <cell r="C34">
            <v>-3944.67</v>
          </cell>
          <cell r="D34">
            <v>-98.688999999999993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VN</v>
          </cell>
          <cell r="B35">
            <v>105.69280000000001</v>
          </cell>
          <cell r="C35">
            <v>-8528.7000000000007</v>
          </cell>
          <cell r="D35">
            <v>0</v>
          </cell>
          <cell r="E35">
            <v>0</v>
          </cell>
          <cell r="F35">
            <v>-12.46</v>
          </cell>
          <cell r="G35">
            <v>8.8558000000000008E-6</v>
          </cell>
          <cell r="H35">
            <v>2</v>
          </cell>
        </row>
        <row r="36">
          <cell r="A36" t="str">
            <v>BZNIT</v>
          </cell>
          <cell r="B36">
            <v>55.462769999999999</v>
          </cell>
          <cell r="C36">
            <v>-7430.8</v>
          </cell>
          <cell r="D36">
            <v>0</v>
          </cell>
          <cell r="E36">
            <v>0</v>
          </cell>
          <cell r="F36">
            <v>-4.548</v>
          </cell>
          <cell r="G36">
            <v>1.7501E-18</v>
          </cell>
          <cell r="H36">
            <v>6</v>
          </cell>
        </row>
        <row r="37">
          <cell r="A37" t="str">
            <v>IPA</v>
          </cell>
          <cell r="B37">
            <v>76.963769999999997</v>
          </cell>
          <cell r="C37">
            <v>-7623.8</v>
          </cell>
          <cell r="D37">
            <v>0</v>
          </cell>
          <cell r="E37">
            <v>0</v>
          </cell>
          <cell r="F37">
            <v>-7.4923999999999999</v>
          </cell>
          <cell r="G37">
            <v>5.9435999999999997E-18</v>
          </cell>
          <cell r="H37">
            <v>6</v>
          </cell>
        </row>
        <row r="38">
          <cell r="A38" t="str">
            <v>PHENOL</v>
          </cell>
          <cell r="B38">
            <v>95.443770000000001</v>
          </cell>
          <cell r="C38">
            <v>-10113</v>
          </cell>
          <cell r="D38">
            <v>0</v>
          </cell>
          <cell r="E38">
            <v>0</v>
          </cell>
          <cell r="F38">
            <v>-10.09</v>
          </cell>
          <cell r="G38">
            <v>6.7603000000000002E-18</v>
          </cell>
          <cell r="H38">
            <v>6</v>
          </cell>
        </row>
        <row r="39">
          <cell r="A39" t="str">
            <v>MCPHENOL</v>
          </cell>
          <cell r="B39">
            <v>54.709769999999999</v>
          </cell>
          <cell r="C39">
            <v>-7449.6</v>
          </cell>
          <cell r="D39">
            <v>0</v>
          </cell>
          <cell r="E39">
            <v>0</v>
          </cell>
          <cell r="F39">
            <v>-4.6016000000000004</v>
          </cell>
          <cell r="G39">
            <v>2.4798E-6</v>
          </cell>
          <cell r="H39">
            <v>2</v>
          </cell>
        </row>
        <row r="40">
          <cell r="A40" t="str">
            <v>MCRESOL</v>
          </cell>
          <cell r="B40">
            <v>95.402770000000004</v>
          </cell>
          <cell r="C40">
            <v>-10581</v>
          </cell>
          <cell r="D40">
            <v>0</v>
          </cell>
          <cell r="E40">
            <v>0</v>
          </cell>
          <cell r="F40">
            <v>-10.004</v>
          </cell>
          <cell r="G40">
            <v>4.3032000000000003E-18</v>
          </cell>
          <cell r="H40">
            <v>6</v>
          </cell>
        </row>
        <row r="41">
          <cell r="A41" t="str">
            <v>BZPHEN</v>
          </cell>
          <cell r="B41">
            <v>46.79777</v>
          </cell>
          <cell r="C41">
            <v>-8870.7000000000007</v>
          </cell>
          <cell r="D41">
            <v>0</v>
          </cell>
          <cell r="E41">
            <v>0</v>
          </cell>
          <cell r="F41">
            <v>-3.1366000000000001</v>
          </cell>
          <cell r="G41">
            <v>6.5153E-20</v>
          </cell>
          <cell r="H41">
            <v>6</v>
          </cell>
        </row>
        <row r="42">
          <cell r="A42" t="str">
            <v>FORMIC</v>
          </cell>
          <cell r="B42">
            <v>50.322769999999998</v>
          </cell>
          <cell r="C42">
            <v>-5378.2</v>
          </cell>
          <cell r="D42">
            <v>0</v>
          </cell>
          <cell r="E42">
            <v>0</v>
          </cell>
          <cell r="F42">
            <v>-4.2030000000000003</v>
          </cell>
          <cell r="G42">
            <v>3.4697E-6</v>
          </cell>
          <cell r="H42">
            <v>2</v>
          </cell>
        </row>
        <row r="43">
          <cell r="A43" t="str">
            <v>MCB</v>
          </cell>
          <cell r="B43">
            <v>54.143770000000004</v>
          </cell>
          <cell r="C43">
            <v>-6244.4</v>
          </cell>
          <cell r="D43">
            <v>0</v>
          </cell>
          <cell r="E43">
            <v>0</v>
          </cell>
          <cell r="F43">
            <v>-4.5343</v>
          </cell>
          <cell r="G43">
            <v>4.7030000000000003E-18</v>
          </cell>
          <cell r="H43">
            <v>6</v>
          </cell>
        </row>
        <row r="44">
          <cell r="A44" t="str">
            <v>ODCB</v>
          </cell>
          <cell r="B44">
            <v>77.104770000000002</v>
          </cell>
          <cell r="C44">
            <v>-8111.1</v>
          </cell>
          <cell r="D44">
            <v>0</v>
          </cell>
          <cell r="E44">
            <v>0</v>
          </cell>
          <cell r="F44">
            <v>-7.8886000000000003</v>
          </cell>
          <cell r="G44">
            <v>2.7267000000000001E-6</v>
          </cell>
          <cell r="H44">
            <v>2</v>
          </cell>
        </row>
        <row r="45">
          <cell r="A45" t="str">
            <v>124TCB</v>
          </cell>
          <cell r="B45">
            <v>40.80077</v>
          </cell>
          <cell r="C45">
            <v>-6659.1</v>
          </cell>
          <cell r="D45">
            <v>0</v>
          </cell>
          <cell r="E45">
            <v>0</v>
          </cell>
          <cell r="F45">
            <v>-2.5548999999999999</v>
          </cell>
          <cell r="G45">
            <v>4.6935999999999999E-4</v>
          </cell>
          <cell r="H45">
            <v>1</v>
          </cell>
        </row>
        <row r="46">
          <cell r="A46" t="str">
            <v>BIPHENYL</v>
          </cell>
          <cell r="B46">
            <v>76.810770000000005</v>
          </cell>
          <cell r="C46">
            <v>-9878.5</v>
          </cell>
          <cell r="D46">
            <v>0</v>
          </cell>
          <cell r="E46">
            <v>0</v>
          </cell>
          <cell r="F46">
            <v>-7.4383999999999997</v>
          </cell>
          <cell r="G46">
            <v>2.0436E-18</v>
          </cell>
          <cell r="H46">
            <v>6</v>
          </cell>
        </row>
        <row r="47">
          <cell r="A47" t="str">
            <v>PCL3</v>
          </cell>
          <cell r="B47">
            <v>135.46279999999999</v>
          </cell>
          <cell r="C47">
            <v>-7436.3</v>
          </cell>
          <cell r="D47">
            <v>0</v>
          </cell>
          <cell r="E47">
            <v>0</v>
          </cell>
          <cell r="F47">
            <v>-18.914999999999999</v>
          </cell>
          <cell r="G47">
            <v>2.3248999999999999E-2</v>
          </cell>
          <cell r="H47">
            <v>1</v>
          </cell>
        </row>
        <row r="48">
          <cell r="A48" t="str">
            <v>H2SO4</v>
          </cell>
          <cell r="B48">
            <v>23.725570000000001</v>
          </cell>
          <cell r="C48">
            <v>-7441.7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H3PO4</v>
          </cell>
          <cell r="B49">
            <v>23.040769999999998</v>
          </cell>
          <cell r="C49">
            <v>-7829.99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H2O</v>
          </cell>
          <cell r="B50">
            <v>73.648769999999999</v>
          </cell>
          <cell r="C50">
            <v>-7258.2</v>
          </cell>
          <cell r="D50">
            <v>0</v>
          </cell>
          <cell r="E50">
            <v>0</v>
          </cell>
          <cell r="F50">
            <v>-7.3037000000000001</v>
          </cell>
          <cell r="G50">
            <v>4.1652999999999997E-6</v>
          </cell>
          <cell r="H50">
            <v>2</v>
          </cell>
        </row>
        <row r="51">
          <cell r="A51" t="str">
            <v>OXALIC</v>
          </cell>
          <cell r="B51">
            <v>122.0398</v>
          </cell>
          <cell r="C51">
            <v>-16050</v>
          </cell>
          <cell r="D51">
            <v>0</v>
          </cell>
          <cell r="E51">
            <v>0</v>
          </cell>
          <cell r="F51">
            <v>-12.986000000000001</v>
          </cell>
          <cell r="G51">
            <v>2.0870999999999999E-18</v>
          </cell>
          <cell r="H51">
            <v>6</v>
          </cell>
        </row>
        <row r="52">
          <cell r="A52" t="str">
            <v>METHANOL</v>
          </cell>
          <cell r="B52">
            <v>81.768000000000001</v>
          </cell>
          <cell r="C52">
            <v>-6876</v>
          </cell>
          <cell r="D52">
            <v>0</v>
          </cell>
          <cell r="E52">
            <v>0</v>
          </cell>
          <cell r="F52">
            <v>-8.7078000000000007</v>
          </cell>
          <cell r="G52">
            <v>7.1926000000000004E-6</v>
          </cell>
          <cell r="H52">
            <v>2</v>
          </cell>
        </row>
        <row r="53">
          <cell r="A53" t="str">
            <v>E-GLYCOL</v>
          </cell>
          <cell r="B53">
            <v>84.09</v>
          </cell>
          <cell r="C53">
            <v>-10411</v>
          </cell>
          <cell r="D53">
            <v>0</v>
          </cell>
          <cell r="E53">
            <v>0</v>
          </cell>
          <cell r="F53">
            <v>-8.1975999999999996</v>
          </cell>
          <cell r="G53">
            <v>1.6536E-18</v>
          </cell>
          <cell r="H53">
            <v>6</v>
          </cell>
        </row>
        <row r="54">
          <cell r="A54" t="str">
            <v>P-GLYCOL</v>
          </cell>
          <cell r="B54">
            <v>115.58</v>
          </cell>
          <cell r="C54">
            <v>-11732</v>
          </cell>
          <cell r="D54">
            <v>0</v>
          </cell>
          <cell r="E54">
            <v>0</v>
          </cell>
          <cell r="F54">
            <v>-13.173999999999999</v>
          </cell>
          <cell r="G54">
            <v>6.5493000000000001E-6</v>
          </cell>
          <cell r="H54">
            <v>2</v>
          </cell>
        </row>
        <row r="55">
          <cell r="A55" t="str">
            <v>C2M2BN</v>
          </cell>
          <cell r="B55">
            <v>21.145569999999999</v>
          </cell>
          <cell r="C55">
            <v>-3423.06</v>
          </cell>
          <cell r="D55">
            <v>-56.203000000000003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T2M2BN</v>
          </cell>
          <cell r="B56">
            <v>23.275770000000001</v>
          </cell>
          <cell r="C56">
            <v>-4638.07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2M3BN</v>
          </cell>
          <cell r="B57">
            <v>21.137270000000001</v>
          </cell>
          <cell r="C57">
            <v>-3271.89</v>
          </cell>
          <cell r="D57">
            <v>-55.892000000000003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3-4PN</v>
          </cell>
          <cell r="B58">
            <v>21.102070000000001</v>
          </cell>
          <cell r="C58">
            <v>-3371.43</v>
          </cell>
          <cell r="D58">
            <v>-66.150999999999996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C2PN</v>
          </cell>
          <cell r="B59">
            <v>21.11027</v>
          </cell>
          <cell r="C59">
            <v>-3288.65</v>
          </cell>
          <cell r="D59">
            <v>-57.210999999999999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T2PN</v>
          </cell>
          <cell r="B60">
            <v>21.148070000000001</v>
          </cell>
          <cell r="C60">
            <v>-3371.43</v>
          </cell>
          <cell r="D60">
            <v>-66.150999999999996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ESN</v>
          </cell>
          <cell r="B61">
            <v>-175.25620000000001</v>
          </cell>
          <cell r="C61">
            <v>-442.55200000000002</v>
          </cell>
          <cell r="D61">
            <v>0</v>
          </cell>
          <cell r="E61">
            <v>-4.2895700000000002E-2</v>
          </cell>
          <cell r="F61">
            <v>33.499299999999998</v>
          </cell>
          <cell r="G61">
            <v>0</v>
          </cell>
          <cell r="H61">
            <v>0</v>
          </cell>
        </row>
        <row r="62">
          <cell r="A62" t="str">
            <v>DCH</v>
          </cell>
          <cell r="B62">
            <v>21.277069999999998</v>
          </cell>
          <cell r="C62">
            <v>-3820.72</v>
          </cell>
          <cell r="D62">
            <v>-72.739000000000004</v>
          </cell>
          <cell r="E62">
            <v>0</v>
          </cell>
          <cell r="F62">
            <v>0</v>
          </cell>
          <cell r="G62">
            <v>0</v>
          </cell>
          <cell r="H62">
            <v>2</v>
          </cell>
        </row>
        <row r="63">
          <cell r="A63" t="str">
            <v>BHMT</v>
          </cell>
          <cell r="B63">
            <v>20.71707</v>
          </cell>
          <cell r="C63">
            <v>-4145.72</v>
          </cell>
          <cell r="D63">
            <v>-154.02699999999999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MPMD</v>
          </cell>
          <cell r="B64">
            <v>21.46827</v>
          </cell>
          <cell r="C64">
            <v>-3807.77</v>
          </cell>
          <cell r="D64">
            <v>-82.888999999999996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AMC</v>
          </cell>
          <cell r="B65">
            <v>21.289370000000002</v>
          </cell>
          <cell r="C65">
            <v>-3769.54</v>
          </cell>
          <cell r="D65">
            <v>-82.305000000000007</v>
          </cell>
          <cell r="E65">
            <v>0</v>
          </cell>
          <cell r="F65">
            <v>0</v>
          </cell>
          <cell r="G65">
            <v>0</v>
          </cell>
          <cell r="H65">
            <v>2</v>
          </cell>
        </row>
        <row r="66">
          <cell r="A66" t="str">
            <v>C10AM</v>
          </cell>
          <cell r="B66">
            <v>44.815869999999997</v>
          </cell>
          <cell r="C66">
            <v>-12077.5</v>
          </cell>
          <cell r="D66">
            <v>0</v>
          </cell>
          <cell r="E66">
            <v>-2.8742899999999998E-2</v>
          </cell>
          <cell r="F66">
            <v>0</v>
          </cell>
          <cell r="G66">
            <v>1.30854E-5</v>
          </cell>
          <cell r="H66">
            <v>2</v>
          </cell>
        </row>
        <row r="67">
          <cell r="A67" t="str">
            <v>C10IM</v>
          </cell>
          <cell r="B67">
            <v>35.133369999999999</v>
          </cell>
          <cell r="C67">
            <v>-7999.58</v>
          </cell>
          <cell r="D67">
            <v>0</v>
          </cell>
          <cell r="E67">
            <v>-2.0724300000000001E-2</v>
          </cell>
          <cell r="F67">
            <v>0</v>
          </cell>
          <cell r="G67">
            <v>1.09947E-5</v>
          </cell>
          <cell r="H67">
            <v>2</v>
          </cell>
        </row>
        <row r="68">
          <cell r="A68" t="str">
            <v>DDN</v>
          </cell>
          <cell r="B68">
            <v>21.714970000000001</v>
          </cell>
          <cell r="C68">
            <v>-5064.08</v>
          </cell>
          <cell r="D68">
            <v>-79.257999999999996</v>
          </cell>
          <cell r="E68">
            <v>0</v>
          </cell>
          <cell r="F68">
            <v>0</v>
          </cell>
          <cell r="G68">
            <v>0</v>
          </cell>
          <cell r="H68">
            <v>2</v>
          </cell>
        </row>
        <row r="69">
          <cell r="A69" t="str">
            <v>ACA</v>
          </cell>
          <cell r="B69">
            <v>45.133369999999999</v>
          </cell>
          <cell r="C69">
            <v>-11779.9</v>
          </cell>
          <cell r="D69">
            <v>0</v>
          </cell>
          <cell r="E69">
            <v>-2.8767600000000001E-2</v>
          </cell>
          <cell r="F69">
            <v>0</v>
          </cell>
          <cell r="G69">
            <v>1.32207E-5</v>
          </cell>
          <cell r="H69">
            <v>2</v>
          </cell>
        </row>
        <row r="70">
          <cell r="A70" t="str">
            <v>IB</v>
          </cell>
          <cell r="B70">
            <v>25.871269999999999</v>
          </cell>
          <cell r="C70">
            <v>-6745.02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</v>
          </cell>
        </row>
        <row r="71">
          <cell r="A71" t="str">
            <v>HIBOILER</v>
          </cell>
          <cell r="B71">
            <v>24.975370000000002</v>
          </cell>
          <cell r="C71">
            <v>-10846.4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</v>
          </cell>
        </row>
        <row r="72">
          <cell r="A72" t="str">
            <v>CPI</v>
          </cell>
          <cell r="B72">
            <v>39.461150000000004</v>
          </cell>
          <cell r="C72">
            <v>-10276.620000000001</v>
          </cell>
          <cell r="D72">
            <v>0</v>
          </cell>
          <cell r="E72">
            <v>-2.2248830000000001E-2</v>
          </cell>
          <cell r="F72">
            <v>0</v>
          </cell>
          <cell r="G72">
            <v>1.0233250000000001E-5</v>
          </cell>
          <cell r="H72">
            <v>2</v>
          </cell>
        </row>
        <row r="73">
          <cell r="A73" t="str">
            <v>THA</v>
          </cell>
          <cell r="B73">
            <v>32.244370000000004</v>
          </cell>
          <cell r="C73">
            <v>-6224.06</v>
          </cell>
          <cell r="D73">
            <v>0</v>
          </cell>
          <cell r="E73">
            <v>-1.8690999999999999E-2</v>
          </cell>
          <cell r="F73">
            <v>0</v>
          </cell>
          <cell r="G73">
            <v>1.1348999999999999E-5</v>
          </cell>
          <cell r="H73">
            <v>2</v>
          </cell>
        </row>
        <row r="74">
          <cell r="A74" t="str">
            <v>TTP</v>
          </cell>
          <cell r="B74">
            <v>11.137079999999999</v>
          </cell>
          <cell r="C74">
            <v>-7516.93</v>
          </cell>
          <cell r="D74">
            <v>0</v>
          </cell>
          <cell r="E74">
            <v>3.0467000000000001E-2</v>
          </cell>
          <cell r="F74">
            <v>0</v>
          </cell>
          <cell r="G74">
            <v>-1.7945299999999999E-5</v>
          </cell>
          <cell r="H74">
            <v>2</v>
          </cell>
        </row>
        <row r="75">
          <cell r="A75" t="str">
            <v>LDP</v>
          </cell>
          <cell r="B75">
            <v>28.936070000000001</v>
          </cell>
          <cell r="C75">
            <v>-11482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LHP</v>
          </cell>
          <cell r="B76">
            <v>28.936070000000001</v>
          </cell>
          <cell r="C76">
            <v>-11482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 t="str">
            <v>PEGB</v>
          </cell>
          <cell r="B77">
            <v>37.600769999999997</v>
          </cell>
          <cell r="C77">
            <v>-8609.6200000000008</v>
          </cell>
          <cell r="D77">
            <v>0</v>
          </cell>
          <cell r="E77">
            <v>-2.3135900000000001E-2</v>
          </cell>
          <cell r="F77">
            <v>0</v>
          </cell>
          <cell r="G77">
            <v>1.21327E-5</v>
          </cell>
          <cell r="H77">
            <v>2</v>
          </cell>
        </row>
        <row r="78">
          <cell r="A78" t="str">
            <v>NH42SO4</v>
          </cell>
          <cell r="B78">
            <v>21.15747</v>
          </cell>
          <cell r="C78">
            <v>-12262.3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 t="str">
            <v>NH4H2PO4</v>
          </cell>
          <cell r="B79">
            <v>21.15747</v>
          </cell>
          <cell r="C79">
            <v>-12262.3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NH4OOCH</v>
          </cell>
          <cell r="B80">
            <v>21.15747</v>
          </cell>
          <cell r="C80">
            <v>-12262.3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SOLIDS</v>
          </cell>
          <cell r="B81">
            <v>21.15747</v>
          </cell>
          <cell r="C81">
            <v>-12262.3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NI0</v>
          </cell>
          <cell r="B82">
            <v>21.15747</v>
          </cell>
          <cell r="C82">
            <v>-12262.3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 t="str">
            <v>NI2</v>
          </cell>
          <cell r="B83">
            <v>21.15747</v>
          </cell>
          <cell r="C83">
            <v>-12262.3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 t="str">
            <v>NIL4</v>
          </cell>
          <cell r="B84">
            <v>21.15747</v>
          </cell>
          <cell r="C84">
            <v>-12262.3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NIMET</v>
          </cell>
          <cell r="B85">
            <v>21.15747</v>
          </cell>
          <cell r="C85">
            <v>-12262.3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NIAMCN</v>
          </cell>
          <cell r="B86">
            <v>21.15747</v>
          </cell>
          <cell r="C86">
            <v>-12262.3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NICN2</v>
          </cell>
          <cell r="B87">
            <v>21.15747</v>
          </cell>
          <cell r="C87">
            <v>-12262.3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PROM</v>
          </cell>
          <cell r="B88">
            <v>23.958169999999999</v>
          </cell>
          <cell r="C88">
            <v>-7736.69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NAOH</v>
          </cell>
          <cell r="B89">
            <v>21.15747</v>
          </cell>
          <cell r="C89">
            <v>-12262.3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NACL</v>
          </cell>
          <cell r="B90">
            <v>21.15747</v>
          </cell>
          <cell r="C90">
            <v>-12262.3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 t="str">
            <v>NACN</v>
          </cell>
          <cell r="B91">
            <v>21.15747</v>
          </cell>
          <cell r="C91">
            <v>-12262.3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 t="str">
            <v>NA2CO3</v>
          </cell>
          <cell r="B92">
            <v>21.15747</v>
          </cell>
          <cell r="C92">
            <v>-12262.3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NAOOCH</v>
          </cell>
          <cell r="B93">
            <v>21.15747</v>
          </cell>
          <cell r="C93">
            <v>-12262.3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 t="str">
            <v>NA2AA</v>
          </cell>
          <cell r="B94">
            <v>21.15747</v>
          </cell>
          <cell r="C94">
            <v>-12262.3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NA3BO3</v>
          </cell>
          <cell r="B95">
            <v>21.15747</v>
          </cell>
          <cell r="C95">
            <v>-12262.3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NA3PO4</v>
          </cell>
          <cell r="B96">
            <v>21.15747</v>
          </cell>
          <cell r="C96">
            <v>-12262.3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NA2SO4</v>
          </cell>
          <cell r="B97">
            <v>21.15747</v>
          </cell>
          <cell r="C97">
            <v>-12262.3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SCRESOL</v>
          </cell>
          <cell r="B98">
            <v>21.15747</v>
          </cell>
          <cell r="C98">
            <v>-12262.3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DN-NCBC</v>
          </cell>
          <cell r="B99">
            <v>21.15747</v>
          </cell>
          <cell r="C99">
            <v>-12262.3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 t="str">
            <v>PN-NCBC</v>
          </cell>
          <cell r="B100">
            <v>21.15747</v>
          </cell>
          <cell r="C100">
            <v>-12262.3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 t="str">
            <v>FBN</v>
          </cell>
          <cell r="B101">
            <v>21.15747</v>
          </cell>
          <cell r="C101">
            <v>-12262.3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 t="str">
            <v>ZNCL2</v>
          </cell>
          <cell r="B102">
            <v>21.15747</v>
          </cell>
          <cell r="C102">
            <v>-12262.3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ZNAMCL</v>
          </cell>
          <cell r="B103">
            <v>21.15747</v>
          </cell>
          <cell r="C103">
            <v>-12262.3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1PBA</v>
          </cell>
          <cell r="B104">
            <v>21.15747</v>
          </cell>
          <cell r="C104">
            <v>-12262.3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 t="str">
            <v>2PBA</v>
          </cell>
          <cell r="B105">
            <v>21.15747</v>
          </cell>
          <cell r="C105">
            <v>-12262.3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B-ESTER</v>
          </cell>
          <cell r="B106">
            <v>21.15747</v>
          </cell>
          <cell r="C106">
            <v>-12262.3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B-ANHYD</v>
          </cell>
          <cell r="B107">
            <v>21.15747</v>
          </cell>
          <cell r="C107">
            <v>-12262.3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4PBOB</v>
          </cell>
          <cell r="B108">
            <v>21.15747</v>
          </cell>
          <cell r="C108">
            <v>-12262.3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BDP</v>
          </cell>
          <cell r="B109">
            <v>21.15747</v>
          </cell>
          <cell r="C109">
            <v>-12262.3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 t="str">
            <v>NH4-OXAL</v>
          </cell>
          <cell r="B110">
            <v>21.15747</v>
          </cell>
          <cell r="C110">
            <v>-12262.3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 t="str">
            <v>1BZP</v>
          </cell>
          <cell r="B111">
            <v>21.15747</v>
          </cell>
          <cell r="C111">
            <v>-12262.3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2BZP</v>
          </cell>
          <cell r="B112">
            <v>21.15747</v>
          </cell>
          <cell r="C112">
            <v>-12262.3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 t="str">
            <v>NONBZ</v>
          </cell>
          <cell r="B113">
            <v>21.15747</v>
          </cell>
          <cell r="C113">
            <v>-12262.3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NA-SALT</v>
          </cell>
          <cell r="B114">
            <v>21.15747</v>
          </cell>
          <cell r="C114">
            <v>-12262.3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 t="str">
            <v>N-HEXANE</v>
          </cell>
          <cell r="B115">
            <v>104.65</v>
          </cell>
          <cell r="C115">
            <v>-6995.5</v>
          </cell>
          <cell r="D115">
            <v>0</v>
          </cell>
          <cell r="E115">
            <v>0</v>
          </cell>
          <cell r="F115">
            <v>-12.702</v>
          </cell>
          <cell r="G115">
            <v>1.2381000000000001E-5</v>
          </cell>
          <cell r="H115">
            <v>2</v>
          </cell>
        </row>
        <row r="116">
          <cell r="A116" t="str">
            <v>P-XYLENE</v>
          </cell>
          <cell r="B116">
            <v>88.72</v>
          </cell>
          <cell r="C116">
            <v>-7741.2</v>
          </cell>
          <cell r="D116">
            <v>0</v>
          </cell>
          <cell r="E116">
            <v>0</v>
          </cell>
          <cell r="F116">
            <v>-9.8693000000000008</v>
          </cell>
          <cell r="G116">
            <v>6.0769999999999996E-6</v>
          </cell>
          <cell r="H116">
            <v>2</v>
          </cell>
        </row>
        <row r="117">
          <cell r="A117" t="str">
            <v>TOLUENE</v>
          </cell>
          <cell r="B117">
            <v>76.944999999999993</v>
          </cell>
          <cell r="C117">
            <v>-6729.8</v>
          </cell>
          <cell r="D117">
            <v>0</v>
          </cell>
          <cell r="E117">
            <v>0</v>
          </cell>
          <cell r="F117">
            <v>-8.1790000000000003</v>
          </cell>
          <cell r="G117">
            <v>5.3017000000000004E-6</v>
          </cell>
          <cell r="H117">
            <v>2</v>
          </cell>
        </row>
        <row r="118">
          <cell r="A118" t="str">
            <v>NA2-OXAL</v>
          </cell>
          <cell r="B118">
            <v>21.15747</v>
          </cell>
          <cell r="C118">
            <v>-12262.3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</sheetData>
      <sheetData sheetId="4" refreshError="1">
        <row r="8">
          <cell r="A8" t="str">
            <v>AR</v>
          </cell>
          <cell r="B8">
            <v>3.8468339999999999</v>
          </cell>
          <cell r="C8">
            <v>0.28810000000000002</v>
          </cell>
          <cell r="D8">
            <v>150.86000000000001</v>
          </cell>
          <cell r="E8">
            <v>0.29782999999999998</v>
          </cell>
          <cell r="F8">
            <v>0</v>
          </cell>
          <cell r="G8">
            <v>39.94</v>
          </cell>
        </row>
        <row r="9">
          <cell r="A9" t="str">
            <v>H2</v>
          </cell>
          <cell r="B9">
            <v>5.4140800000000002</v>
          </cell>
          <cell r="C9">
            <v>0.34893000000000002</v>
          </cell>
          <cell r="D9">
            <v>33.19</v>
          </cell>
          <cell r="E9">
            <v>0.27060000000000001</v>
          </cell>
          <cell r="F9">
            <v>0</v>
          </cell>
          <cell r="G9">
            <v>2.016</v>
          </cell>
        </row>
        <row r="10">
          <cell r="A10" t="str">
            <v>N2</v>
          </cell>
          <cell r="B10">
            <v>3.209139</v>
          </cell>
          <cell r="C10">
            <v>0.28610000000000002</v>
          </cell>
          <cell r="D10">
            <v>126.2</v>
          </cell>
          <cell r="E10">
            <v>0.29659999999999997</v>
          </cell>
          <cell r="F10">
            <v>0</v>
          </cell>
          <cell r="G10">
            <v>28.02</v>
          </cell>
        </row>
        <row r="11">
          <cell r="A11" t="str">
            <v>O2</v>
          </cell>
          <cell r="B11">
            <v>3.914272</v>
          </cell>
          <cell r="C11">
            <v>0.28771999999999998</v>
          </cell>
          <cell r="D11">
            <v>154.58000000000001</v>
          </cell>
          <cell r="E11">
            <v>0.29239999999999999</v>
          </cell>
          <cell r="F11">
            <v>0</v>
          </cell>
          <cell r="G11">
            <v>32</v>
          </cell>
        </row>
        <row r="12">
          <cell r="A12" t="str">
            <v>CO</v>
          </cell>
          <cell r="B12">
            <v>2.8969390000000002</v>
          </cell>
          <cell r="C12">
            <v>0.27532000000000001</v>
          </cell>
          <cell r="D12">
            <v>132.91999999999999</v>
          </cell>
          <cell r="E12">
            <v>0.28129999999999999</v>
          </cell>
          <cell r="F12">
            <v>0</v>
          </cell>
          <cell r="G12">
            <v>28.01</v>
          </cell>
        </row>
        <row r="13">
          <cell r="A13" t="str">
            <v>CO2</v>
          </cell>
          <cell r="B13">
            <v>2.7679900000000002</v>
          </cell>
          <cell r="C13">
            <v>0.26212000000000002</v>
          </cell>
          <cell r="D13">
            <v>304.20999999999998</v>
          </cell>
          <cell r="E13">
            <v>0.2908</v>
          </cell>
          <cell r="F13">
            <v>0</v>
          </cell>
          <cell r="G13">
            <v>44.01</v>
          </cell>
        </row>
        <row r="14">
          <cell r="A14" t="str">
            <v>CH4</v>
          </cell>
          <cell r="B14">
            <v>2.9214470000000001</v>
          </cell>
          <cell r="C14">
            <v>0.28976000000000002</v>
          </cell>
          <cell r="D14">
            <v>190.56</v>
          </cell>
          <cell r="E14">
            <v>0.28881000000000001</v>
          </cell>
          <cell r="F14">
            <v>0</v>
          </cell>
          <cell r="G14">
            <v>16.042000000000002</v>
          </cell>
        </row>
        <row r="15">
          <cell r="A15" t="str">
            <v>C2H6</v>
          </cell>
          <cell r="B15">
            <v>1.9121239999999999</v>
          </cell>
          <cell r="C15">
            <v>0.27937000000000001</v>
          </cell>
          <cell r="D15">
            <v>305.32</v>
          </cell>
          <cell r="E15">
            <v>0.29187000000000002</v>
          </cell>
          <cell r="F15">
            <v>0</v>
          </cell>
          <cell r="G15">
            <v>30.068000000000001</v>
          </cell>
        </row>
        <row r="16">
          <cell r="A16" t="str">
            <v>C-C4H8</v>
          </cell>
          <cell r="B16">
            <v>1.160906</v>
          </cell>
          <cell r="C16">
            <v>0.27104</v>
          </cell>
          <cell r="D16">
            <v>435.58</v>
          </cell>
          <cell r="E16">
            <v>0.28160000000000002</v>
          </cell>
          <cell r="F16">
            <v>0</v>
          </cell>
          <cell r="G16">
            <v>56.103999999999999</v>
          </cell>
        </row>
        <row r="17">
          <cell r="A17" t="str">
            <v>T-C4H8</v>
          </cell>
          <cell r="B17">
            <v>1.1425970000000001</v>
          </cell>
          <cell r="C17">
            <v>0.27095000000000002</v>
          </cell>
          <cell r="D17">
            <v>428.63</v>
          </cell>
          <cell r="E17">
            <v>0.28539999999999999</v>
          </cell>
          <cell r="F17">
            <v>0</v>
          </cell>
          <cell r="G17">
            <v>56.103999999999999</v>
          </cell>
        </row>
        <row r="18">
          <cell r="A18" t="str">
            <v>BD</v>
          </cell>
          <cell r="B18">
            <v>1.2384029999999999</v>
          </cell>
          <cell r="C18">
            <v>0.27250000000000002</v>
          </cell>
          <cell r="D18">
            <v>425.17</v>
          </cell>
          <cell r="E18">
            <v>0.28813</v>
          </cell>
          <cell r="F18">
            <v>0</v>
          </cell>
          <cell r="G18">
            <v>54.088000000000001</v>
          </cell>
        </row>
        <row r="19">
          <cell r="A19" t="str">
            <v>C6H6</v>
          </cell>
          <cell r="B19">
            <v>1.016195</v>
          </cell>
          <cell r="C19">
            <v>0.26550000000000001</v>
          </cell>
          <cell r="D19">
            <v>562.16</v>
          </cell>
          <cell r="E19">
            <v>0.28211999999999998</v>
          </cell>
          <cell r="F19">
            <v>0</v>
          </cell>
          <cell r="G19">
            <v>78.108000000000004</v>
          </cell>
        </row>
        <row r="20">
          <cell r="A20" t="str">
            <v>CYANE</v>
          </cell>
          <cell r="B20">
            <v>0.89080269999999995</v>
          </cell>
          <cell r="C20">
            <v>0.27395999999999998</v>
          </cell>
          <cell r="D20">
            <v>553.58000000000004</v>
          </cell>
          <cell r="E20">
            <v>0.28510000000000002</v>
          </cell>
          <cell r="F20">
            <v>0</v>
          </cell>
          <cell r="G20">
            <v>84.156000000000006</v>
          </cell>
        </row>
        <row r="21">
          <cell r="A21" t="str">
            <v>VCH</v>
          </cell>
          <cell r="B21">
            <v>0.68869780000000003</v>
          </cell>
          <cell r="C21">
            <v>0.26687</v>
          </cell>
          <cell r="D21">
            <v>599</v>
          </cell>
          <cell r="E21">
            <v>0.28570000000000001</v>
          </cell>
          <cell r="F21">
            <v>0</v>
          </cell>
          <cell r="G21">
            <v>108.176</v>
          </cell>
        </row>
        <row r="22">
          <cell r="A22" t="str">
            <v>HCL</v>
          </cell>
          <cell r="B22">
            <v>3.3419319999999999</v>
          </cell>
          <cell r="C22">
            <v>0.27289999999999998</v>
          </cell>
          <cell r="D22">
            <v>324.64999999999998</v>
          </cell>
          <cell r="E22">
            <v>0.32169999999999999</v>
          </cell>
          <cell r="F22">
            <v>0</v>
          </cell>
          <cell r="G22">
            <v>36.463000000000001</v>
          </cell>
        </row>
        <row r="23">
          <cell r="A23" t="str">
            <v>HCN</v>
          </cell>
          <cell r="B23">
            <v>1.3413060000000001</v>
          </cell>
          <cell r="C23">
            <v>0.18589</v>
          </cell>
          <cell r="D23">
            <v>456.65</v>
          </cell>
          <cell r="E23">
            <v>0.28205999999999998</v>
          </cell>
          <cell r="F23">
            <v>0</v>
          </cell>
          <cell r="G23">
            <v>27.027999999999999</v>
          </cell>
        </row>
        <row r="24">
          <cell r="A24" t="str">
            <v>HMD</v>
          </cell>
          <cell r="B24">
            <v>0.45854450000000002</v>
          </cell>
          <cell r="C24">
            <v>0.21781</v>
          </cell>
          <cell r="D24">
            <v>660</v>
          </cell>
          <cell r="E24">
            <v>0.31585999999999997</v>
          </cell>
          <cell r="F24">
            <v>0</v>
          </cell>
          <cell r="G24">
            <v>116.208</v>
          </cell>
        </row>
        <row r="25">
          <cell r="A25" t="str">
            <v>HMI</v>
          </cell>
          <cell r="B25">
            <v>0.6945926</v>
          </cell>
          <cell r="C25">
            <v>0.25078</v>
          </cell>
          <cell r="D25">
            <v>624</v>
          </cell>
          <cell r="E25">
            <v>0.27</v>
          </cell>
          <cell r="F25">
            <v>0</v>
          </cell>
          <cell r="G25">
            <v>99.174000000000007</v>
          </cell>
        </row>
        <row r="26">
          <cell r="A26" t="str">
            <v>NHA</v>
          </cell>
          <cell r="B26">
            <v>0.60850939999999998</v>
          </cell>
          <cell r="C26">
            <v>0.25402000000000002</v>
          </cell>
          <cell r="D26">
            <v>584</v>
          </cell>
          <cell r="E26">
            <v>0.25312000000000001</v>
          </cell>
          <cell r="F26">
            <v>0</v>
          </cell>
          <cell r="G26">
            <v>101.19</v>
          </cell>
        </row>
        <row r="27">
          <cell r="A27" t="str">
            <v>CHA</v>
          </cell>
          <cell r="B27">
            <v>0.70886499999999997</v>
          </cell>
          <cell r="C27">
            <v>0.25517000000000001</v>
          </cell>
          <cell r="D27">
            <v>615</v>
          </cell>
          <cell r="E27">
            <v>0.2707</v>
          </cell>
          <cell r="F27">
            <v>0</v>
          </cell>
          <cell r="G27">
            <v>99.174000000000007</v>
          </cell>
        </row>
        <row r="28">
          <cell r="A28" t="str">
            <v>NH3</v>
          </cell>
          <cell r="B28">
            <v>3.5383179999999999</v>
          </cell>
          <cell r="C28">
            <v>0.25442999999999999</v>
          </cell>
          <cell r="D28">
            <v>405.65</v>
          </cell>
          <cell r="E28">
            <v>0.2888</v>
          </cell>
          <cell r="F28">
            <v>0</v>
          </cell>
          <cell r="G28">
            <v>17.033999999999999</v>
          </cell>
        </row>
        <row r="29">
          <cell r="A29" t="str">
            <v>ACRN</v>
          </cell>
          <cell r="B29">
            <v>1.081599</v>
          </cell>
          <cell r="C29">
            <v>0.2293</v>
          </cell>
          <cell r="D29">
            <v>535</v>
          </cell>
          <cell r="E29">
            <v>0.28938999999999998</v>
          </cell>
          <cell r="F29">
            <v>0</v>
          </cell>
          <cell r="G29">
            <v>53.064</v>
          </cell>
        </row>
        <row r="30">
          <cell r="A30" t="str">
            <v>ACEN</v>
          </cell>
          <cell r="B30">
            <v>1.3064020000000001</v>
          </cell>
          <cell r="C30">
            <v>0.22597</v>
          </cell>
          <cell r="D30">
            <v>545.5</v>
          </cell>
          <cell r="E30">
            <v>0.28677999999999998</v>
          </cell>
          <cell r="F30">
            <v>0</v>
          </cell>
          <cell r="G30">
            <v>41.054000000000002</v>
          </cell>
        </row>
        <row r="31">
          <cell r="A31" t="str">
            <v>PROPN</v>
          </cell>
          <cell r="B31">
            <v>1.022394</v>
          </cell>
          <cell r="C31">
            <v>0.23452000000000001</v>
          </cell>
          <cell r="D31">
            <v>564.4</v>
          </cell>
          <cell r="E31">
            <v>0.28039999999999998</v>
          </cell>
          <cell r="F31">
            <v>0</v>
          </cell>
          <cell r="G31">
            <v>55.08</v>
          </cell>
        </row>
        <row r="32">
          <cell r="A32" t="str">
            <v>ADN</v>
          </cell>
          <cell r="B32">
            <v>0.56673320000000005</v>
          </cell>
          <cell r="C32">
            <v>0.23008000000000001</v>
          </cell>
          <cell r="D32">
            <v>781</v>
          </cell>
          <cell r="E32">
            <v>0.28378999999999999</v>
          </cell>
          <cell r="F32">
            <v>0</v>
          </cell>
          <cell r="G32">
            <v>108.14400000000001</v>
          </cell>
        </row>
        <row r="33">
          <cell r="A33" t="str">
            <v>MGN</v>
          </cell>
          <cell r="B33">
            <v>0.5414561</v>
          </cell>
          <cell r="C33">
            <v>0.21875</v>
          </cell>
          <cell r="D33">
            <v>742</v>
          </cell>
          <cell r="E33">
            <v>0.35460000000000003</v>
          </cell>
          <cell r="F33">
            <v>0</v>
          </cell>
          <cell r="G33">
            <v>108.14400000000001</v>
          </cell>
        </row>
        <row r="34">
          <cell r="A34" t="str">
            <v>N112</v>
          </cell>
          <cell r="B34">
            <v>0.52554979999999996</v>
          </cell>
          <cell r="C34">
            <v>0.23200000000000001</v>
          </cell>
          <cell r="D34">
            <v>698</v>
          </cell>
          <cell r="E34">
            <v>0.28571000000000002</v>
          </cell>
          <cell r="F34">
            <v>0</v>
          </cell>
          <cell r="G34">
            <v>112.176</v>
          </cell>
        </row>
        <row r="35">
          <cell r="A35" t="str">
            <v>VN</v>
          </cell>
          <cell r="B35">
            <v>0.75019270000000005</v>
          </cell>
          <cell r="C35">
            <v>0.24826000000000001</v>
          </cell>
          <cell r="D35">
            <v>603</v>
          </cell>
          <cell r="E35">
            <v>0.2797</v>
          </cell>
          <cell r="F35">
            <v>0</v>
          </cell>
          <cell r="G35">
            <v>83.132000000000005</v>
          </cell>
        </row>
        <row r="36">
          <cell r="A36" t="str">
            <v>BZNIT</v>
          </cell>
          <cell r="B36">
            <v>0.73135499999999998</v>
          </cell>
          <cell r="C36">
            <v>0.24793000000000001</v>
          </cell>
          <cell r="D36">
            <v>699.35</v>
          </cell>
          <cell r="E36">
            <v>0.28410000000000002</v>
          </cell>
          <cell r="F36">
            <v>0</v>
          </cell>
          <cell r="G36">
            <v>103.12</v>
          </cell>
        </row>
        <row r="37">
          <cell r="A37" t="str">
            <v>IPA</v>
          </cell>
          <cell r="B37">
            <v>1.240005</v>
          </cell>
          <cell r="C37">
            <v>0.27342</v>
          </cell>
          <cell r="D37">
            <v>508.3</v>
          </cell>
          <cell r="E37">
            <v>0.23530000000000001</v>
          </cell>
          <cell r="F37">
            <v>0</v>
          </cell>
          <cell r="G37">
            <v>60.094000000000001</v>
          </cell>
        </row>
        <row r="38">
          <cell r="A38" t="str">
            <v>PHENOL</v>
          </cell>
          <cell r="B38">
            <v>1.3797980000000001</v>
          </cell>
          <cell r="C38">
            <v>0.31597999999999998</v>
          </cell>
          <cell r="D38">
            <v>694.25</v>
          </cell>
          <cell r="E38">
            <v>0.32768000000000003</v>
          </cell>
          <cell r="F38">
            <v>0</v>
          </cell>
          <cell r="G38">
            <v>94.108000000000004</v>
          </cell>
        </row>
        <row r="39">
          <cell r="A39" t="str">
            <v>MCPHENOL</v>
          </cell>
          <cell r="B39">
            <v>0.80491170000000001</v>
          </cell>
          <cell r="C39">
            <v>0.25757000000000002</v>
          </cell>
          <cell r="D39">
            <v>729</v>
          </cell>
          <cell r="E39">
            <v>0.30986000000000002</v>
          </cell>
          <cell r="F39">
            <v>0</v>
          </cell>
          <cell r="G39">
            <v>128.55500000000001</v>
          </cell>
        </row>
        <row r="40">
          <cell r="A40" t="str">
            <v>MCRESOL</v>
          </cell>
          <cell r="B40">
            <v>0.90610040000000003</v>
          </cell>
          <cell r="C40">
            <v>0.28267999999999999</v>
          </cell>
          <cell r="D40">
            <v>705.85</v>
          </cell>
          <cell r="E40">
            <v>0.2707</v>
          </cell>
          <cell r="F40">
            <v>0</v>
          </cell>
          <cell r="G40">
            <v>108.134</v>
          </cell>
        </row>
        <row r="41">
          <cell r="A41" t="str">
            <v>BZPHEN</v>
          </cell>
          <cell r="B41">
            <v>0.47451490000000002</v>
          </cell>
          <cell r="C41">
            <v>0.25717000000000001</v>
          </cell>
          <cell r="D41">
            <v>816</v>
          </cell>
          <cell r="E41">
            <v>0.29482999999999998</v>
          </cell>
          <cell r="F41">
            <v>0</v>
          </cell>
          <cell r="G41">
            <v>182.21</v>
          </cell>
        </row>
        <row r="42">
          <cell r="A42" t="str">
            <v>FORMIC</v>
          </cell>
          <cell r="B42">
            <v>1.9380740000000001</v>
          </cell>
          <cell r="C42">
            <v>0.24224999999999999</v>
          </cell>
          <cell r="D42">
            <v>588</v>
          </cell>
          <cell r="E42">
            <v>0.24435000000000001</v>
          </cell>
          <cell r="F42">
            <v>0</v>
          </cell>
          <cell r="G42">
            <v>46.026000000000003</v>
          </cell>
        </row>
        <row r="43">
          <cell r="A43" t="str">
            <v>MCB</v>
          </cell>
          <cell r="B43">
            <v>0.87109999999999999</v>
          </cell>
          <cell r="C43">
            <v>0.26805000000000001</v>
          </cell>
          <cell r="D43">
            <v>632.35</v>
          </cell>
          <cell r="E43">
            <v>0.27989999999999998</v>
          </cell>
          <cell r="F43">
            <v>0</v>
          </cell>
          <cell r="G43">
            <v>112.55500000000001</v>
          </cell>
        </row>
        <row r="44">
          <cell r="A44" t="str">
            <v>ODCB</v>
          </cell>
          <cell r="B44">
            <v>0.74404159999999997</v>
          </cell>
          <cell r="C44">
            <v>0.26112000000000002</v>
          </cell>
          <cell r="D44">
            <v>705</v>
          </cell>
          <cell r="E44">
            <v>0.30814999999999998</v>
          </cell>
          <cell r="F44">
            <v>0</v>
          </cell>
          <cell r="G44">
            <v>147.00200000000001</v>
          </cell>
        </row>
        <row r="45">
          <cell r="A45" t="str">
            <v>124TCB</v>
          </cell>
          <cell r="B45">
            <v>0.61712730000000005</v>
          </cell>
          <cell r="C45">
            <v>0.25240000000000001</v>
          </cell>
          <cell r="D45">
            <v>725</v>
          </cell>
          <cell r="E45">
            <v>0.28570000000000001</v>
          </cell>
          <cell r="F45">
            <v>0</v>
          </cell>
          <cell r="G45">
            <v>181.44900000000001</v>
          </cell>
        </row>
        <row r="46">
          <cell r="A46" t="str">
            <v>BIPHENYL</v>
          </cell>
          <cell r="B46">
            <v>0.50389280000000003</v>
          </cell>
          <cell r="C46">
            <v>0.25273000000000001</v>
          </cell>
          <cell r="D46">
            <v>789.26</v>
          </cell>
          <cell r="E46">
            <v>0.28100000000000003</v>
          </cell>
          <cell r="F46">
            <v>0</v>
          </cell>
          <cell r="G46">
            <v>154.19999999999999</v>
          </cell>
        </row>
        <row r="47">
          <cell r="A47" t="str">
            <v>PCL3</v>
          </cell>
          <cell r="B47">
            <v>0.98785860000000003</v>
          </cell>
          <cell r="C47">
            <v>0.25680999999999998</v>
          </cell>
          <cell r="D47">
            <v>563.15</v>
          </cell>
          <cell r="E47">
            <v>0.2969</v>
          </cell>
          <cell r="F47">
            <v>0</v>
          </cell>
          <cell r="G47">
            <v>137.345</v>
          </cell>
        </row>
        <row r="48">
          <cell r="A48" t="str">
            <v>H2SO4</v>
          </cell>
          <cell r="B48">
            <v>1.498607</v>
          </cell>
          <cell r="C48">
            <v>0.26526</v>
          </cell>
          <cell r="D48">
            <v>924</v>
          </cell>
          <cell r="E48">
            <v>0.27129999999999999</v>
          </cell>
          <cell r="F48">
            <v>0</v>
          </cell>
          <cell r="G48">
            <v>98.075999999999993</v>
          </cell>
        </row>
        <row r="49">
          <cell r="A49" t="str">
            <v>H3PO4</v>
          </cell>
          <cell r="B49">
            <v>0.4085028</v>
          </cell>
          <cell r="C49">
            <v>0.13889000000000001</v>
          </cell>
          <cell r="D49">
            <v>1030</v>
          </cell>
          <cell r="E49">
            <v>0.15872</v>
          </cell>
          <cell r="F49">
            <v>0</v>
          </cell>
          <cell r="G49">
            <v>98.004000000000005</v>
          </cell>
        </row>
        <row r="50">
          <cell r="A50" t="str">
            <v>H2O</v>
          </cell>
          <cell r="B50">
            <v>5.0991569999999999</v>
          </cell>
          <cell r="C50">
            <v>0.27976000000000001</v>
          </cell>
          <cell r="D50">
            <v>647.13</v>
          </cell>
          <cell r="E50">
            <v>0.20943999999999999</v>
          </cell>
          <cell r="F50">
            <v>0</v>
          </cell>
          <cell r="G50">
            <v>18.015999999999998</v>
          </cell>
        </row>
        <row r="51">
          <cell r="A51" t="str">
            <v>OXALIC</v>
          </cell>
          <cell r="B51">
            <v>1.0501</v>
          </cell>
          <cell r="C51">
            <v>0.215</v>
          </cell>
          <cell r="D51">
            <v>804</v>
          </cell>
          <cell r="E51">
            <v>0.28571000000000002</v>
          </cell>
          <cell r="F51">
            <v>0</v>
          </cell>
          <cell r="G51">
            <v>90.036000000000001</v>
          </cell>
        </row>
        <row r="52">
          <cell r="A52" t="str">
            <v>METHANOL</v>
          </cell>
          <cell r="B52">
            <v>2.2879999999999998</v>
          </cell>
          <cell r="C52">
            <v>0.26850000000000002</v>
          </cell>
          <cell r="D52">
            <v>512.64</v>
          </cell>
          <cell r="E52">
            <v>0.24529999999999999</v>
          </cell>
          <cell r="F52">
            <v>0</v>
          </cell>
          <cell r="G52">
            <v>32.042000000000002</v>
          </cell>
        </row>
        <row r="53">
          <cell r="A53" t="str">
            <v>E-GLYCOL</v>
          </cell>
          <cell r="B53">
            <v>1.3149999999999999</v>
          </cell>
          <cell r="C53">
            <v>0.25124999999999997</v>
          </cell>
          <cell r="D53">
            <v>720</v>
          </cell>
          <cell r="E53">
            <v>0.21868000000000001</v>
          </cell>
          <cell r="F53">
            <v>0</v>
          </cell>
          <cell r="G53">
            <v>62.067999999999998</v>
          </cell>
        </row>
        <row r="54">
          <cell r="A54" t="str">
            <v>P-GLYCOL</v>
          </cell>
          <cell r="B54">
            <v>1.3438000000000001</v>
          </cell>
          <cell r="C54">
            <v>0.29159000000000002</v>
          </cell>
          <cell r="D54">
            <v>724</v>
          </cell>
          <cell r="E54">
            <v>0.22045999999999999</v>
          </cell>
          <cell r="F54">
            <v>0</v>
          </cell>
          <cell r="G54">
            <v>76.093999999999994</v>
          </cell>
        </row>
        <row r="55">
          <cell r="A55" t="str">
            <v>C2M2BN</v>
          </cell>
          <cell r="B55">
            <v>0.93400289999999997</v>
          </cell>
          <cell r="C55">
            <v>0.26988299999999998</v>
          </cell>
          <cell r="D55">
            <v>612.87</v>
          </cell>
          <cell r="E55">
            <v>0.290495</v>
          </cell>
          <cell r="F55">
            <v>0</v>
          </cell>
          <cell r="G55">
            <v>81.116</v>
          </cell>
        </row>
        <row r="56">
          <cell r="A56" t="str">
            <v>T2M2BN</v>
          </cell>
          <cell r="B56">
            <v>0.93635610000000002</v>
          </cell>
          <cell r="C56">
            <v>0.27027400000000001</v>
          </cell>
          <cell r="D56">
            <v>587.12</v>
          </cell>
          <cell r="E56">
            <v>0.29095700000000002</v>
          </cell>
          <cell r="F56">
            <v>0</v>
          </cell>
          <cell r="G56">
            <v>81.116</v>
          </cell>
        </row>
        <row r="57">
          <cell r="A57" t="str">
            <v>2M3BN</v>
          </cell>
          <cell r="B57">
            <v>0.92324329999999999</v>
          </cell>
          <cell r="C57">
            <v>0.26969599999999999</v>
          </cell>
          <cell r="D57">
            <v>590.6</v>
          </cell>
          <cell r="E57">
            <v>0.29066399999999998</v>
          </cell>
          <cell r="F57">
            <v>0</v>
          </cell>
          <cell r="G57">
            <v>81.116</v>
          </cell>
        </row>
        <row r="58">
          <cell r="A58" t="str">
            <v>3-4PN</v>
          </cell>
          <cell r="B58">
            <v>0.93589149999999999</v>
          </cell>
          <cell r="C58">
            <v>0.269206</v>
          </cell>
          <cell r="D58">
            <v>615.72</v>
          </cell>
          <cell r="E58">
            <v>0.29265400000000003</v>
          </cell>
          <cell r="F58">
            <v>0</v>
          </cell>
          <cell r="G58">
            <v>81.116</v>
          </cell>
        </row>
        <row r="59">
          <cell r="A59" t="str">
            <v>C2PN</v>
          </cell>
          <cell r="B59">
            <v>0.94654380000000005</v>
          </cell>
          <cell r="C59">
            <v>0.27040900000000001</v>
          </cell>
          <cell r="D59">
            <v>591.49</v>
          </cell>
          <cell r="E59">
            <v>0.29386099999999998</v>
          </cell>
          <cell r="F59">
            <v>0</v>
          </cell>
          <cell r="G59">
            <v>81.116</v>
          </cell>
        </row>
        <row r="60">
          <cell r="A60" t="str">
            <v>T2PN</v>
          </cell>
          <cell r="B60">
            <v>0.92951779999999995</v>
          </cell>
          <cell r="C60">
            <v>0.27012900000000001</v>
          </cell>
          <cell r="D60">
            <v>617.89</v>
          </cell>
          <cell r="E60">
            <v>0.29316199999999998</v>
          </cell>
          <cell r="F60">
            <v>0</v>
          </cell>
          <cell r="G60">
            <v>81.116</v>
          </cell>
        </row>
        <row r="61">
          <cell r="A61" t="str">
            <v>ESN</v>
          </cell>
          <cell r="B61">
            <v>0.75223660000000003</v>
          </cell>
          <cell r="C61">
            <v>0.26719700000000002</v>
          </cell>
          <cell r="D61">
            <v>752.68</v>
          </cell>
          <cell r="E61">
            <v>0.31054999999999999</v>
          </cell>
          <cell r="F61">
            <v>0</v>
          </cell>
          <cell r="G61">
            <v>108.14400000000001</v>
          </cell>
        </row>
        <row r="62">
          <cell r="A62" t="str">
            <v>DCH</v>
          </cell>
          <cell r="B62">
            <v>0.75775179999999998</v>
          </cell>
          <cell r="C62">
            <v>0.268648</v>
          </cell>
          <cell r="D62">
            <v>685.14</v>
          </cell>
          <cell r="E62">
            <v>0.30738399999999999</v>
          </cell>
          <cell r="F62">
            <v>0</v>
          </cell>
          <cell r="G62">
            <v>114.19199999999999</v>
          </cell>
        </row>
        <row r="63">
          <cell r="A63" t="str">
            <v>BHMT</v>
          </cell>
          <cell r="B63">
            <v>0.55322970000000005</v>
          </cell>
          <cell r="C63">
            <v>0.25763900000000001</v>
          </cell>
          <cell r="D63">
            <v>770.56</v>
          </cell>
          <cell r="E63">
            <v>0.35741899999999999</v>
          </cell>
          <cell r="F63">
            <v>0</v>
          </cell>
          <cell r="G63">
            <v>215.38200000000001</v>
          </cell>
        </row>
        <row r="64">
          <cell r="A64" t="str">
            <v>MPMD</v>
          </cell>
          <cell r="B64">
            <v>0.66812210000000005</v>
          </cell>
          <cell r="C64">
            <v>0.26736500000000002</v>
          </cell>
          <cell r="D64">
            <v>656.77</v>
          </cell>
          <cell r="E64">
            <v>0.31307499999999999</v>
          </cell>
          <cell r="F64">
            <v>0</v>
          </cell>
          <cell r="G64">
            <v>116.208</v>
          </cell>
        </row>
        <row r="65">
          <cell r="A65" t="str">
            <v>AMC</v>
          </cell>
          <cell r="B65">
            <v>0.74229080000000003</v>
          </cell>
          <cell r="C65">
            <v>0.26901399999999998</v>
          </cell>
          <cell r="D65">
            <v>682.03</v>
          </cell>
          <cell r="E65">
            <v>0.304759</v>
          </cell>
          <cell r="F65">
            <v>0</v>
          </cell>
          <cell r="G65">
            <v>114.19199999999999</v>
          </cell>
        </row>
        <row r="66">
          <cell r="A66" t="str">
            <v>C10AM</v>
          </cell>
          <cell r="B66">
            <v>0.54177489999999995</v>
          </cell>
          <cell r="C66">
            <v>0.26452199999999998</v>
          </cell>
          <cell r="D66">
            <v>762.2</v>
          </cell>
          <cell r="E66">
            <v>0.32717299999999999</v>
          </cell>
          <cell r="F66">
            <v>0</v>
          </cell>
          <cell r="G66">
            <v>172.31200000000001</v>
          </cell>
        </row>
        <row r="67">
          <cell r="A67" t="str">
            <v>C10IM</v>
          </cell>
          <cell r="B67">
            <v>0.49802360000000001</v>
          </cell>
          <cell r="C67">
            <v>0.26984799999999998</v>
          </cell>
          <cell r="D67">
            <v>718.94</v>
          </cell>
          <cell r="E67">
            <v>0.29365799999999997</v>
          </cell>
          <cell r="F67">
            <v>0</v>
          </cell>
          <cell r="G67">
            <v>155.27799999999999</v>
          </cell>
        </row>
        <row r="68">
          <cell r="A68" t="str">
            <v>DDN</v>
          </cell>
          <cell r="B68">
            <v>0.4640629</v>
          </cell>
          <cell r="C68">
            <v>0.26540599999999998</v>
          </cell>
          <cell r="D68">
            <v>768.5</v>
          </cell>
          <cell r="E68">
            <v>0.32189600000000002</v>
          </cell>
          <cell r="F68">
            <v>0</v>
          </cell>
          <cell r="G68">
            <v>162.232</v>
          </cell>
        </row>
        <row r="69">
          <cell r="A69" t="str">
            <v>ACA</v>
          </cell>
          <cell r="B69">
            <v>0.90662900000000002</v>
          </cell>
          <cell r="C69">
            <v>0.26371</v>
          </cell>
          <cell r="D69">
            <v>737.79</v>
          </cell>
          <cell r="E69">
            <v>0.32819599999999999</v>
          </cell>
          <cell r="F69">
            <v>0</v>
          </cell>
          <cell r="G69">
            <v>130.19200000000001</v>
          </cell>
        </row>
        <row r="70">
          <cell r="A70" t="str">
            <v>IB</v>
          </cell>
          <cell r="B70">
            <v>0.54773369999999999</v>
          </cell>
          <cell r="C70">
            <v>0.26772299999999999</v>
          </cell>
          <cell r="D70">
            <v>655</v>
          </cell>
          <cell r="E70">
            <v>0.30256</v>
          </cell>
          <cell r="F70">
            <v>0</v>
          </cell>
          <cell r="G70">
            <v>135.20400000000001</v>
          </cell>
        </row>
        <row r="71">
          <cell r="A71" t="str">
            <v>HIBOILER</v>
          </cell>
          <cell r="B71">
            <v>0.28528399999999998</v>
          </cell>
          <cell r="C71">
            <v>0.25323000000000001</v>
          </cell>
          <cell r="D71">
            <v>988.8</v>
          </cell>
          <cell r="E71">
            <v>0.35962499999999997</v>
          </cell>
          <cell r="F71">
            <v>0</v>
          </cell>
          <cell r="G71">
            <v>314.55599999999998</v>
          </cell>
        </row>
        <row r="72">
          <cell r="A72" t="str">
            <v>CPI</v>
          </cell>
          <cell r="B72">
            <v>0.76827829999999997</v>
          </cell>
          <cell r="C72">
            <v>0.26814589999999999</v>
          </cell>
          <cell r="D72">
            <v>782.87</v>
          </cell>
          <cell r="E72">
            <v>0.3084307</v>
          </cell>
          <cell r="F72">
            <v>0</v>
          </cell>
          <cell r="G72">
            <v>108.14400000000001</v>
          </cell>
        </row>
        <row r="73">
          <cell r="A73" t="str">
            <v>THA</v>
          </cell>
          <cell r="B73">
            <v>0.85713989999999995</v>
          </cell>
          <cell r="C73">
            <v>0.27204400000000001</v>
          </cell>
          <cell r="D73">
            <v>649.20000000000005</v>
          </cell>
          <cell r="E73">
            <v>0.285854</v>
          </cell>
          <cell r="F73">
            <v>0</v>
          </cell>
          <cell r="G73">
            <v>97.158000000000001</v>
          </cell>
        </row>
        <row r="74">
          <cell r="A74" t="str">
            <v>TTP</v>
          </cell>
          <cell r="B74">
            <v>0.25701780000000002</v>
          </cell>
          <cell r="C74">
            <v>0.267258</v>
          </cell>
          <cell r="D74">
            <v>1033.75</v>
          </cell>
          <cell r="E74">
            <v>0.29049799999999998</v>
          </cell>
          <cell r="F74">
            <v>0</v>
          </cell>
          <cell r="G74">
            <v>352.358</v>
          </cell>
        </row>
        <row r="75">
          <cell r="A75" t="str">
            <v>LDP</v>
          </cell>
          <cell r="B75">
            <v>0.25449490000000002</v>
          </cell>
          <cell r="C75">
            <v>0.266314</v>
          </cell>
          <cell r="D75">
            <v>1053.25</v>
          </cell>
          <cell r="E75">
            <v>0.290412</v>
          </cell>
          <cell r="F75">
            <v>0</v>
          </cell>
          <cell r="G75">
            <v>352.358</v>
          </cell>
        </row>
        <row r="76">
          <cell r="A76" t="str">
            <v>LHP</v>
          </cell>
          <cell r="B76">
            <v>0.3419509</v>
          </cell>
          <cell r="C76">
            <v>0.266314</v>
          </cell>
          <cell r="D76">
            <v>1053.25</v>
          </cell>
          <cell r="E76">
            <v>0.290412</v>
          </cell>
          <cell r="F76">
            <v>0</v>
          </cell>
          <cell r="G76">
            <v>262.24</v>
          </cell>
        </row>
        <row r="77">
          <cell r="A77" t="str">
            <v>PEGB</v>
          </cell>
          <cell r="B77">
            <v>0.74164200000000002</v>
          </cell>
          <cell r="C77">
            <v>0.26853500000000002</v>
          </cell>
          <cell r="D77">
            <v>705.13</v>
          </cell>
          <cell r="E77">
            <v>0.30079099999999998</v>
          </cell>
          <cell r="F77">
            <v>0</v>
          </cell>
          <cell r="G77">
            <v>147.97200000000001</v>
          </cell>
        </row>
        <row r="78">
          <cell r="A78" t="str">
            <v>NH42SO4</v>
          </cell>
          <cell r="B78">
            <v>13.38692</v>
          </cell>
          <cell r="C78">
            <v>1</v>
          </cell>
          <cell r="D78">
            <v>1673.15</v>
          </cell>
          <cell r="E78">
            <v>1</v>
          </cell>
          <cell r="F78">
            <v>0</v>
          </cell>
          <cell r="G78">
            <v>132.14400000000001</v>
          </cell>
        </row>
        <row r="79">
          <cell r="A79" t="str">
            <v>NH4H2PO4</v>
          </cell>
          <cell r="B79">
            <v>15.67309</v>
          </cell>
          <cell r="C79">
            <v>1</v>
          </cell>
          <cell r="D79">
            <v>1673.15</v>
          </cell>
          <cell r="E79">
            <v>1</v>
          </cell>
          <cell r="F79">
            <v>0</v>
          </cell>
          <cell r="G79">
            <v>115.038</v>
          </cell>
        </row>
        <row r="80">
          <cell r="A80" t="str">
            <v>NH4OOCH</v>
          </cell>
          <cell r="B80">
            <v>20.0761</v>
          </cell>
          <cell r="C80">
            <v>1</v>
          </cell>
          <cell r="D80">
            <v>1673.15</v>
          </cell>
          <cell r="E80">
            <v>1</v>
          </cell>
          <cell r="F80">
            <v>0</v>
          </cell>
          <cell r="G80">
            <v>63.06</v>
          </cell>
        </row>
        <row r="81">
          <cell r="A81" t="str">
            <v>SOLIDS</v>
          </cell>
          <cell r="B81">
            <v>1.4791270000000001</v>
          </cell>
          <cell r="C81">
            <v>1</v>
          </cell>
          <cell r="D81">
            <v>1673.15</v>
          </cell>
          <cell r="E81">
            <v>1</v>
          </cell>
          <cell r="F81">
            <v>0</v>
          </cell>
          <cell r="G81">
            <v>811.29</v>
          </cell>
        </row>
        <row r="82">
          <cell r="A82" t="str">
            <v>NI0</v>
          </cell>
          <cell r="B82">
            <v>151.64439999999999</v>
          </cell>
          <cell r="C82">
            <v>1</v>
          </cell>
          <cell r="D82">
            <v>1673.15</v>
          </cell>
          <cell r="E82">
            <v>1</v>
          </cell>
          <cell r="F82">
            <v>0</v>
          </cell>
          <cell r="G82">
            <v>58.69</v>
          </cell>
        </row>
        <row r="83">
          <cell r="A83" t="str">
            <v>NI2</v>
          </cell>
          <cell r="B83">
            <v>75.822109999999995</v>
          </cell>
          <cell r="C83">
            <v>1</v>
          </cell>
          <cell r="D83">
            <v>1673.15</v>
          </cell>
          <cell r="E83">
            <v>1</v>
          </cell>
          <cell r="F83">
            <v>0</v>
          </cell>
          <cell r="G83">
            <v>117.38</v>
          </cell>
        </row>
        <row r="84">
          <cell r="A84" t="str">
            <v>NIL4</v>
          </cell>
          <cell r="B84">
            <v>6.1685499999999997E-2</v>
          </cell>
          <cell r="C84">
            <v>0.267258</v>
          </cell>
          <cell r="D84">
            <v>1033.75</v>
          </cell>
          <cell r="E84">
            <v>0.29049799999999998</v>
          </cell>
          <cell r="F84">
            <v>0</v>
          </cell>
          <cell r="G84">
            <v>1468.1220000000001</v>
          </cell>
        </row>
        <row r="85">
          <cell r="A85" t="str">
            <v>NIMET</v>
          </cell>
          <cell r="B85">
            <v>151.64439999999999</v>
          </cell>
          <cell r="C85">
            <v>1</v>
          </cell>
          <cell r="D85">
            <v>1673.15</v>
          </cell>
          <cell r="E85">
            <v>1</v>
          </cell>
          <cell r="F85">
            <v>0</v>
          </cell>
          <cell r="G85">
            <v>58.69</v>
          </cell>
        </row>
        <row r="86">
          <cell r="A86" t="str">
            <v>NIAMCN</v>
          </cell>
          <cell r="B86">
            <v>17.265499999999999</v>
          </cell>
          <cell r="C86">
            <v>1</v>
          </cell>
          <cell r="D86">
            <v>1673.15</v>
          </cell>
          <cell r="E86">
            <v>1</v>
          </cell>
          <cell r="F86">
            <v>0</v>
          </cell>
          <cell r="G86">
            <v>144.798</v>
          </cell>
        </row>
        <row r="87">
          <cell r="A87" t="str">
            <v>NICN2</v>
          </cell>
          <cell r="B87">
            <v>21.611149999999999</v>
          </cell>
          <cell r="C87">
            <v>1</v>
          </cell>
          <cell r="D87">
            <v>1673.15</v>
          </cell>
          <cell r="E87">
            <v>1</v>
          </cell>
          <cell r="F87">
            <v>0</v>
          </cell>
          <cell r="G87">
            <v>110.73</v>
          </cell>
        </row>
        <row r="88">
          <cell r="A88" t="str">
            <v>PROM</v>
          </cell>
          <cell r="B88">
            <v>4.5432050000000004</v>
          </cell>
          <cell r="C88">
            <v>1</v>
          </cell>
          <cell r="D88">
            <v>1673.15</v>
          </cell>
          <cell r="E88">
            <v>1</v>
          </cell>
          <cell r="F88">
            <v>0</v>
          </cell>
          <cell r="G88">
            <v>242.12</v>
          </cell>
        </row>
        <row r="89">
          <cell r="A89" t="str">
            <v>NAOH</v>
          </cell>
          <cell r="B89">
            <v>53.243450000000003</v>
          </cell>
          <cell r="C89">
            <v>1</v>
          </cell>
          <cell r="D89">
            <v>1673.15</v>
          </cell>
          <cell r="E89">
            <v>1</v>
          </cell>
          <cell r="F89">
            <v>0</v>
          </cell>
          <cell r="G89">
            <v>40.005000000000003</v>
          </cell>
        </row>
        <row r="90">
          <cell r="A90" t="str">
            <v>NACL</v>
          </cell>
          <cell r="B90">
            <v>37.004730000000002</v>
          </cell>
          <cell r="C90">
            <v>1</v>
          </cell>
          <cell r="D90">
            <v>1673.15</v>
          </cell>
          <cell r="E90">
            <v>1</v>
          </cell>
          <cell r="F90">
            <v>0</v>
          </cell>
          <cell r="G90">
            <v>58.451999999999998</v>
          </cell>
        </row>
        <row r="91">
          <cell r="A91" t="str">
            <v>NACN</v>
          </cell>
          <cell r="B91">
            <v>51.002789999999997</v>
          </cell>
          <cell r="C91">
            <v>1</v>
          </cell>
          <cell r="D91">
            <v>1673.15</v>
          </cell>
          <cell r="E91">
            <v>1</v>
          </cell>
          <cell r="F91">
            <v>0</v>
          </cell>
          <cell r="G91">
            <v>49.017000000000003</v>
          </cell>
        </row>
        <row r="92">
          <cell r="A92" t="str">
            <v>NA2CO3</v>
          </cell>
          <cell r="B92">
            <v>23.895379999999999</v>
          </cell>
          <cell r="C92">
            <v>1</v>
          </cell>
          <cell r="D92">
            <v>1673.15</v>
          </cell>
          <cell r="E92">
            <v>1</v>
          </cell>
          <cell r="F92">
            <v>0</v>
          </cell>
          <cell r="G92">
            <v>106.004</v>
          </cell>
        </row>
        <row r="93">
          <cell r="A93" t="str">
            <v>NAOOCH</v>
          </cell>
          <cell r="B93">
            <v>36.756610000000002</v>
          </cell>
          <cell r="C93">
            <v>1</v>
          </cell>
          <cell r="D93">
            <v>1673.15</v>
          </cell>
          <cell r="E93">
            <v>1</v>
          </cell>
          <cell r="F93">
            <v>0</v>
          </cell>
          <cell r="G93">
            <v>68.015000000000001</v>
          </cell>
        </row>
        <row r="94">
          <cell r="A94" t="str">
            <v>NA2AA</v>
          </cell>
          <cell r="B94">
            <v>13.14973</v>
          </cell>
          <cell r="C94">
            <v>1</v>
          </cell>
          <cell r="D94">
            <v>1673.15</v>
          </cell>
          <cell r="E94">
            <v>1</v>
          </cell>
          <cell r="F94">
            <v>0</v>
          </cell>
          <cell r="G94">
            <v>190.11799999999999</v>
          </cell>
        </row>
        <row r="95">
          <cell r="A95" t="str">
            <v>NA3BO3</v>
          </cell>
          <cell r="B95">
            <v>19.56015</v>
          </cell>
          <cell r="C95">
            <v>1</v>
          </cell>
          <cell r="D95">
            <v>1673.15</v>
          </cell>
          <cell r="E95">
            <v>1</v>
          </cell>
          <cell r="F95">
            <v>0</v>
          </cell>
          <cell r="G95">
            <v>127.81100000000001</v>
          </cell>
        </row>
        <row r="96">
          <cell r="A96" t="str">
            <v>NA3PO4</v>
          </cell>
          <cell r="B96">
            <v>15.472250000000001</v>
          </cell>
          <cell r="C96">
            <v>1</v>
          </cell>
          <cell r="D96">
            <v>1673.15</v>
          </cell>
          <cell r="E96">
            <v>1</v>
          </cell>
          <cell r="F96">
            <v>0</v>
          </cell>
          <cell r="G96">
            <v>163.971</v>
          </cell>
        </row>
        <row r="97">
          <cell r="A97" t="str">
            <v>NA2SO4</v>
          </cell>
          <cell r="B97">
            <v>17.599</v>
          </cell>
          <cell r="C97">
            <v>1</v>
          </cell>
          <cell r="D97">
            <v>1673.15</v>
          </cell>
          <cell r="E97">
            <v>1</v>
          </cell>
          <cell r="F97">
            <v>0</v>
          </cell>
          <cell r="G97">
            <v>142.054</v>
          </cell>
        </row>
        <row r="98">
          <cell r="A98" t="str">
            <v>SCRESOL</v>
          </cell>
          <cell r="B98">
            <v>19.212540000000001</v>
          </cell>
          <cell r="C98">
            <v>1</v>
          </cell>
          <cell r="D98">
            <v>1673.15</v>
          </cell>
          <cell r="E98">
            <v>1</v>
          </cell>
          <cell r="F98">
            <v>0</v>
          </cell>
          <cell r="G98">
            <v>130.12299999999999</v>
          </cell>
        </row>
        <row r="99">
          <cell r="A99" t="str">
            <v>DN-NCBC</v>
          </cell>
          <cell r="B99">
            <v>3.0815679999999999</v>
          </cell>
          <cell r="C99">
            <v>1</v>
          </cell>
          <cell r="D99">
            <v>1673.15</v>
          </cell>
          <cell r="E99">
            <v>1</v>
          </cell>
          <cell r="F99">
            <v>0</v>
          </cell>
          <cell r="G99">
            <v>811.27499999999998</v>
          </cell>
        </row>
        <row r="100">
          <cell r="A100" t="str">
            <v>PN-NCBC</v>
          </cell>
          <cell r="B100">
            <v>2.7190539999999999</v>
          </cell>
          <cell r="C100">
            <v>1</v>
          </cell>
          <cell r="D100">
            <v>1673.15</v>
          </cell>
          <cell r="E100">
            <v>1</v>
          </cell>
          <cell r="F100">
            <v>0</v>
          </cell>
          <cell r="G100">
            <v>919.44</v>
          </cell>
        </row>
        <row r="101">
          <cell r="A101" t="str">
            <v>FBN</v>
          </cell>
          <cell r="B101">
            <v>1.596527</v>
          </cell>
          <cell r="C101">
            <v>1</v>
          </cell>
          <cell r="D101">
            <v>1673.15</v>
          </cell>
          <cell r="E101">
            <v>1</v>
          </cell>
          <cell r="F101">
            <v>0</v>
          </cell>
          <cell r="G101">
            <v>1565.9</v>
          </cell>
        </row>
        <row r="102">
          <cell r="A102" t="str">
            <v>ZNCL2</v>
          </cell>
          <cell r="B102">
            <v>21.351489999999998</v>
          </cell>
          <cell r="C102">
            <v>1</v>
          </cell>
          <cell r="D102">
            <v>1673.15</v>
          </cell>
          <cell r="E102">
            <v>1</v>
          </cell>
          <cell r="F102">
            <v>0</v>
          </cell>
          <cell r="G102">
            <v>136.29</v>
          </cell>
        </row>
        <row r="103">
          <cell r="A103" t="str">
            <v>ZNAMCL</v>
          </cell>
          <cell r="B103">
            <v>14.674989999999999</v>
          </cell>
          <cell r="C103">
            <v>1</v>
          </cell>
          <cell r="D103">
            <v>1673.15</v>
          </cell>
          <cell r="E103">
            <v>1</v>
          </cell>
          <cell r="F103">
            <v>0</v>
          </cell>
          <cell r="G103">
            <v>170.358</v>
          </cell>
        </row>
        <row r="104">
          <cell r="A104" t="str">
            <v>1PBA</v>
          </cell>
          <cell r="B104">
            <v>9.021134</v>
          </cell>
          <cell r="C104">
            <v>1</v>
          </cell>
          <cell r="D104">
            <v>1673.15</v>
          </cell>
          <cell r="E104">
            <v>1</v>
          </cell>
          <cell r="F104">
            <v>0</v>
          </cell>
          <cell r="G104">
            <v>121.93600000000001</v>
          </cell>
        </row>
        <row r="105">
          <cell r="A105" t="str">
            <v>2PBA</v>
          </cell>
          <cell r="B105">
            <v>6.0430289999999998</v>
          </cell>
          <cell r="C105">
            <v>1</v>
          </cell>
          <cell r="D105">
            <v>1673.15</v>
          </cell>
          <cell r="E105">
            <v>1</v>
          </cell>
          <cell r="F105">
            <v>0</v>
          </cell>
          <cell r="G105">
            <v>182.02799999999999</v>
          </cell>
        </row>
        <row r="106">
          <cell r="A106" t="str">
            <v>B-ESTER</v>
          </cell>
          <cell r="B106">
            <v>9.1862519999999996</v>
          </cell>
          <cell r="C106">
            <v>1</v>
          </cell>
          <cell r="D106">
            <v>1673.15</v>
          </cell>
          <cell r="E106">
            <v>1</v>
          </cell>
          <cell r="F106">
            <v>0</v>
          </cell>
          <cell r="G106">
            <v>272.14600000000002</v>
          </cell>
        </row>
        <row r="107">
          <cell r="A107" t="str">
            <v>B-ANHYD</v>
          </cell>
          <cell r="B107">
            <v>8.0189869999999992</v>
          </cell>
          <cell r="C107">
            <v>1</v>
          </cell>
          <cell r="D107">
            <v>1673.15</v>
          </cell>
          <cell r="E107">
            <v>1</v>
          </cell>
          <cell r="F107">
            <v>0</v>
          </cell>
          <cell r="G107">
            <v>311.76</v>
          </cell>
        </row>
        <row r="108">
          <cell r="A108" t="str">
            <v>4PBOB</v>
          </cell>
          <cell r="B108">
            <v>7.2245990000000004</v>
          </cell>
          <cell r="C108">
            <v>1</v>
          </cell>
          <cell r="D108">
            <v>1673.15</v>
          </cell>
          <cell r="E108">
            <v>1</v>
          </cell>
          <cell r="F108">
            <v>0</v>
          </cell>
          <cell r="G108">
            <v>346.04</v>
          </cell>
        </row>
        <row r="109">
          <cell r="A109" t="str">
            <v>BDP</v>
          </cell>
          <cell r="B109">
            <v>4.5432050000000004</v>
          </cell>
          <cell r="C109">
            <v>1</v>
          </cell>
          <cell r="D109">
            <v>1673.15</v>
          </cell>
          <cell r="E109">
            <v>1</v>
          </cell>
          <cell r="F109">
            <v>0</v>
          </cell>
          <cell r="G109">
            <v>242.12</v>
          </cell>
        </row>
        <row r="110">
          <cell r="A110" t="str">
            <v>NH4-OXAL</v>
          </cell>
          <cell r="B110">
            <v>12.23354</v>
          </cell>
          <cell r="C110">
            <v>1</v>
          </cell>
          <cell r="D110">
            <v>1673.15</v>
          </cell>
          <cell r="E110">
            <v>1</v>
          </cell>
          <cell r="F110">
            <v>0</v>
          </cell>
          <cell r="G110">
            <v>107.07</v>
          </cell>
        </row>
        <row r="111">
          <cell r="A111" t="str">
            <v>1BZP</v>
          </cell>
          <cell r="B111">
            <v>0.25449490000000002</v>
          </cell>
          <cell r="C111">
            <v>0.266314</v>
          </cell>
          <cell r="D111">
            <v>1053.25</v>
          </cell>
          <cell r="E111">
            <v>0.290412</v>
          </cell>
          <cell r="F111">
            <v>0</v>
          </cell>
          <cell r="G111">
            <v>352.358</v>
          </cell>
        </row>
        <row r="112">
          <cell r="A112" t="str">
            <v>2BZP</v>
          </cell>
          <cell r="B112">
            <v>0.25449490000000002</v>
          </cell>
          <cell r="C112">
            <v>0.266314</v>
          </cell>
          <cell r="D112">
            <v>1053.25</v>
          </cell>
          <cell r="E112">
            <v>0.290412</v>
          </cell>
          <cell r="F112">
            <v>0</v>
          </cell>
          <cell r="G112">
            <v>352.358</v>
          </cell>
        </row>
        <row r="113">
          <cell r="A113" t="str">
            <v>NONBZ</v>
          </cell>
          <cell r="B113">
            <v>0.25449490000000002</v>
          </cell>
          <cell r="C113">
            <v>0.266314</v>
          </cell>
          <cell r="D113">
            <v>1053.25</v>
          </cell>
          <cell r="E113">
            <v>0.290412</v>
          </cell>
          <cell r="F113">
            <v>0</v>
          </cell>
          <cell r="G113">
            <v>352.358</v>
          </cell>
        </row>
        <row r="114">
          <cell r="A114" t="str">
            <v>NA-SALT</v>
          </cell>
          <cell r="B114">
            <v>13.14973</v>
          </cell>
          <cell r="C114">
            <v>1</v>
          </cell>
          <cell r="D114">
            <v>1673.15</v>
          </cell>
          <cell r="E114">
            <v>1</v>
          </cell>
          <cell r="F114">
            <v>0</v>
          </cell>
          <cell r="G114">
            <v>190.11799999999999</v>
          </cell>
        </row>
        <row r="115">
          <cell r="A115" t="str">
            <v>N-HEXANE</v>
          </cell>
          <cell r="B115">
            <v>0.70823999999999998</v>
          </cell>
          <cell r="C115">
            <v>0.26411000000000001</v>
          </cell>
          <cell r="D115">
            <v>507.6</v>
          </cell>
          <cell r="E115">
            <v>0.27537</v>
          </cell>
          <cell r="F115">
            <v>0</v>
          </cell>
          <cell r="G115">
            <v>86.177160000000001</v>
          </cell>
        </row>
        <row r="116">
          <cell r="A116" t="str">
            <v>P-XYLENE</v>
          </cell>
          <cell r="B116">
            <v>0.67752000000000001</v>
          </cell>
          <cell r="C116">
            <v>0.25886999999999999</v>
          </cell>
          <cell r="D116">
            <v>616.20000000000005</v>
          </cell>
          <cell r="E116">
            <v>0.27595999999999998</v>
          </cell>
          <cell r="F116">
            <v>0</v>
          </cell>
          <cell r="G116">
            <v>106.1674</v>
          </cell>
        </row>
        <row r="117">
          <cell r="A117" t="str">
            <v>TOLUENE</v>
          </cell>
          <cell r="B117">
            <v>0.87919999999999998</v>
          </cell>
          <cell r="C117">
            <v>0.27135999999999999</v>
          </cell>
          <cell r="D117">
            <v>591.75</v>
          </cell>
          <cell r="E117">
            <v>0.29241</v>
          </cell>
          <cell r="F117">
            <v>0</v>
          </cell>
          <cell r="G117">
            <v>92.140519999999995</v>
          </cell>
        </row>
        <row r="118">
          <cell r="A118" t="str">
            <v>NA2-OXAL</v>
          </cell>
          <cell r="B118">
            <v>18.654779999999999</v>
          </cell>
          <cell r="C118">
            <v>1</v>
          </cell>
          <cell r="D118">
            <v>1673.15</v>
          </cell>
          <cell r="E118">
            <v>1</v>
          </cell>
          <cell r="F118">
            <v>0</v>
          </cell>
          <cell r="G118">
            <v>134.01400000000001</v>
          </cell>
        </row>
      </sheetData>
      <sheetData sheetId="5" refreshError="1">
        <row r="8">
          <cell r="A8" t="str">
            <v>AR</v>
          </cell>
          <cell r="B8">
            <v>39.94</v>
          </cell>
        </row>
        <row r="9">
          <cell r="A9" t="str">
            <v>H2</v>
          </cell>
          <cell r="B9">
            <v>2.016</v>
          </cell>
        </row>
        <row r="10">
          <cell r="A10" t="str">
            <v>N2</v>
          </cell>
          <cell r="B10">
            <v>28.02</v>
          </cell>
        </row>
        <row r="11">
          <cell r="A11" t="str">
            <v>O2</v>
          </cell>
          <cell r="B11">
            <v>32</v>
          </cell>
        </row>
        <row r="12">
          <cell r="A12" t="str">
            <v>CO</v>
          </cell>
          <cell r="B12">
            <v>28.01</v>
          </cell>
        </row>
        <row r="13">
          <cell r="A13" t="str">
            <v>CO2</v>
          </cell>
          <cell r="B13">
            <v>44.01</v>
          </cell>
        </row>
        <row r="14">
          <cell r="A14" t="str">
            <v>CH4</v>
          </cell>
          <cell r="B14">
            <v>16.042000000000002</v>
          </cell>
        </row>
        <row r="15">
          <cell r="A15" t="str">
            <v>C2H6</v>
          </cell>
          <cell r="B15">
            <v>30.068000000000001</v>
          </cell>
        </row>
        <row r="16">
          <cell r="A16" t="str">
            <v>C-C4H8</v>
          </cell>
          <cell r="B16">
            <v>56.103999999999999</v>
          </cell>
        </row>
        <row r="17">
          <cell r="A17" t="str">
            <v>T-C4H8</v>
          </cell>
          <cell r="B17">
            <v>56.103999999999999</v>
          </cell>
        </row>
        <row r="18">
          <cell r="A18" t="str">
            <v>BD</v>
          </cell>
          <cell r="B18">
            <v>54.088000000000001</v>
          </cell>
        </row>
        <row r="19">
          <cell r="A19" t="str">
            <v>C6H6</v>
          </cell>
          <cell r="B19">
            <v>78.108000000000004</v>
          </cell>
        </row>
        <row r="20">
          <cell r="A20" t="str">
            <v>CYANE</v>
          </cell>
          <cell r="B20">
            <v>84.156000000000006</v>
          </cell>
        </row>
        <row r="21">
          <cell r="A21" t="str">
            <v>VCH</v>
          </cell>
          <cell r="B21">
            <v>108.176</v>
          </cell>
        </row>
        <row r="22">
          <cell r="A22" t="str">
            <v>HCL</v>
          </cell>
          <cell r="B22">
            <v>36.463000000000001</v>
          </cell>
        </row>
        <row r="23">
          <cell r="A23" t="str">
            <v>HCN</v>
          </cell>
          <cell r="B23">
            <v>27.027999999999999</v>
          </cell>
        </row>
        <row r="24">
          <cell r="A24" t="str">
            <v>HMD</v>
          </cell>
          <cell r="B24">
            <v>116.208</v>
          </cell>
        </row>
        <row r="25">
          <cell r="A25" t="str">
            <v>HMI</v>
          </cell>
          <cell r="B25">
            <v>99.174000000000007</v>
          </cell>
        </row>
        <row r="26">
          <cell r="A26" t="str">
            <v>NHA</v>
          </cell>
          <cell r="B26">
            <v>101.19</v>
          </cell>
        </row>
        <row r="27">
          <cell r="A27" t="str">
            <v>CHA</v>
          </cell>
          <cell r="B27">
            <v>99.174000000000007</v>
          </cell>
        </row>
        <row r="28">
          <cell r="A28" t="str">
            <v>NH3</v>
          </cell>
          <cell r="B28">
            <v>17.033999999999999</v>
          </cell>
        </row>
        <row r="29">
          <cell r="A29" t="str">
            <v>ACRN</v>
          </cell>
          <cell r="B29">
            <v>53.064</v>
          </cell>
        </row>
        <row r="30">
          <cell r="A30" t="str">
            <v>ACEN</v>
          </cell>
          <cell r="B30">
            <v>41.054000000000002</v>
          </cell>
        </row>
        <row r="31">
          <cell r="A31" t="str">
            <v>PROPN</v>
          </cell>
          <cell r="B31">
            <v>55.08</v>
          </cell>
        </row>
        <row r="32">
          <cell r="A32" t="str">
            <v>ADN</v>
          </cell>
          <cell r="B32">
            <v>108.14400000000001</v>
          </cell>
        </row>
        <row r="33">
          <cell r="A33" t="str">
            <v>MGN</v>
          </cell>
          <cell r="B33">
            <v>108.14400000000001</v>
          </cell>
        </row>
        <row r="34">
          <cell r="A34" t="str">
            <v>N112</v>
          </cell>
          <cell r="B34">
            <v>112.176</v>
          </cell>
        </row>
        <row r="35">
          <cell r="A35" t="str">
            <v>VN</v>
          </cell>
          <cell r="B35">
            <v>83.132000000000005</v>
          </cell>
        </row>
        <row r="36">
          <cell r="A36" t="str">
            <v>BZNIT</v>
          </cell>
          <cell r="B36">
            <v>103.12</v>
          </cell>
        </row>
        <row r="37">
          <cell r="A37" t="str">
            <v>IPA</v>
          </cell>
          <cell r="B37">
            <v>60.094000000000001</v>
          </cell>
        </row>
        <row r="38">
          <cell r="A38" t="str">
            <v>PHENOL</v>
          </cell>
          <cell r="B38">
            <v>94.108000000000004</v>
          </cell>
        </row>
        <row r="39">
          <cell r="A39" t="str">
            <v>MCPHENOL</v>
          </cell>
          <cell r="B39">
            <v>128.55500000000001</v>
          </cell>
        </row>
        <row r="40">
          <cell r="A40" t="str">
            <v>MCRESOL</v>
          </cell>
          <cell r="B40">
            <v>108.134</v>
          </cell>
        </row>
        <row r="41">
          <cell r="A41" t="str">
            <v>BZPHEN</v>
          </cell>
          <cell r="B41">
            <v>182.21</v>
          </cell>
        </row>
        <row r="42">
          <cell r="A42" t="str">
            <v>FORMIC</v>
          </cell>
          <cell r="B42">
            <v>46.026000000000003</v>
          </cell>
        </row>
        <row r="43">
          <cell r="A43" t="str">
            <v>MCB</v>
          </cell>
          <cell r="B43">
            <v>112.55500000000001</v>
          </cell>
        </row>
        <row r="44">
          <cell r="A44" t="str">
            <v>ODCB</v>
          </cell>
          <cell r="B44">
            <v>147.00200000000001</v>
          </cell>
        </row>
        <row r="45">
          <cell r="A45" t="str">
            <v>124TCB</v>
          </cell>
          <cell r="B45">
            <v>181.44900000000001</v>
          </cell>
        </row>
        <row r="46">
          <cell r="A46" t="str">
            <v>BIPHENYL</v>
          </cell>
          <cell r="B46">
            <v>154.19999999999999</v>
          </cell>
        </row>
        <row r="47">
          <cell r="A47" t="str">
            <v>PCL3</v>
          </cell>
          <cell r="B47">
            <v>137.345</v>
          </cell>
        </row>
        <row r="48">
          <cell r="A48" t="str">
            <v>H2SO4</v>
          </cell>
          <cell r="B48">
            <v>98.075999999999993</v>
          </cell>
        </row>
        <row r="49">
          <cell r="A49" t="str">
            <v>H3PO4</v>
          </cell>
          <cell r="B49">
            <v>98.004000000000005</v>
          </cell>
        </row>
        <row r="50">
          <cell r="A50" t="str">
            <v>H2O</v>
          </cell>
          <cell r="B50">
            <v>18.015999999999998</v>
          </cell>
        </row>
        <row r="51">
          <cell r="A51" t="str">
            <v>OXALIC</v>
          </cell>
          <cell r="B51">
            <v>90.036000000000001</v>
          </cell>
        </row>
        <row r="52">
          <cell r="A52" t="str">
            <v>METHANOL</v>
          </cell>
          <cell r="B52">
            <v>32.042000000000002</v>
          </cell>
        </row>
        <row r="53">
          <cell r="A53" t="str">
            <v>E-GLYCOL</v>
          </cell>
          <cell r="B53">
            <v>62.067999999999998</v>
          </cell>
        </row>
        <row r="54">
          <cell r="A54" t="str">
            <v>P-GLYCOL</v>
          </cell>
          <cell r="B54">
            <v>76.093999999999994</v>
          </cell>
        </row>
        <row r="55">
          <cell r="A55" t="str">
            <v>C2M2BN</v>
          </cell>
          <cell r="B55">
            <v>81.116</v>
          </cell>
        </row>
        <row r="56">
          <cell r="A56" t="str">
            <v>T2M2BN</v>
          </cell>
          <cell r="B56">
            <v>81.116</v>
          </cell>
        </row>
        <row r="57">
          <cell r="A57" t="str">
            <v>2M3BN</v>
          </cell>
          <cell r="B57">
            <v>81.116</v>
          </cell>
        </row>
        <row r="58">
          <cell r="A58" t="str">
            <v>3-4PN</v>
          </cell>
          <cell r="B58">
            <v>81.116</v>
          </cell>
        </row>
        <row r="59">
          <cell r="A59" t="str">
            <v>C2PN</v>
          </cell>
          <cell r="B59">
            <v>81.116</v>
          </cell>
        </row>
        <row r="60">
          <cell r="A60" t="str">
            <v>T2PN</v>
          </cell>
          <cell r="B60">
            <v>81.116</v>
          </cell>
        </row>
        <row r="61">
          <cell r="A61" t="str">
            <v>ESN</v>
          </cell>
          <cell r="B61">
            <v>108.14400000000001</v>
          </cell>
        </row>
        <row r="62">
          <cell r="A62" t="str">
            <v>DCH</v>
          </cell>
          <cell r="B62">
            <v>114.19199999999999</v>
          </cell>
        </row>
        <row r="63">
          <cell r="A63" t="str">
            <v>BHMT</v>
          </cell>
          <cell r="B63">
            <v>215.38200000000001</v>
          </cell>
        </row>
        <row r="64">
          <cell r="A64" t="str">
            <v>MPMD</v>
          </cell>
          <cell r="B64">
            <v>116.208</v>
          </cell>
        </row>
        <row r="65">
          <cell r="A65" t="str">
            <v>AMC</v>
          </cell>
          <cell r="B65">
            <v>114.19199999999999</v>
          </cell>
        </row>
        <row r="66">
          <cell r="A66" t="str">
            <v>C10AM</v>
          </cell>
          <cell r="B66">
            <v>172.31200000000001</v>
          </cell>
        </row>
        <row r="67">
          <cell r="A67" t="str">
            <v>C10IM</v>
          </cell>
          <cell r="B67">
            <v>155.27799999999999</v>
          </cell>
        </row>
        <row r="68">
          <cell r="A68" t="str">
            <v>DDN</v>
          </cell>
          <cell r="B68">
            <v>162.232</v>
          </cell>
        </row>
        <row r="69">
          <cell r="A69" t="str">
            <v>ACA</v>
          </cell>
          <cell r="B69">
            <v>130.19200000000001</v>
          </cell>
        </row>
        <row r="70">
          <cell r="A70" t="str">
            <v>IB</v>
          </cell>
          <cell r="B70">
            <v>135.20400000000001</v>
          </cell>
        </row>
        <row r="71">
          <cell r="A71" t="str">
            <v>HIBOILER</v>
          </cell>
          <cell r="B71">
            <v>314.55599999999998</v>
          </cell>
        </row>
        <row r="72">
          <cell r="A72" t="str">
            <v>CPI</v>
          </cell>
          <cell r="B72">
            <v>108.14400000000001</v>
          </cell>
        </row>
        <row r="73">
          <cell r="A73" t="str">
            <v>THA</v>
          </cell>
          <cell r="B73">
            <v>97.158000000000001</v>
          </cell>
        </row>
        <row r="74">
          <cell r="A74" t="str">
            <v>TTP</v>
          </cell>
          <cell r="B74">
            <v>352.358</v>
          </cell>
        </row>
        <row r="75">
          <cell r="A75" t="str">
            <v>LDP</v>
          </cell>
          <cell r="B75">
            <v>352.358</v>
          </cell>
        </row>
        <row r="76">
          <cell r="A76" t="str">
            <v>LHP</v>
          </cell>
          <cell r="B76">
            <v>262.24</v>
          </cell>
        </row>
        <row r="77">
          <cell r="A77" t="str">
            <v>PEGB</v>
          </cell>
          <cell r="B77">
            <v>147.97200000000001</v>
          </cell>
        </row>
        <row r="78">
          <cell r="A78" t="str">
            <v>NH42SO4</v>
          </cell>
          <cell r="B78">
            <v>132.14400000000001</v>
          </cell>
        </row>
        <row r="79">
          <cell r="A79" t="str">
            <v>NH4H2PO4</v>
          </cell>
          <cell r="B79">
            <v>115.038</v>
          </cell>
        </row>
        <row r="80">
          <cell r="A80" t="str">
            <v>NH4OOCH</v>
          </cell>
          <cell r="B80">
            <v>63.06</v>
          </cell>
        </row>
        <row r="81">
          <cell r="A81" t="str">
            <v>SOLIDS</v>
          </cell>
          <cell r="B81">
            <v>811.29</v>
          </cell>
        </row>
        <row r="82">
          <cell r="A82" t="str">
            <v>NI0</v>
          </cell>
          <cell r="B82">
            <v>58.69</v>
          </cell>
        </row>
        <row r="83">
          <cell r="A83" t="str">
            <v>NI2</v>
          </cell>
          <cell r="B83">
            <v>117.38</v>
          </cell>
        </row>
        <row r="84">
          <cell r="A84" t="str">
            <v>NIL4</v>
          </cell>
          <cell r="B84">
            <v>1468.1220000000001</v>
          </cell>
        </row>
        <row r="85">
          <cell r="A85" t="str">
            <v>NIMET</v>
          </cell>
          <cell r="B85">
            <v>58.69</v>
          </cell>
        </row>
        <row r="86">
          <cell r="A86" t="str">
            <v>NIAMCN</v>
          </cell>
          <cell r="B86">
            <v>144.798</v>
          </cell>
        </row>
        <row r="87">
          <cell r="A87" t="str">
            <v>NICN2</v>
          </cell>
          <cell r="B87">
            <v>110.73</v>
          </cell>
        </row>
        <row r="88">
          <cell r="A88" t="str">
            <v>PROM</v>
          </cell>
          <cell r="B88">
            <v>242.12</v>
          </cell>
        </row>
        <row r="89">
          <cell r="A89" t="str">
            <v>NAOH</v>
          </cell>
          <cell r="B89">
            <v>40.005000000000003</v>
          </cell>
        </row>
        <row r="90">
          <cell r="A90" t="str">
            <v>NACL</v>
          </cell>
          <cell r="B90">
            <v>58.451999999999998</v>
          </cell>
        </row>
        <row r="91">
          <cell r="A91" t="str">
            <v>NACN</v>
          </cell>
          <cell r="B91">
            <v>49.017000000000003</v>
          </cell>
        </row>
        <row r="92">
          <cell r="A92" t="str">
            <v>NA2CO3</v>
          </cell>
          <cell r="B92">
            <v>106.004</v>
          </cell>
        </row>
        <row r="93">
          <cell r="A93" t="str">
            <v>NAOOCH</v>
          </cell>
          <cell r="B93">
            <v>68.015000000000001</v>
          </cell>
        </row>
        <row r="94">
          <cell r="A94" t="str">
            <v>NA2AA</v>
          </cell>
          <cell r="B94">
            <v>190.11799999999999</v>
          </cell>
        </row>
        <row r="95">
          <cell r="A95" t="str">
            <v>NA3BO3</v>
          </cell>
          <cell r="B95">
            <v>127.81100000000001</v>
          </cell>
        </row>
        <row r="96">
          <cell r="A96" t="str">
            <v>NA3PO4</v>
          </cell>
          <cell r="B96">
            <v>163.971</v>
          </cell>
        </row>
        <row r="97">
          <cell r="A97" t="str">
            <v>NA2SO4</v>
          </cell>
          <cell r="B97">
            <v>142.054</v>
          </cell>
        </row>
        <row r="98">
          <cell r="A98" t="str">
            <v>SCRESOL</v>
          </cell>
          <cell r="B98">
            <v>130.12299999999999</v>
          </cell>
        </row>
        <row r="99">
          <cell r="A99" t="str">
            <v>DN-NCBC</v>
          </cell>
          <cell r="B99">
            <v>811.27499999999998</v>
          </cell>
        </row>
        <row r="100">
          <cell r="A100" t="str">
            <v>PN-NCBC</v>
          </cell>
          <cell r="B100">
            <v>919.44</v>
          </cell>
        </row>
        <row r="101">
          <cell r="A101" t="str">
            <v>FBN</v>
          </cell>
          <cell r="B101">
            <v>1565.9</v>
          </cell>
        </row>
        <row r="102">
          <cell r="A102" t="str">
            <v>ZNCL2</v>
          </cell>
          <cell r="B102">
            <v>136.29</v>
          </cell>
        </row>
        <row r="103">
          <cell r="A103" t="str">
            <v>ZNAMCL</v>
          </cell>
          <cell r="B103">
            <v>170.358</v>
          </cell>
        </row>
        <row r="104">
          <cell r="A104" t="str">
            <v>1PBA</v>
          </cell>
          <cell r="B104">
            <v>121.93600000000001</v>
          </cell>
        </row>
        <row r="105">
          <cell r="A105" t="str">
            <v>2PBA</v>
          </cell>
          <cell r="B105">
            <v>182.02799999999999</v>
          </cell>
        </row>
        <row r="106">
          <cell r="A106" t="str">
            <v>B-ESTER</v>
          </cell>
          <cell r="B106">
            <v>272.14600000000002</v>
          </cell>
        </row>
        <row r="107">
          <cell r="A107" t="str">
            <v>B-ANHYD</v>
          </cell>
          <cell r="B107">
            <v>311.76</v>
          </cell>
        </row>
        <row r="108">
          <cell r="A108" t="str">
            <v>4PBOB</v>
          </cell>
          <cell r="B108">
            <v>346.04</v>
          </cell>
        </row>
        <row r="109">
          <cell r="A109" t="str">
            <v>BDP</v>
          </cell>
          <cell r="B109">
            <v>242.12</v>
          </cell>
        </row>
        <row r="110">
          <cell r="A110" t="str">
            <v>NH4-OXAL</v>
          </cell>
          <cell r="B110">
            <v>107.07</v>
          </cell>
        </row>
        <row r="111">
          <cell r="A111" t="str">
            <v>1BZP</v>
          </cell>
          <cell r="B111">
            <v>352.358</v>
          </cell>
        </row>
        <row r="112">
          <cell r="A112" t="str">
            <v>2BZP</v>
          </cell>
          <cell r="B112">
            <v>352.358</v>
          </cell>
        </row>
        <row r="113">
          <cell r="A113" t="str">
            <v>NONBZ</v>
          </cell>
          <cell r="B113">
            <v>352.358</v>
          </cell>
        </row>
        <row r="114">
          <cell r="A114" t="str">
            <v>NA-SALT</v>
          </cell>
          <cell r="B114">
            <v>190.11799999999999</v>
          </cell>
        </row>
        <row r="115">
          <cell r="A115" t="str">
            <v>N-HEXANE</v>
          </cell>
          <cell r="B115">
            <v>86.177160000000001</v>
          </cell>
        </row>
        <row r="116">
          <cell r="A116" t="str">
            <v>P-XYLENE</v>
          </cell>
          <cell r="B116">
            <v>106.1674</v>
          </cell>
        </row>
        <row r="117">
          <cell r="A117" t="str">
            <v>TOLUENE</v>
          </cell>
          <cell r="B117">
            <v>92.140519999999995</v>
          </cell>
        </row>
        <row r="118">
          <cell r="A118" t="str">
            <v>NA2-OXAL</v>
          </cell>
          <cell r="B118">
            <v>134.01400000000001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de Processing"/>
      <sheetName val="Summary Mfg"/>
      <sheetName val="FCC Mfg"/>
      <sheetName val="Alky Mfg"/>
      <sheetName val="UF Mfg"/>
      <sheetName val="Poly Mfg"/>
      <sheetName val="Summary 5.1"/>
      <sheetName val="Summary 5.2"/>
      <sheetName val="Summary 5.3"/>
      <sheetName val="Summary 5.5"/>
      <sheetName val="Summary 8.1"/>
      <sheetName val="Summary 8.6"/>
      <sheetName val="fugitives"/>
      <sheetName val="PBTs"/>
      <sheetName val="Exhaust"/>
      <sheetName val="CT"/>
      <sheetName val="Loading Fuel"/>
      <sheetName val="Loading Gases"/>
      <sheetName val="boilers and heaters"/>
      <sheetName val="Flare"/>
      <sheetName val="SRU TGI"/>
      <sheetName val="S Acid"/>
      <sheetName val="TK Landing Open"/>
      <sheetName val="Onetime Air"/>
      <sheetName val="API"/>
      <sheetName val="Spills"/>
      <sheetName val="MaxQuantity"/>
      <sheetName val="Water"/>
      <sheetName val="CrNi"/>
      <sheetName val="COMPS"/>
      <sheetName val="Stream Key"/>
      <sheetName val="Gas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>
        <row r="3">
          <cell r="BP3" t="str">
            <v>MPC25</v>
          </cell>
        </row>
        <row r="24">
          <cell r="BP24">
            <v>4.6999999999999999E-6</v>
          </cell>
        </row>
        <row r="27">
          <cell r="BP27">
            <v>4.4999999999999999E-8</v>
          </cell>
        </row>
        <row r="29">
          <cell r="BP29">
            <v>9.3799999999999996E-7</v>
          </cell>
        </row>
        <row r="30">
          <cell r="BP30">
            <v>1.7599999999999999E-7</v>
          </cell>
        </row>
        <row r="53">
          <cell r="BP53">
            <v>3.4000000000000001E-6</v>
          </cell>
        </row>
        <row r="54">
          <cell r="BP54">
            <v>5.5999999999999999E-8</v>
          </cell>
        </row>
        <row r="55">
          <cell r="BP55">
            <v>2.0800000000000001E-7</v>
          </cell>
        </row>
        <row r="81">
          <cell r="BP81">
            <v>5.3600000000000004E-7</v>
          </cell>
        </row>
        <row r="82">
          <cell r="BP82">
            <v>4.6E-6</v>
          </cell>
        </row>
        <row r="89">
          <cell r="BP89">
            <v>3.5000000000000002E-8</v>
          </cell>
        </row>
        <row r="95">
          <cell r="BP95">
            <v>3.4299999999999999E-7</v>
          </cell>
        </row>
        <row r="103">
          <cell r="BP103">
            <v>1.8E-3</v>
          </cell>
        </row>
        <row r="124">
          <cell r="BP124">
            <v>1.0319999999999999E-5</v>
          </cell>
        </row>
        <row r="128">
          <cell r="BP128">
            <v>1.155E-5</v>
          </cell>
        </row>
        <row r="131">
          <cell r="BP131">
            <v>8.5</v>
          </cell>
        </row>
        <row r="132">
          <cell r="BP132" t="str">
            <v>L</v>
          </cell>
        </row>
        <row r="145">
          <cell r="BP145" t="str">
            <v>No</v>
          </cell>
        </row>
        <row r="146">
          <cell r="BP146">
            <v>0</v>
          </cell>
        </row>
      </sheetData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(a) Final (2)"/>
      <sheetName val="Table C-1 NOx Init"/>
      <sheetName val="Table C-1 CO Init"/>
      <sheetName val="Table 2N PM Init"/>
      <sheetName val="Table 2N VOC Init"/>
      <sheetName val="Table C-1 SO2 Init"/>
      <sheetName val="Table C-2 NOx Final"/>
      <sheetName val="Table C-2 CO Final"/>
      <sheetName val="Table 2N PM Final"/>
      <sheetName val="Table 2N VOC Final"/>
      <sheetName val="Table C-2 SO2 Final"/>
      <sheetName val="Table1(a)"/>
      <sheetName val="Table Flow"/>
      <sheetName val="Index"/>
      <sheetName val="FIN_CIN_EPN"/>
      <sheetName val="Annual Summary"/>
      <sheetName val="Hourly Summary"/>
      <sheetName val="Historical Actuals NOx"/>
      <sheetName val="Historical Actuals CO"/>
      <sheetName val="Historical Actuals PM"/>
      <sheetName val="Historical Actuals VOC"/>
      <sheetName val="Historical Actuals SO2"/>
      <sheetName val="Combustion"/>
      <sheetName val="Compressors"/>
      <sheetName val="Flare D-2914"/>
      <sheetName val="Flare R-2911"/>
      <sheetName val="Flare 128"/>
      <sheetName val="Flare 112"/>
      <sheetName val="South Flare Data - New"/>
      <sheetName val="CoolTowerPM"/>
      <sheetName val="CoolTower VOC"/>
      <sheetName val="Fugitive Summary"/>
      <sheetName val="Fugitives"/>
      <sheetName val="WWCTS"/>
      <sheetName val="SVE-TC1 Comb"/>
      <sheetName val="SVE-TC1 VOC"/>
      <sheetName val="SVE-TC2 Comb"/>
      <sheetName val="SVE-TC2 VOC"/>
      <sheetName val="FCCU"/>
      <sheetName val="FCCU PM"/>
      <sheetName val="Rhen Regeneration"/>
      <sheetName val="South SRU Process"/>
      <sheetName val="North SRU Adsorber"/>
      <sheetName val="Load Rack Summary"/>
      <sheetName val="Liquid Loading"/>
      <sheetName val="LPG Loading"/>
      <sheetName val="Sulfur Loading"/>
      <sheetName val="Gondola Loading"/>
      <sheetName val="OWS"/>
      <sheetName val="Tank Summary"/>
      <sheetName val="Fixed Roof Tanks - Dist."/>
      <sheetName val="Fixed Roof Tanks - Reformate"/>
      <sheetName val="Float Roof Tanks Hourly - Eth"/>
      <sheetName val="Float Roof Tanks Hourly - G"/>
      <sheetName val="Float Roof Tanks Hourly - Crude"/>
      <sheetName val="Float Roof Tanks Hourly - Dist"/>
      <sheetName val="Float Roof Tanks - ALKY"/>
      <sheetName val="Fixed Roof Tanks - Sulfur"/>
      <sheetName val="Fixed Roof Tanks -Gas"/>
      <sheetName val="Fixed Roof Tanks -ALKY"/>
      <sheetName val="Tank MAERT Comparison"/>
      <sheetName val="Fugitive Speciation"/>
      <sheetName val="Fugitive Speciation Summary"/>
      <sheetName val="ERM_QryEmission"/>
      <sheetName val="Mar-May Comb ALs"/>
      <sheetName val="Historical Fugitive Summary"/>
      <sheetName val="Historical Fugitives"/>
      <sheetName val="Don't Use - H2 Plant Off Gas"/>
      <sheetName val="NOx Cap"/>
      <sheetName val="CO Cap"/>
      <sheetName val="PM Cap"/>
      <sheetName val="VOC Cap"/>
      <sheetName val="SO2 Cap"/>
      <sheetName val="Historical Emissions"/>
      <sheetName val="NOx Proj Incr"/>
      <sheetName val="CO Proj Incr"/>
      <sheetName val="PM Proj Incr"/>
      <sheetName val="VOC Proj Incr"/>
      <sheetName val="SO2 Proj Incr"/>
      <sheetName val="Float Roof Tanks Annual - Eth"/>
      <sheetName val="Float Roof Tanks Annual - G "/>
      <sheetName val="Float Roof Tanks Annual - Crude"/>
      <sheetName val="Float Roof Tanks Annual - Dist"/>
      <sheetName val="Operational Basis"/>
      <sheetName val="Gasoline"/>
      <sheetName val="Distillates"/>
      <sheetName val="Flare 112 Historical"/>
      <sheetName val="7-2 TierIII SNCR Capital"/>
      <sheetName val="7-2 TierIII SNCR Annual"/>
      <sheetName val="South Flare Data -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10">
          <cell r="C10">
            <v>8760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missions"/>
      <sheetName val="Formaldehyde Emissions"/>
      <sheetName val="Methanol Emissions"/>
      <sheetName val="Ammonia Emissions"/>
      <sheetName val="Toluene Emissions"/>
      <sheetName val="n-hexane emissions"/>
      <sheetName val="acrylamide emm."/>
      <sheetName val="methylolacrylamide emm. "/>
      <sheetName val="Methylene Chloride Emissions"/>
      <sheetName val="Comparison #1"/>
      <sheetName val="Comparison #2"/>
      <sheetName val="Inventory 1"/>
      <sheetName val="Inventory 2"/>
      <sheetName val="Inventory 3"/>
      <sheetName val="Form. Rate"/>
      <sheetName val="Throughput"/>
      <sheetName val="Formaldehyde CatOx"/>
      <sheetName val="Form. Unloading"/>
      <sheetName val="Form. Loading"/>
      <sheetName val="Form. Drumming"/>
      <sheetName val="Form. VP"/>
      <sheetName val="Formaldehyde Time"/>
      <sheetName val="Hexamine VP"/>
      <sheetName val="Hex. Rate"/>
      <sheetName val="Hexamine CatOx"/>
      <sheetName val="Ammonia VP"/>
      <sheetName val="Aqua Ammonia VP"/>
      <sheetName val="Ammonia Load-Unload"/>
      <sheetName val="Dry Products"/>
      <sheetName val="Specialty Chemicals"/>
      <sheetName val="Specialty Chemicals 2"/>
      <sheetName val="Tapsilar"/>
      <sheetName val="Silanes"/>
      <sheetName val="Special Projects"/>
      <sheetName val="Grout"/>
      <sheetName val="Stormwater"/>
      <sheetName val="Storage Tanks"/>
      <sheetName val="Livingston"/>
      <sheetName val="Lined Surface Imp."/>
      <sheetName val="Spills"/>
      <sheetName val="Spillwaste"/>
      <sheetName val="Boiler Hours"/>
      <sheetName val="Boiler Emissions"/>
      <sheetName val="Cooling Towers"/>
      <sheetName val="Dowicil"/>
      <sheetName val="DowTank"/>
      <sheetName val="Leaking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l percent"/>
      <sheetName val="weight"/>
      <sheetName val="HMD Off gas"/>
      <sheetName val="Sheet3"/>
      <sheetName val="TRI"/>
    </sheetNames>
    <sheetDataSet>
      <sheetData sheetId="0">
        <row r="1">
          <cell r="C1" t="str">
            <v>Acrylonitrile</v>
          </cell>
          <cell r="D1" t="str">
            <v>Acetonitrile</v>
          </cell>
          <cell r="E1" t="str">
            <v>Ammonia</v>
          </cell>
          <cell r="F1" t="str">
            <v>Benzene</v>
          </cell>
          <cell r="G1" t="str">
            <v>1-3, Butadiene</v>
          </cell>
          <cell r="H1" t="str">
            <v>Cyclohexane</v>
          </cell>
          <cell r="I1" t="str">
            <v>Ethylene</v>
          </cell>
          <cell r="J1" t="str">
            <v>Formic Acid</v>
          </cell>
          <cell r="K1" t="str">
            <v>Hydrogen Cyanide</v>
          </cell>
          <cell r="L1" t="str">
            <v>Nitric Acid</v>
          </cell>
          <cell r="M1" t="str">
            <v>Vinyl Acetate</v>
          </cell>
          <cell r="N1" t="str">
            <v>Nitrogen</v>
          </cell>
          <cell r="O1" t="str">
            <v>Carbon Dioxide</v>
          </cell>
          <cell r="P1" t="str">
            <v>Oxygen</v>
          </cell>
          <cell r="Q1" t="str">
            <v>Carbon Monoxide</v>
          </cell>
          <cell r="R1" t="str">
            <v>Propane</v>
          </cell>
          <cell r="S1" t="str">
            <v>Methane</v>
          </cell>
          <cell r="T1" t="str">
            <v>Butane</v>
          </cell>
          <cell r="U1" t="str">
            <v>Pentane</v>
          </cell>
          <cell r="V1" t="str">
            <v>Water</v>
          </cell>
          <cell r="W1" t="str">
            <v>Hydrogen</v>
          </cell>
          <cell r="X1" t="str">
            <v>Argon</v>
          </cell>
          <cell r="Y1" t="str">
            <v>Ethane</v>
          </cell>
          <cell r="Z1" t="str">
            <v>Propane</v>
          </cell>
          <cell r="AA1" t="str">
            <v>Nitrous Oxide</v>
          </cell>
          <cell r="AB1" t="str">
            <v>Nitrogen Dioxide</v>
          </cell>
          <cell r="AC1" t="str">
            <v>Nitrogen Oxides</v>
          </cell>
          <cell r="AD1" t="str">
            <v>CDD</v>
          </cell>
          <cell r="AE1" t="str">
            <v>Butene</v>
          </cell>
          <cell r="AF1" t="str">
            <v>CDDT</v>
          </cell>
          <cell r="AG1" t="str">
            <v>COD</v>
          </cell>
          <cell r="AH1" t="str">
            <v>VCH</v>
          </cell>
          <cell r="AI1" t="str">
            <v>Acrylic Acid</v>
          </cell>
          <cell r="AJ1" t="str">
            <v>Isobutyl Acrylate</v>
          </cell>
          <cell r="AK1" t="str">
            <v>Methacrylic Acid</v>
          </cell>
          <cell r="AL1" t="str">
            <v>N-Butyl Acetate</v>
          </cell>
        </row>
        <row r="2">
          <cell r="N2">
            <v>0.55200000000000005</v>
          </cell>
          <cell r="O2">
            <v>5.6000000000000001E-2</v>
          </cell>
          <cell r="P2">
            <v>4.2999999999999997E-2</v>
          </cell>
          <cell r="Q2">
            <v>2.5000000000000001E-3</v>
          </cell>
          <cell r="V2">
            <v>7.3249999999999999E-3</v>
          </cell>
          <cell r="AA2">
            <v>0.33200000000000002</v>
          </cell>
          <cell r="AB2">
            <v>7.0000000000000001E-3</v>
          </cell>
        </row>
        <row r="3">
          <cell r="V3">
            <v>7.3249999999999999E-3</v>
          </cell>
          <cell r="AC3">
            <v>8.9999999999999993E-3</v>
          </cell>
        </row>
        <row r="4">
          <cell r="J4">
            <v>3.5999999999999999E-3</v>
          </cell>
          <cell r="N4">
            <v>0.95499999999999996</v>
          </cell>
          <cell r="O4">
            <v>8.0000000000000002E-3</v>
          </cell>
          <cell r="P4">
            <v>0.01</v>
          </cell>
          <cell r="Q4">
            <v>1.9E-2</v>
          </cell>
          <cell r="R4">
            <v>2.9999999999999997E-4</v>
          </cell>
          <cell r="S4">
            <v>1.5E-3</v>
          </cell>
          <cell r="T4">
            <v>2E-3</v>
          </cell>
          <cell r="U4">
            <v>2.9999999999999997E-4</v>
          </cell>
          <cell r="V4">
            <v>2.9999999999999997E-4</v>
          </cell>
        </row>
        <row r="5">
          <cell r="C5">
            <v>0</v>
          </cell>
          <cell r="D5">
            <v>2.9999999999999997E-4</v>
          </cell>
          <cell r="K5">
            <v>5.0000000000000001E-4</v>
          </cell>
          <cell r="N5">
            <v>6.5199999999999994E-2</v>
          </cell>
          <cell r="O5">
            <v>1.24E-2</v>
          </cell>
          <cell r="Q5">
            <v>0.17929999999999999</v>
          </cell>
          <cell r="S5">
            <v>1.4E-2</v>
          </cell>
          <cell r="T5">
            <v>0</v>
          </cell>
          <cell r="V5">
            <v>0</v>
          </cell>
          <cell r="W5">
            <v>0.72529999999999994</v>
          </cell>
          <cell r="X5">
            <v>5.7000000000000002E-3</v>
          </cell>
          <cell r="Y5">
            <v>0</v>
          </cell>
          <cell r="Z5">
            <v>0</v>
          </cell>
        </row>
        <row r="6">
          <cell r="G6">
            <v>2.0000000000000001E-4</v>
          </cell>
          <cell r="S6">
            <v>0.94989999999999997</v>
          </cell>
          <cell r="V6">
            <v>4.99E-2</v>
          </cell>
        </row>
        <row r="7">
          <cell r="N7">
            <v>0.7984</v>
          </cell>
          <cell r="O7">
            <v>4.7800000000000002E-2</v>
          </cell>
          <cell r="P7">
            <v>2.8899999999999999E-2</v>
          </cell>
          <cell r="Q7">
            <v>1.9E-3</v>
          </cell>
          <cell r="V7">
            <v>3.5999999999999997E-2</v>
          </cell>
          <cell r="AC7">
            <v>5.7999999999999996E-3</v>
          </cell>
        </row>
        <row r="8">
          <cell r="V8">
            <v>0</v>
          </cell>
          <cell r="AC8">
            <v>5.0000000000000001E-3</v>
          </cell>
        </row>
        <row r="9">
          <cell r="N9">
            <v>0.75329999999999997</v>
          </cell>
          <cell r="O9">
            <v>2E-3</v>
          </cell>
          <cell r="P9">
            <v>2.0400000000000001E-2</v>
          </cell>
          <cell r="Q9">
            <v>6.6E-3</v>
          </cell>
          <cell r="V9">
            <v>0.2155</v>
          </cell>
          <cell r="AD9">
            <v>2.2000000000000001E-3</v>
          </cell>
        </row>
        <row r="10">
          <cell r="E10">
            <v>0.04</v>
          </cell>
          <cell r="G10">
            <v>1.4999999999999999E-2</v>
          </cell>
          <cell r="N10">
            <v>0.158</v>
          </cell>
          <cell r="S10">
            <v>0.73899999999999999</v>
          </cell>
          <cell r="V10">
            <v>8.0000000000000002E-3</v>
          </cell>
          <cell r="AE10">
            <v>1.0999999999999999E-2</v>
          </cell>
          <cell r="AF10">
            <v>4.0000000000000001E-3</v>
          </cell>
          <cell r="AG10">
            <v>1.4E-2</v>
          </cell>
          <cell r="AH10">
            <v>1.0999999999999999E-2</v>
          </cell>
        </row>
        <row r="11">
          <cell r="G11">
            <v>2.0000000000000001E-4</v>
          </cell>
          <cell r="S11">
            <v>0.94989999999999997</v>
          </cell>
          <cell r="V11">
            <v>4.99E-2</v>
          </cell>
        </row>
        <row r="12">
          <cell r="L12">
            <v>8.9999999999999993E-3</v>
          </cell>
          <cell r="V12">
            <v>7.3249999999999999E-3</v>
          </cell>
        </row>
        <row r="13">
          <cell r="E13">
            <v>3.1397174254317113E-3</v>
          </cell>
          <cell r="N13">
            <v>4.7095761381475663E-2</v>
          </cell>
          <cell r="S13">
            <v>0.31397174254317112</v>
          </cell>
          <cell r="V13">
            <v>7.8492935635792772E-3</v>
          </cell>
          <cell r="W13">
            <v>0.62794348508634223</v>
          </cell>
        </row>
        <row r="14">
          <cell r="I14">
            <v>0.94</v>
          </cell>
          <cell r="M14">
            <v>0.01</v>
          </cell>
          <cell r="AI14">
            <v>0.01</v>
          </cell>
          <cell r="AJ14">
            <v>0.01</v>
          </cell>
          <cell r="AK14">
            <v>0.01</v>
          </cell>
          <cell r="AL14">
            <v>0.01</v>
          </cell>
        </row>
        <row r="15">
          <cell r="I15">
            <v>0.99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x onsite"/>
      <sheetName val="Vehicle Emissions"/>
      <sheetName val="Coal"/>
      <sheetName val="Ash"/>
      <sheetName val="mass balance metals"/>
      <sheetName val="Dioxin"/>
      <sheetName val="Ammonia, PACs + Benzo(ghi)"/>
      <sheetName val="H2SO4"/>
      <sheetName val="HCL and HF"/>
      <sheetName val="Ammonia, Nitrate+ Nitrite"/>
      <sheetName val="Offsite Transfer"/>
      <sheetName val="7A"/>
      <sheetName val="metal oxides"/>
      <sheetName val="NH3 Threshold"/>
      <sheetName val="RY02 Form Rs"/>
      <sheetName val="Tier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BlowStills_Coater"/>
      <sheetName val="OverlayInkingPan"/>
      <sheetName val="ModifiedAsphalt"/>
      <sheetName val="ModifiedSealant"/>
      <sheetName val="CoolingSection"/>
      <sheetName val="Laminate_Sealant"/>
      <sheetName val="Laminate_Sealant Factors"/>
      <sheetName val="MatlHandling"/>
      <sheetName val="MatlHandling_Baghouses"/>
      <sheetName val="GlueInk"/>
      <sheetName val="ShrinkWrp"/>
      <sheetName val="Tanks"/>
      <sheetName val="Tank Factors"/>
      <sheetName val="SulfurContent"/>
      <sheetName val="CombustionEF"/>
      <sheetName val="Boiler1"/>
      <sheetName val="Boiler2"/>
      <sheetName val="FluxHeat1"/>
      <sheetName val="FluxHeat2"/>
      <sheetName val="SatHeat1"/>
      <sheetName val="SatHeat2"/>
      <sheetName val="CoatHeat1"/>
      <sheetName val="CoatHeat2"/>
      <sheetName val="HotOil1"/>
      <sheetName val="HotOil2"/>
      <sheetName val="FumeBurner"/>
      <sheetName val="FillerHeater"/>
      <sheetName val="Mill1Heater"/>
      <sheetName val="Mill2Hea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CC"/>
      <sheetName val="NH3 Treated"/>
      <sheetName val="Sewer"/>
      <sheetName val="WWTU Annual Emissions"/>
      <sheetName val="FCC CO Boiler Emssns"/>
      <sheetName val="Belt Press Vent"/>
      <sheetName val="Dioxin Tstg - Air"/>
      <sheetName val="FUELGAS(1)2"/>
      <sheetName val="H2 PLANT VENT"/>
      <sheetName val="On-site TREAT2"/>
      <sheetName val="ONTREAT"/>
      <sheetName val="REFVT"/>
      <sheetName val="Reliability Tab"/>
      <sheetName val="TANKS 00 - VOC Emissions"/>
      <sheetName val="TANKS00"/>
      <sheetName val="West Flare Out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 xml:space="preserve"> </v>
          </cell>
          <cell r="G1" t="str">
            <v xml:space="preserve">       BP AMERICA SARA 313 DATA</v>
          </cell>
        </row>
        <row r="2">
          <cell r="F2">
            <v>2000</v>
          </cell>
          <cell r="G2" t="str">
            <v>TOLEDO REFINERY - TANK EMISSIONS</v>
          </cell>
        </row>
        <row r="4">
          <cell r="A4" t="str">
            <v>TANK</v>
          </cell>
          <cell r="B4" t="str">
            <v xml:space="preserve">CONTENTS      </v>
          </cell>
          <cell r="C4" t="str">
            <v>ANNUAL</v>
          </cell>
          <cell r="D4" t="str">
            <v>BENZENE</v>
          </cell>
          <cell r="G4" t="str">
            <v>CYCLOHEXANE</v>
          </cell>
          <cell r="J4" t="str">
            <v>DIETHANOLAMINE</v>
          </cell>
          <cell r="M4" t="str">
            <v>ETHYLBENZENE</v>
          </cell>
          <cell r="P4" t="str">
            <v>METHANOL</v>
          </cell>
          <cell r="S4" t="str">
            <v>NAPHTHALENE</v>
          </cell>
          <cell r="W4" t="str">
            <v>TOLUENE</v>
          </cell>
          <cell r="Y4" t="str">
            <v>1,1,1-TRICHLOROETHANE</v>
          </cell>
          <cell r="AB4" t="str">
            <v>1,2,4-TRIMETHYLBENZENE</v>
          </cell>
          <cell r="AE4" t="str">
            <v>XYLENES</v>
          </cell>
          <cell r="AH4" t="str">
            <v>CAP.</v>
          </cell>
          <cell r="AI4" t="str">
            <v>TYPE</v>
          </cell>
          <cell r="AJ4" t="str">
            <v>TANK</v>
          </cell>
          <cell r="AK4" t="str">
            <v>AVERAGE</v>
          </cell>
          <cell r="AL4" t="str">
            <v>ANNUAL</v>
          </cell>
          <cell r="AM4" t="str">
            <v>ANNUAL</v>
          </cell>
          <cell r="AN4" t="str">
            <v>AVG.</v>
          </cell>
          <cell r="AO4" t="str">
            <v>AVG</v>
          </cell>
          <cell r="AP4" t="str">
            <v xml:space="preserve">AVG </v>
          </cell>
          <cell r="AQ4" t="str">
            <v xml:space="preserve">AVG. </v>
          </cell>
          <cell r="AR4" t="str">
            <v>TRUE</v>
          </cell>
          <cell r="AS4" t="str">
            <v xml:space="preserve">COLOR  </v>
          </cell>
          <cell r="AT4" t="str">
            <v xml:space="preserve">PAINT </v>
          </cell>
          <cell r="AU4" t="str">
            <v>SMALL</v>
          </cell>
          <cell r="AV4" t="str">
            <v xml:space="preserve">TURN- </v>
          </cell>
          <cell r="AW4" t="str">
            <v xml:space="preserve">DELTA-T </v>
          </cell>
          <cell r="AX4" t="str">
            <v>SEAL</v>
          </cell>
          <cell r="AY4" t="str">
            <v>AVG.</v>
          </cell>
          <cell r="AZ4" t="str">
            <v>WIND</v>
          </cell>
          <cell r="BA4" t="str">
            <v>SHELL</v>
          </cell>
          <cell r="BB4" t="str">
            <v>AVG.LIQ.</v>
          </cell>
          <cell r="BC4" t="str">
            <v>NUMBER</v>
          </cell>
          <cell r="BD4" t="str">
            <v>COL.</v>
          </cell>
          <cell r="BE4" t="str">
            <v xml:space="preserve">DECK </v>
          </cell>
          <cell r="BF4" t="str">
            <v>LENGTH</v>
          </cell>
          <cell r="BG4" t="str">
            <v>SEAM LOSS</v>
          </cell>
          <cell r="BH4" t="str">
            <v>VAPOR</v>
          </cell>
          <cell r="BI4" t="str">
            <v>RIM</v>
          </cell>
          <cell r="BJ4" t="str">
            <v>WITHDRAWAL</v>
          </cell>
          <cell r="BK4" t="str">
            <v>DECK FITTING</v>
          </cell>
          <cell r="BL4" t="str">
            <v>DECK FITTING</v>
          </cell>
          <cell r="BM4" t="str">
            <v>DECK SEAM</v>
          </cell>
          <cell r="BN4" t="str">
            <v>BREATHING</v>
          </cell>
          <cell r="BO4" t="str">
            <v>WORKING</v>
          </cell>
          <cell r="BP4" t="str">
            <v>n-Hexane</v>
          </cell>
          <cell r="BS4" t="str">
            <v>Benzo[g,h,i]perylene</v>
          </cell>
          <cell r="BV4" t="str">
            <v>Mercury Compounds</v>
          </cell>
          <cell r="BY4" t="str">
            <v>PACs</v>
          </cell>
        </row>
        <row r="5">
          <cell r="A5" t="str">
            <v xml:space="preserve">NO. </v>
          </cell>
          <cell r="B5" t="str">
            <v xml:space="preserve">              </v>
          </cell>
          <cell r="C5" t="str">
            <v>VOC</v>
          </cell>
          <cell r="AH5" t="str">
            <v>GALS</v>
          </cell>
          <cell r="AJ5" t="str">
            <v>DIAM</v>
          </cell>
          <cell r="AK5" t="str">
            <v>VAPOR</v>
          </cell>
          <cell r="AL5" t="str">
            <v>THRUPUT</v>
          </cell>
          <cell r="AM5" t="str">
            <v>TURN-</v>
          </cell>
          <cell r="AN5" t="str">
            <v>TEMP</v>
          </cell>
          <cell r="AO5" t="str">
            <v>M W</v>
          </cell>
          <cell r="AP5" t="str">
            <v xml:space="preserve">M  W </v>
          </cell>
          <cell r="AQ5" t="str">
            <v>ATM.</v>
          </cell>
          <cell r="AR5" t="str">
            <v>V P</v>
          </cell>
          <cell r="AT5" t="str">
            <v>FACTOR</v>
          </cell>
          <cell r="AU5" t="str">
            <v>DIAM.</v>
          </cell>
          <cell r="AV5" t="str">
            <v xml:space="preserve">OVER  </v>
          </cell>
          <cell r="AX5" t="str">
            <v>FACTOR</v>
          </cell>
          <cell r="AY5" t="str">
            <v>WIND</v>
          </cell>
          <cell r="AZ5" t="str">
            <v>SPEED</v>
          </cell>
          <cell r="BA5" t="str">
            <v>CLING</v>
          </cell>
          <cell r="BB5" t="str">
            <v>DENSITY</v>
          </cell>
          <cell r="BC5" t="str">
            <v>COLUMNS</v>
          </cell>
          <cell r="BD5" t="str">
            <v>DIA.</v>
          </cell>
          <cell r="BE5" t="str">
            <v xml:space="preserve">AREA </v>
          </cell>
          <cell r="BF5" t="str">
            <v>SEAM</v>
          </cell>
          <cell r="BG5" t="str">
            <v xml:space="preserve">PER UNIT </v>
          </cell>
          <cell r="BH5" t="str">
            <v>PRESSURE</v>
          </cell>
          <cell r="BI5" t="str">
            <v>LOSS</v>
          </cell>
          <cell r="BJ5" t="str">
            <v>LOSS</v>
          </cell>
          <cell r="BK5" t="str">
            <v>LOSS FACTOR</v>
          </cell>
          <cell r="BL5" t="str">
            <v>LOSSES</v>
          </cell>
          <cell r="BM5" t="str">
            <v>LOSSES</v>
          </cell>
          <cell r="BN5" t="str">
            <v>LOSSES</v>
          </cell>
          <cell r="BO5" t="str">
            <v>LOSSES</v>
          </cell>
        </row>
        <row r="6">
          <cell r="C6" t="str">
            <v>EMISS.</v>
          </cell>
          <cell r="D6" t="str">
            <v>LIQUID</v>
          </cell>
          <cell r="E6" t="str">
            <v>VAPOR</v>
          </cell>
          <cell r="F6" t="str">
            <v>EMISS.</v>
          </cell>
          <cell r="G6" t="str">
            <v>LIQUID</v>
          </cell>
          <cell r="H6" t="str">
            <v>VAPOR</v>
          </cell>
          <cell r="I6" t="str">
            <v>EMISS.</v>
          </cell>
          <cell r="J6" t="str">
            <v>LIQUID</v>
          </cell>
          <cell r="K6" t="str">
            <v>VAPOR</v>
          </cell>
          <cell r="L6" t="str">
            <v>EMISS.</v>
          </cell>
          <cell r="M6" t="str">
            <v>LIQUID</v>
          </cell>
          <cell r="N6" t="str">
            <v>VAPOR</v>
          </cell>
          <cell r="O6" t="str">
            <v>EMISS.</v>
          </cell>
          <cell r="P6" t="str">
            <v>LIQUID</v>
          </cell>
          <cell r="Q6" t="str">
            <v>VAPOR</v>
          </cell>
          <cell r="R6" t="str">
            <v>EMISS.</v>
          </cell>
          <cell r="S6" t="str">
            <v>LIQUID</v>
          </cell>
          <cell r="T6" t="str">
            <v>VAPOR</v>
          </cell>
          <cell r="U6" t="str">
            <v>EMISS.</v>
          </cell>
          <cell r="V6" t="str">
            <v>LIQUID</v>
          </cell>
          <cell r="W6" t="str">
            <v>VAPOR</v>
          </cell>
          <cell r="X6" t="str">
            <v>EMISS.</v>
          </cell>
          <cell r="Y6" t="str">
            <v>LIQUID</v>
          </cell>
          <cell r="Z6" t="str">
            <v>VAPOR</v>
          </cell>
          <cell r="AA6" t="str">
            <v>EMISS.</v>
          </cell>
          <cell r="AB6" t="str">
            <v>LIQUID</v>
          </cell>
          <cell r="AC6" t="str">
            <v>VAPOR</v>
          </cell>
          <cell r="AD6" t="str">
            <v>EMISS.</v>
          </cell>
          <cell r="AE6" t="str">
            <v>LIQUID</v>
          </cell>
          <cell r="AF6" t="str">
            <v>VAPOR</v>
          </cell>
          <cell r="AG6" t="str">
            <v>EMISS.</v>
          </cell>
          <cell r="AJ6" t="str">
            <v>Ft</v>
          </cell>
          <cell r="AK6" t="str">
            <v>HEIGHT</v>
          </cell>
          <cell r="AL6" t="str">
            <v>BBL/YR</v>
          </cell>
          <cell r="AM6" t="str">
            <v>OVERS</v>
          </cell>
          <cell r="AN6" t="str">
            <v>_</v>
          </cell>
          <cell r="AO6" t="str">
            <v>VAPOR</v>
          </cell>
          <cell r="AP6" t="str">
            <v>LIQUID</v>
          </cell>
          <cell r="AQ6" t="str">
            <v>PRESS.</v>
          </cell>
          <cell r="AR6" t="str">
            <v>LIQUID</v>
          </cell>
          <cell r="AT6" t="str">
            <v xml:space="preserve">      </v>
          </cell>
          <cell r="AU6" t="str">
            <v>FACTOR</v>
          </cell>
          <cell r="AV6" t="str">
            <v>FACTOR</v>
          </cell>
          <cell r="AX6" t="str">
            <v/>
          </cell>
          <cell r="AY6" t="str">
            <v>SPEED</v>
          </cell>
          <cell r="AZ6" t="str">
            <v>EXP</v>
          </cell>
          <cell r="BB6" t="str">
            <v>LBS/GAL</v>
          </cell>
          <cell r="BD6" t="str">
            <v>ft.</v>
          </cell>
          <cell r="BG6" t="str">
            <v xml:space="preserve">LENGTH   </v>
          </cell>
          <cell r="BH6" t="str">
            <v>FUNCTION</v>
          </cell>
          <cell r="BI6" t="str">
            <v>LBS/YR</v>
          </cell>
          <cell r="BJ6" t="str">
            <v>LBS/YR</v>
          </cell>
          <cell r="BK6" t="str">
            <v>LB-MOL/YR</v>
          </cell>
          <cell r="BL6" t="str">
            <v>LBS/YR</v>
          </cell>
          <cell r="BM6" t="str">
            <v>LBS/YR</v>
          </cell>
          <cell r="BN6" t="str">
            <v>LBS/YR</v>
          </cell>
          <cell r="BO6" t="str">
            <v>LBS/YR</v>
          </cell>
          <cell r="BP6" t="str">
            <v>LIQUID</v>
          </cell>
          <cell r="BQ6" t="str">
            <v>VAPOR</v>
          </cell>
          <cell r="BR6" t="str">
            <v>EMISS.</v>
          </cell>
          <cell r="BS6" t="str">
            <v>LIQUID</v>
          </cell>
          <cell r="BT6" t="str">
            <v>VAPOR</v>
          </cell>
          <cell r="BU6" t="str">
            <v>EMISS.</v>
          </cell>
          <cell r="BV6" t="str">
            <v>LIQUID</v>
          </cell>
          <cell r="BW6" t="str">
            <v>VAPOR</v>
          </cell>
          <cell r="BX6" t="str">
            <v>EMISS.</v>
          </cell>
          <cell r="BY6" t="str">
            <v>LIQUID</v>
          </cell>
          <cell r="BZ6" t="str">
            <v>VAPOR</v>
          </cell>
          <cell r="CA6" t="str">
            <v>EMISS.</v>
          </cell>
        </row>
        <row r="7">
          <cell r="C7" t="str">
            <v>LBS.</v>
          </cell>
          <cell r="D7" t="str">
            <v>WT%</v>
          </cell>
          <cell r="E7" t="str">
            <v>WT %</v>
          </cell>
          <cell r="F7" t="str">
            <v>(LB/YR)</v>
          </cell>
          <cell r="G7" t="str">
            <v>WT%</v>
          </cell>
          <cell r="H7" t="str">
            <v>WT %</v>
          </cell>
          <cell r="I7" t="str">
            <v>(LB/YR)</v>
          </cell>
          <cell r="J7" t="str">
            <v>WT%</v>
          </cell>
          <cell r="K7" t="str">
            <v>WT %</v>
          </cell>
          <cell r="L7" t="str">
            <v>(LB/YR)</v>
          </cell>
          <cell r="M7" t="str">
            <v xml:space="preserve"> WT%</v>
          </cell>
          <cell r="N7" t="str">
            <v>WT %</v>
          </cell>
          <cell r="O7" t="str">
            <v>(LB/YR)</v>
          </cell>
          <cell r="P7" t="str">
            <v>WT%</v>
          </cell>
          <cell r="Q7" t="str">
            <v>MOLE %</v>
          </cell>
          <cell r="R7" t="str">
            <v>(LB/YR)</v>
          </cell>
          <cell r="S7" t="str">
            <v>WT%</v>
          </cell>
          <cell r="T7" t="str">
            <v>WT %</v>
          </cell>
          <cell r="U7" t="str">
            <v>(LB/YR)</v>
          </cell>
          <cell r="V7" t="str">
            <v>WT%</v>
          </cell>
          <cell r="W7" t="str">
            <v>WT %</v>
          </cell>
          <cell r="X7" t="str">
            <v>(LB/YR)</v>
          </cell>
          <cell r="Y7" t="str">
            <v>WT%</v>
          </cell>
          <cell r="Z7" t="str">
            <v>WT %</v>
          </cell>
          <cell r="AA7" t="str">
            <v>(LB/YR)</v>
          </cell>
          <cell r="AB7" t="str">
            <v>WT%</v>
          </cell>
          <cell r="AC7" t="str">
            <v>WT %</v>
          </cell>
          <cell r="AD7" t="str">
            <v>(LB/YR)</v>
          </cell>
          <cell r="AE7" t="str">
            <v>WT%</v>
          </cell>
          <cell r="AF7" t="str">
            <v>WT %</v>
          </cell>
          <cell r="AG7" t="str">
            <v>(LB/YR)</v>
          </cell>
          <cell r="AH7" t="str">
            <v>V</v>
          </cell>
          <cell r="AJ7" t="str">
            <v>D</v>
          </cell>
          <cell r="AK7" t="str">
            <v>H(ft)</v>
          </cell>
          <cell r="AL7" t="str">
            <v>Q</v>
          </cell>
          <cell r="AM7" t="str">
            <v>N</v>
          </cell>
          <cell r="AN7" t="str">
            <v>T</v>
          </cell>
          <cell r="AO7" t="str">
            <v>Mv</v>
          </cell>
          <cell r="AP7" t="str">
            <v>Ml</v>
          </cell>
          <cell r="AQ7" t="str">
            <v>Pa</v>
          </cell>
          <cell r="AR7" t="str">
            <v>P(psia)</v>
          </cell>
          <cell r="AT7" t="str">
            <v>Fp</v>
          </cell>
          <cell r="AU7" t="str">
            <v>C1</v>
          </cell>
          <cell r="AV7" t="str">
            <v>Kn</v>
          </cell>
          <cell r="AX7" t="str">
            <v>Ks</v>
          </cell>
          <cell r="AY7" t="str">
            <v>V2</v>
          </cell>
          <cell r="AZ7" t="str">
            <v>N2</v>
          </cell>
          <cell r="BA7" t="str">
            <v>C2</v>
          </cell>
          <cell r="BB7" t="str">
            <v>WL</v>
          </cell>
          <cell r="BC7" t="str">
            <v>Nc</v>
          </cell>
          <cell r="BD7" t="str">
            <v>Fc</v>
          </cell>
          <cell r="BE7" t="str">
            <v>Ad</v>
          </cell>
          <cell r="BF7" t="str">
            <v>Ls</v>
          </cell>
          <cell r="BG7" t="str">
            <v>Kd</v>
          </cell>
          <cell r="BH7" t="str">
            <v>P*</v>
          </cell>
          <cell r="BI7" t="str">
            <v>LR</v>
          </cell>
          <cell r="BJ7" t="str">
            <v>LW</v>
          </cell>
          <cell r="BK7" t="str">
            <v>Ff</v>
          </cell>
          <cell r="BL7" t="str">
            <v>LF</v>
          </cell>
          <cell r="BM7" t="str">
            <v>LD</v>
          </cell>
          <cell r="BN7" t="str">
            <v>LB</v>
          </cell>
          <cell r="BO7" t="str">
            <v>LW</v>
          </cell>
          <cell r="BP7" t="str">
            <v>WT%</v>
          </cell>
          <cell r="BQ7" t="str">
            <v>WT %</v>
          </cell>
          <cell r="BR7" t="str">
            <v>(LB/YR)</v>
          </cell>
          <cell r="BS7" t="str">
            <v>WT%</v>
          </cell>
          <cell r="BT7" t="str">
            <v>WT %</v>
          </cell>
          <cell r="BU7" t="str">
            <v>(LB/YR)</v>
          </cell>
          <cell r="BV7" t="str">
            <v>WT%</v>
          </cell>
          <cell r="BW7" t="str">
            <v>WT %</v>
          </cell>
          <cell r="BX7" t="str">
            <v>(LB/YR)</v>
          </cell>
          <cell r="BY7" t="str">
            <v>WT%</v>
          </cell>
          <cell r="BZ7" t="str">
            <v>WT %</v>
          </cell>
          <cell r="CA7" t="str">
            <v>(LB/YR)</v>
          </cell>
          <cell r="CC7" t="str">
            <v>emission sum</v>
          </cell>
          <cell r="CD7" t="str">
            <v>total VOC emiss</v>
          </cell>
        </row>
        <row r="8">
          <cell r="A8">
            <v>1</v>
          </cell>
          <cell r="B8" t="str">
            <v>LT. CYCLE OIL</v>
          </cell>
        </row>
        <row r="9">
          <cell r="A9">
            <v>2</v>
          </cell>
          <cell r="B9" t="str">
            <v>WATER WHITE</v>
          </cell>
        </row>
        <row r="10">
          <cell r="A10">
            <v>3</v>
          </cell>
          <cell r="B10" t="str">
            <v>CRUDE LGO</v>
          </cell>
        </row>
        <row r="11">
          <cell r="A11">
            <v>10</v>
          </cell>
          <cell r="B11" t="str">
            <v>METHANOL</v>
          </cell>
        </row>
        <row r="12">
          <cell r="A12">
            <v>14</v>
          </cell>
          <cell r="B12" t="str">
            <v>BZ STRIPPER FEED</v>
          </cell>
        </row>
        <row r="13">
          <cell r="A13">
            <v>15</v>
          </cell>
          <cell r="B13" t="str">
            <v>BZ STRIPPER FEED</v>
          </cell>
        </row>
        <row r="14">
          <cell r="A14">
            <v>19</v>
          </cell>
          <cell r="B14" t="str">
            <v>ANTI-STATIC</v>
          </cell>
        </row>
        <row r="15">
          <cell r="A15">
            <v>20</v>
          </cell>
          <cell r="B15" t="str">
            <v>METHANOL</v>
          </cell>
        </row>
        <row r="16">
          <cell r="A16">
            <v>21</v>
          </cell>
          <cell r="B16" t="str">
            <v>CETANE IMPROVER</v>
          </cell>
        </row>
        <row r="17">
          <cell r="A17">
            <v>22</v>
          </cell>
          <cell r="B17" t="str">
            <v>FLOW IMPROVER</v>
          </cell>
        </row>
        <row r="18">
          <cell r="A18">
            <v>26</v>
          </cell>
          <cell r="B18" t="str">
            <v>StormH2O</v>
          </cell>
        </row>
        <row r="19">
          <cell r="A19">
            <v>27</v>
          </cell>
          <cell r="B19" t="str">
            <v>StormH2O</v>
          </cell>
        </row>
        <row r="20">
          <cell r="A20">
            <v>41</v>
          </cell>
          <cell r="B20" t="str">
            <v>DECANTED OIL</v>
          </cell>
        </row>
        <row r="21">
          <cell r="A21">
            <v>48</v>
          </cell>
          <cell r="B21" t="str">
            <v>HEAVY NAPHTHA</v>
          </cell>
        </row>
        <row r="22">
          <cell r="A22">
            <v>49</v>
          </cell>
          <cell r="B22" t="str">
            <v>HEAVY NAPHTHA</v>
          </cell>
        </row>
        <row r="23">
          <cell r="A23">
            <v>55</v>
          </cell>
          <cell r="B23" t="str">
            <v>#2 DIESEL</v>
          </cell>
        </row>
        <row r="24">
          <cell r="A24">
            <v>56</v>
          </cell>
          <cell r="B24" t="str">
            <v>#2 DIESEL</v>
          </cell>
        </row>
        <row r="25">
          <cell r="A25">
            <v>58</v>
          </cell>
          <cell r="B25" t="str">
            <v>RAW KERO</v>
          </cell>
        </row>
        <row r="26">
          <cell r="A26">
            <v>64</v>
          </cell>
          <cell r="B26" t="str">
            <v>LT. VIRGIN SLOP</v>
          </cell>
        </row>
        <row r="27">
          <cell r="A27">
            <v>65</v>
          </cell>
          <cell r="B27" t="str">
            <v>LT. VIRGIN SLOP</v>
          </cell>
        </row>
        <row r="28">
          <cell r="A28">
            <v>66</v>
          </cell>
          <cell r="B28" t="str">
            <v>LT. VIRGIN SLOP</v>
          </cell>
        </row>
        <row r="29">
          <cell r="A29">
            <v>68</v>
          </cell>
          <cell r="B29" t="str">
            <v>DIESEL SUPREME</v>
          </cell>
        </row>
        <row r="30">
          <cell r="A30">
            <v>69</v>
          </cell>
          <cell r="B30" t="str">
            <v>#2 DIESEL</v>
          </cell>
        </row>
        <row r="31">
          <cell r="A31">
            <v>71</v>
          </cell>
          <cell r="B31" t="str">
            <v>KEROSINE</v>
          </cell>
        </row>
        <row r="32">
          <cell r="A32">
            <v>73</v>
          </cell>
          <cell r="B32" t="str">
            <v>CAT FEED</v>
          </cell>
        </row>
        <row r="33">
          <cell r="A33">
            <v>76</v>
          </cell>
          <cell r="B33" t="str">
            <v>CRUDE</v>
          </cell>
        </row>
        <row r="34">
          <cell r="A34">
            <v>79</v>
          </cell>
          <cell r="B34" t="str">
            <v>SLOP OIL</v>
          </cell>
        </row>
        <row r="35">
          <cell r="A35">
            <v>80</v>
          </cell>
          <cell r="B35" t="str">
            <v>SEPARATOR SLUDGE</v>
          </cell>
        </row>
        <row r="36">
          <cell r="A36">
            <v>82</v>
          </cell>
          <cell r="B36" t="str">
            <v>REFORMATE</v>
          </cell>
        </row>
        <row r="37">
          <cell r="A37">
            <v>84</v>
          </cell>
          <cell r="B37" t="str">
            <v>GASOLINE SLOPS</v>
          </cell>
        </row>
        <row r="38">
          <cell r="A38">
            <v>94</v>
          </cell>
          <cell r="B38" t="str">
            <v>NAPHTHA SPLIT BTMS</v>
          </cell>
        </row>
        <row r="39">
          <cell r="A39">
            <v>95</v>
          </cell>
          <cell r="B39" t="str">
            <v>LIGHT ALKY</v>
          </cell>
        </row>
        <row r="40">
          <cell r="A40">
            <v>99</v>
          </cell>
          <cell r="B40" t="str">
            <v>LIGHT REFORMATE</v>
          </cell>
        </row>
        <row r="41">
          <cell r="A41">
            <v>106</v>
          </cell>
          <cell r="B41" t="str">
            <v>FOUL CONDENSATE</v>
          </cell>
        </row>
        <row r="42">
          <cell r="A42">
            <v>107</v>
          </cell>
          <cell r="B42" t="str">
            <v>ASPHALT AC-20</v>
          </cell>
        </row>
        <row r="43">
          <cell r="A43">
            <v>108</v>
          </cell>
          <cell r="B43" t="str">
            <v>ASPHALT AC-20</v>
          </cell>
        </row>
        <row r="44">
          <cell r="A44">
            <v>109</v>
          </cell>
          <cell r="B44" t="str">
            <v>VAC. BOTTOMS</v>
          </cell>
        </row>
        <row r="45">
          <cell r="A45">
            <v>110</v>
          </cell>
          <cell r="B45" t="str">
            <v>ASPHALT/AQUADAM</v>
          </cell>
        </row>
        <row r="46">
          <cell r="A46">
            <v>111</v>
          </cell>
          <cell r="B46" t="str">
            <v>DECANTED OIL</v>
          </cell>
        </row>
        <row r="47">
          <cell r="A47">
            <v>112</v>
          </cell>
          <cell r="B47" t="str">
            <v>CAT FEED</v>
          </cell>
        </row>
        <row r="48">
          <cell r="A48">
            <v>118</v>
          </cell>
          <cell r="B48" t="str">
            <v>VAC BOTTOMS</v>
          </cell>
        </row>
        <row r="49">
          <cell r="A49">
            <v>120</v>
          </cell>
          <cell r="B49" t="str">
            <v>REG. UNLEAD GAS</v>
          </cell>
        </row>
        <row r="50">
          <cell r="A50">
            <v>121</v>
          </cell>
          <cell r="B50" t="str">
            <v>REG. UNLEAD GAS</v>
          </cell>
        </row>
        <row r="51">
          <cell r="A51">
            <v>122</v>
          </cell>
          <cell r="B51" t="str">
            <v>PREMIUM UNLEAD GAS</v>
          </cell>
        </row>
        <row r="52">
          <cell r="A52">
            <v>123</v>
          </cell>
          <cell r="B52" t="str">
            <v>PREMIUM UNLEAD GAS</v>
          </cell>
        </row>
        <row r="53">
          <cell r="A53">
            <v>124</v>
          </cell>
          <cell r="B53" t="str">
            <v>HEAVY CAT REFORMATE</v>
          </cell>
        </row>
        <row r="54">
          <cell r="A54">
            <v>130</v>
          </cell>
          <cell r="B54" t="str">
            <v>RUL/MUL GASOLINE</v>
          </cell>
        </row>
        <row r="55">
          <cell r="A55">
            <v>131</v>
          </cell>
          <cell r="B55" t="str">
            <v>RUL/MUL GASOLINE</v>
          </cell>
        </row>
        <row r="56">
          <cell r="A56">
            <v>132</v>
          </cell>
          <cell r="B56" t="str">
            <v>MID. UNLEAD GAS</v>
          </cell>
        </row>
        <row r="57">
          <cell r="A57">
            <v>133</v>
          </cell>
          <cell r="B57" t="str">
            <v>JET A KEROSINE</v>
          </cell>
        </row>
        <row r="58">
          <cell r="A58">
            <v>134</v>
          </cell>
          <cell r="B58" t="str">
            <v>LIGHT NAPHTHA</v>
          </cell>
        </row>
        <row r="59">
          <cell r="A59">
            <v>135</v>
          </cell>
          <cell r="B59" t="str">
            <v>LIGHT NAPHTHA</v>
          </cell>
        </row>
        <row r="60">
          <cell r="A60">
            <v>140</v>
          </cell>
          <cell r="B60" t="str">
            <v>JET A KEROSINE</v>
          </cell>
        </row>
        <row r="61">
          <cell r="A61">
            <v>141</v>
          </cell>
          <cell r="B61" t="str">
            <v>JET A KEROSINE</v>
          </cell>
        </row>
        <row r="62">
          <cell r="A62">
            <v>142</v>
          </cell>
          <cell r="B62" t="str">
            <v>JET A KEROSINE</v>
          </cell>
        </row>
        <row r="63">
          <cell r="A63">
            <v>143</v>
          </cell>
          <cell r="B63" t="str">
            <v>HEAVY REFORMATE</v>
          </cell>
        </row>
        <row r="64">
          <cell r="A64">
            <v>151</v>
          </cell>
          <cell r="B64" t="str">
            <v>KEROSINE</v>
          </cell>
        </row>
        <row r="65">
          <cell r="A65">
            <v>152</v>
          </cell>
          <cell r="B65" t="str">
            <v>GASOLINE</v>
          </cell>
        </row>
        <row r="66">
          <cell r="A66">
            <v>153</v>
          </cell>
          <cell r="B66" t="str">
            <v>GASOLINE</v>
          </cell>
        </row>
        <row r="67">
          <cell r="A67">
            <v>154</v>
          </cell>
          <cell r="B67" t="str">
            <v>TOTAL CAT REFORMATE</v>
          </cell>
        </row>
        <row r="68">
          <cell r="A68">
            <v>155</v>
          </cell>
          <cell r="B68" t="str">
            <v>TOTAL CAT REFORMATE</v>
          </cell>
        </row>
        <row r="69">
          <cell r="A69">
            <v>156</v>
          </cell>
          <cell r="B69" t="str">
            <v>TOTAL CAT DISTILLATE</v>
          </cell>
        </row>
        <row r="70">
          <cell r="A70">
            <v>157</v>
          </cell>
          <cell r="B70" t="str">
            <v>LIGHT CAT DISTILLATE</v>
          </cell>
        </row>
        <row r="71">
          <cell r="A71">
            <v>158</v>
          </cell>
          <cell r="B71" t="str">
            <v>LIGHT ISO</v>
          </cell>
        </row>
        <row r="72">
          <cell r="A72">
            <v>160</v>
          </cell>
          <cell r="B72" t="str">
            <v>PROTO SLOP</v>
          </cell>
        </row>
        <row r="73">
          <cell r="A73">
            <v>161</v>
          </cell>
          <cell r="B73" t="str">
            <v>BRONZE DYE</v>
          </cell>
        </row>
        <row r="74">
          <cell r="A74">
            <v>162</v>
          </cell>
          <cell r="B74" t="str">
            <v>GASOLINE</v>
          </cell>
        </row>
        <row r="75">
          <cell r="A75">
            <v>163</v>
          </cell>
          <cell r="B75" t="str">
            <v>RED DYE</v>
          </cell>
        </row>
        <row r="76">
          <cell r="A76">
            <v>164</v>
          </cell>
          <cell r="B76" t="str">
            <v>RED DYE</v>
          </cell>
        </row>
        <row r="77">
          <cell r="A77">
            <v>165</v>
          </cell>
          <cell r="B77" t="str">
            <v>RED DYE</v>
          </cell>
        </row>
        <row r="78">
          <cell r="A78">
            <v>171</v>
          </cell>
          <cell r="B78" t="str">
            <v>LOW SULFUR DIESEL</v>
          </cell>
        </row>
        <row r="79">
          <cell r="A79">
            <v>172</v>
          </cell>
          <cell r="B79" t="str">
            <v>LOW SULFUR DIESEL</v>
          </cell>
        </row>
        <row r="80">
          <cell r="A80">
            <v>174</v>
          </cell>
          <cell r="B80" t="str">
            <v>DIESEL SUPREME</v>
          </cell>
        </row>
        <row r="81">
          <cell r="A81">
            <v>175</v>
          </cell>
          <cell r="B81" t="str">
            <v>DIESEL SUPREME</v>
          </cell>
        </row>
        <row r="82">
          <cell r="A82">
            <v>186</v>
          </cell>
          <cell r="B82" t="str">
            <v>LIGHT CAT REFORMATE</v>
          </cell>
        </row>
        <row r="83">
          <cell r="A83">
            <v>187</v>
          </cell>
          <cell r="B83" t="str">
            <v>MOTOR ALKY</v>
          </cell>
        </row>
        <row r="84">
          <cell r="A84">
            <v>188</v>
          </cell>
          <cell r="B84" t="str">
            <v>MOTOR ALKY</v>
          </cell>
        </row>
        <row r="85">
          <cell r="A85">
            <v>189</v>
          </cell>
          <cell r="B85" t="str">
            <v>LIGHT REFORMATE</v>
          </cell>
        </row>
        <row r="86">
          <cell r="A86">
            <v>216</v>
          </cell>
          <cell r="B86" t="str">
            <v>VAC TOWER BOTTOMS</v>
          </cell>
        </row>
        <row r="87">
          <cell r="A87">
            <v>217</v>
          </cell>
          <cell r="B87" t="str">
            <v>VAC TOWER BOTTOMS</v>
          </cell>
        </row>
        <row r="88">
          <cell r="A88">
            <v>230</v>
          </cell>
          <cell r="B88" t="str">
            <v>JET A STOCK</v>
          </cell>
        </row>
        <row r="89">
          <cell r="A89">
            <v>237</v>
          </cell>
          <cell r="B89" t="str">
            <v>R&amp;D GASOLINE</v>
          </cell>
        </row>
        <row r="90">
          <cell r="A90">
            <v>243</v>
          </cell>
          <cell r="B90" t="str">
            <v>ANTI-OXID. DAY TANK</v>
          </cell>
        </row>
        <row r="91">
          <cell r="A91">
            <v>248</v>
          </cell>
          <cell r="B91" t="str">
            <v>R.HEAVY/DMA4 EXTRON</v>
          </cell>
        </row>
        <row r="92">
          <cell r="A92">
            <v>253</v>
          </cell>
          <cell r="B92" t="str">
            <v>DECANTED OIL</v>
          </cell>
        </row>
        <row r="93">
          <cell r="A93">
            <v>254</v>
          </cell>
          <cell r="B93" t="str">
            <v>SEB - 78</v>
          </cell>
        </row>
        <row r="94">
          <cell r="A94">
            <v>257</v>
          </cell>
          <cell r="B94" t="str">
            <v>SPENT CAUSTIC</v>
          </cell>
        </row>
        <row r="95">
          <cell r="A95">
            <v>258</v>
          </cell>
          <cell r="B95" t="str">
            <v>SPENT CAUSTIC</v>
          </cell>
        </row>
        <row r="96">
          <cell r="A96">
            <v>260</v>
          </cell>
          <cell r="B96" t="str">
            <v>VAC FILTER FEED</v>
          </cell>
        </row>
        <row r="97">
          <cell r="A97">
            <v>263</v>
          </cell>
          <cell r="B97" t="str">
            <v>ANTI-OXIDANT</v>
          </cell>
        </row>
        <row r="98">
          <cell r="A98">
            <v>265</v>
          </cell>
          <cell r="B98" t="str">
            <v>R.HEAVY/DMA4 EXTRON</v>
          </cell>
        </row>
        <row r="99">
          <cell r="A99">
            <v>267</v>
          </cell>
          <cell r="B99" t="str">
            <v>METHANOL</v>
          </cell>
        </row>
        <row r="100">
          <cell r="A100">
            <v>269</v>
          </cell>
          <cell r="B100" t="str">
            <v>NAPHTHA BOTTOMS</v>
          </cell>
        </row>
        <row r="101">
          <cell r="A101">
            <v>270</v>
          </cell>
          <cell r="B101" t="str">
            <v>NAPHTHA BOTTOMS</v>
          </cell>
        </row>
        <row r="102">
          <cell r="A102">
            <v>271</v>
          </cell>
          <cell r="B102" t="str">
            <v>FRESH CAUSTIC</v>
          </cell>
        </row>
        <row r="103">
          <cell r="A103">
            <v>272</v>
          </cell>
          <cell r="B103" t="str">
            <v>FRESH CAUSTIC</v>
          </cell>
        </row>
        <row r="104">
          <cell r="A104">
            <v>273</v>
          </cell>
          <cell r="B104" t="str">
            <v>FRESH CAUSTIC</v>
          </cell>
        </row>
        <row r="105">
          <cell r="A105">
            <v>275</v>
          </cell>
          <cell r="B105" t="str">
            <v>SPENT CAUSTIC</v>
          </cell>
        </row>
        <row r="106">
          <cell r="A106">
            <v>278</v>
          </cell>
          <cell r="B106" t="str">
            <v>ACID FEED</v>
          </cell>
        </row>
        <row r="107">
          <cell r="A107">
            <v>291</v>
          </cell>
          <cell r="B107" t="str">
            <v>CAUSTIC</v>
          </cell>
        </row>
        <row r="108">
          <cell r="A108">
            <v>292</v>
          </cell>
          <cell r="B108" t="str">
            <v>DIETHANOLAMINE</v>
          </cell>
        </row>
        <row r="109">
          <cell r="A109">
            <v>294</v>
          </cell>
          <cell r="B109" t="str">
            <v>SOUR WATER</v>
          </cell>
        </row>
        <row r="110">
          <cell r="A110">
            <v>295</v>
          </cell>
          <cell r="B110" t="str">
            <v>SOUR WATER</v>
          </cell>
        </row>
        <row r="111">
          <cell r="A111">
            <v>320</v>
          </cell>
          <cell r="B111" t="str">
            <v>CAUSTIC</v>
          </cell>
        </row>
        <row r="112">
          <cell r="A112">
            <v>321</v>
          </cell>
          <cell r="B112" t="str">
            <v>MDEA</v>
          </cell>
        </row>
        <row r="113">
          <cell r="A113">
            <v>323</v>
          </cell>
          <cell r="B113" t="str">
            <v>CAUSTIC</v>
          </cell>
        </row>
        <row r="114">
          <cell r="A114">
            <v>326</v>
          </cell>
          <cell r="B114" t="str">
            <v>CAUSTIC</v>
          </cell>
        </row>
        <row r="115">
          <cell r="A115">
            <v>392</v>
          </cell>
          <cell r="B115" t="str">
            <v>AVIATION GAS</v>
          </cell>
        </row>
        <row r="116">
          <cell r="A116">
            <v>393</v>
          </cell>
          <cell r="B116" t="str">
            <v>AVIATION GAS</v>
          </cell>
        </row>
        <row r="117">
          <cell r="A117">
            <v>401</v>
          </cell>
          <cell r="B117" t="str">
            <v>DECANTED OIL</v>
          </cell>
        </row>
        <row r="118">
          <cell r="A118">
            <v>402</v>
          </cell>
          <cell r="B118" t="str">
            <v>LINE WASH</v>
          </cell>
        </row>
        <row r="119">
          <cell r="A119">
            <v>403</v>
          </cell>
          <cell r="B119" t="str">
            <v>GASOLINE</v>
          </cell>
        </row>
        <row r="120">
          <cell r="A120">
            <v>404</v>
          </cell>
          <cell r="B120" t="str">
            <v>LINE WASH</v>
          </cell>
        </row>
        <row r="121">
          <cell r="A121">
            <v>407</v>
          </cell>
          <cell r="B121" t="str">
            <v>DECANTED OIL</v>
          </cell>
        </row>
        <row r="122">
          <cell r="A122">
            <v>564</v>
          </cell>
          <cell r="B122" t="str">
            <v>SPENT CAUSTIC</v>
          </cell>
        </row>
        <row r="123">
          <cell r="A123">
            <v>593</v>
          </cell>
          <cell r="B123" t="str">
            <v>BOILER FEED SURGE H2O</v>
          </cell>
        </row>
        <row r="124">
          <cell r="A124">
            <v>599</v>
          </cell>
          <cell r="B124" t="str">
            <v>SPENT CAUSTIC</v>
          </cell>
        </row>
        <row r="125">
          <cell r="A125">
            <v>615</v>
          </cell>
          <cell r="B125" t="str">
            <v>ANTI-STATIC</v>
          </cell>
        </row>
        <row r="126">
          <cell r="A126">
            <v>620</v>
          </cell>
          <cell r="B126" t="str">
            <v>EXXON ECA-750</v>
          </cell>
        </row>
        <row r="127">
          <cell r="A127">
            <v>621</v>
          </cell>
          <cell r="B127" t="str">
            <v>CETANE ADD.</v>
          </cell>
        </row>
        <row r="128">
          <cell r="A128">
            <v>645</v>
          </cell>
          <cell r="B128" t="str">
            <v>CAT FEED</v>
          </cell>
        </row>
        <row r="129">
          <cell r="A129">
            <v>646</v>
          </cell>
          <cell r="B129" t="str">
            <v>GASOLINE</v>
          </cell>
        </row>
        <row r="130">
          <cell r="A130">
            <v>647</v>
          </cell>
          <cell r="B130" t="str">
            <v>GASOLINE</v>
          </cell>
        </row>
        <row r="131">
          <cell r="A131">
            <v>648</v>
          </cell>
          <cell r="B131" t="str">
            <v>FOUL CONDENSATE</v>
          </cell>
        </row>
        <row r="132">
          <cell r="A132">
            <v>653</v>
          </cell>
          <cell r="B132" t="str">
            <v>FRESH ACID</v>
          </cell>
        </row>
        <row r="133">
          <cell r="A133">
            <v>654</v>
          </cell>
          <cell r="B133" t="str">
            <v>FRESH ACID</v>
          </cell>
        </row>
        <row r="134">
          <cell r="A134">
            <v>655</v>
          </cell>
          <cell r="B134" t="str">
            <v>DIESEL</v>
          </cell>
        </row>
        <row r="135">
          <cell r="A135">
            <v>656</v>
          </cell>
          <cell r="B135" t="str">
            <v>DIESEL</v>
          </cell>
        </row>
        <row r="136">
          <cell r="A136">
            <v>685</v>
          </cell>
          <cell r="B136" t="str">
            <v>API BTMS/AFU FROTH</v>
          </cell>
        </row>
        <row r="137">
          <cell r="A137">
            <v>686</v>
          </cell>
          <cell r="B137" t="str">
            <v>API BTMS/AFU FROTH</v>
          </cell>
        </row>
        <row r="138">
          <cell r="A138">
            <v>687</v>
          </cell>
          <cell r="B138" t="str">
            <v>API BTMS THICKNER</v>
          </cell>
        </row>
        <row r="139">
          <cell r="A139">
            <v>688</v>
          </cell>
          <cell r="B139" t="str">
            <v>API BTMS/AFU FROTH</v>
          </cell>
        </row>
        <row r="140">
          <cell r="A140">
            <v>689</v>
          </cell>
          <cell r="B140" t="str">
            <v>BIO SLUDGE THICKNER</v>
          </cell>
        </row>
        <row r="141">
          <cell r="A141">
            <v>690</v>
          </cell>
          <cell r="B141" t="str">
            <v>BIO SLUDGE</v>
          </cell>
        </row>
        <row r="142">
          <cell r="A142">
            <v>694</v>
          </cell>
          <cell r="B142" t="str">
            <v>CAUSTIC</v>
          </cell>
        </row>
        <row r="143">
          <cell r="A143">
            <v>697</v>
          </cell>
          <cell r="B143" t="str">
            <v>SKIMMED OIL</v>
          </cell>
        </row>
        <row r="144">
          <cell r="A144">
            <v>699</v>
          </cell>
          <cell r="B144" t="str">
            <v>CAUSTIC</v>
          </cell>
        </row>
        <row r="145">
          <cell r="A145">
            <v>700</v>
          </cell>
          <cell r="B145" t="str">
            <v>PHOSPHORIC ACID</v>
          </cell>
        </row>
        <row r="146">
          <cell r="A146">
            <v>703</v>
          </cell>
          <cell r="B146" t="str">
            <v>ASPHALT AC-20</v>
          </cell>
        </row>
        <row r="147">
          <cell r="A147">
            <v>704</v>
          </cell>
          <cell r="B147" t="str">
            <v>ASPHALT AC-20</v>
          </cell>
        </row>
        <row r="148">
          <cell r="A148">
            <v>705</v>
          </cell>
          <cell r="B148" t="str">
            <v>ASPHALT AC-20</v>
          </cell>
        </row>
        <row r="149">
          <cell r="A149">
            <v>706</v>
          </cell>
          <cell r="B149" t="str">
            <v>ASPHALT - SOUR</v>
          </cell>
        </row>
        <row r="150">
          <cell r="A150">
            <v>713</v>
          </cell>
          <cell r="B150" t="str">
            <v>CAUSTIC</v>
          </cell>
        </row>
        <row r="151">
          <cell r="A151">
            <v>734</v>
          </cell>
          <cell r="B151" t="str">
            <v>ALKYLATE</v>
          </cell>
        </row>
        <row r="152">
          <cell r="A152">
            <v>735</v>
          </cell>
          <cell r="B152" t="str">
            <v>SPENT SULFURIC ACID</v>
          </cell>
        </row>
        <row r="153">
          <cell r="A153">
            <v>736</v>
          </cell>
          <cell r="B153" t="str">
            <v>SPENT SULFURIC ACID</v>
          </cell>
        </row>
        <row r="154">
          <cell r="A154">
            <v>757</v>
          </cell>
          <cell r="B154" t="str">
            <v>FOUL CONDENSATE</v>
          </cell>
        </row>
        <row r="155">
          <cell r="A155">
            <v>761</v>
          </cell>
          <cell r="B155" t="str">
            <v>#2 DIESEL</v>
          </cell>
        </row>
        <row r="156">
          <cell r="A156">
            <v>770</v>
          </cell>
          <cell r="B156" t="str">
            <v>LT. VIRGIN SLOP</v>
          </cell>
        </row>
        <row r="157">
          <cell r="A157">
            <v>775</v>
          </cell>
          <cell r="B157" t="str">
            <v>#2 FUEL OIL/DIESEL</v>
          </cell>
        </row>
        <row r="158">
          <cell r="A158">
            <v>776</v>
          </cell>
          <cell r="B158" t="str">
            <v>SLOP OIL</v>
          </cell>
        </row>
        <row r="159">
          <cell r="A159">
            <v>777</v>
          </cell>
          <cell r="B159" t="str">
            <v>SLOP OIL</v>
          </cell>
        </row>
        <row r="160">
          <cell r="A160">
            <v>811</v>
          </cell>
          <cell r="B160" t="str">
            <v>CRUDE</v>
          </cell>
        </row>
        <row r="161">
          <cell r="A161">
            <v>812</v>
          </cell>
          <cell r="B161" t="str">
            <v>CRUDE</v>
          </cell>
        </row>
        <row r="162">
          <cell r="A162">
            <v>813</v>
          </cell>
          <cell r="B162" t="str">
            <v>CRUDE</v>
          </cell>
        </row>
        <row r="163">
          <cell r="A163">
            <v>814</v>
          </cell>
          <cell r="B163" t="str">
            <v>CRUDE</v>
          </cell>
        </row>
        <row r="164">
          <cell r="A164">
            <v>815</v>
          </cell>
          <cell r="B164" t="str">
            <v>CRUDE</v>
          </cell>
        </row>
        <row r="165">
          <cell r="A165">
            <v>816</v>
          </cell>
          <cell r="B165" t="str">
            <v>CRUDE</v>
          </cell>
        </row>
        <row r="166">
          <cell r="A166">
            <v>817</v>
          </cell>
          <cell r="B166" t="str">
            <v>CRUDE</v>
          </cell>
        </row>
        <row r="167">
          <cell r="A167">
            <v>880</v>
          </cell>
          <cell r="B167" t="str">
            <v>#2 FUEL OIL</v>
          </cell>
        </row>
        <row r="168">
          <cell r="A168">
            <v>884</v>
          </cell>
          <cell r="B168" t="str">
            <v>ASPHALT OXIDIZER</v>
          </cell>
        </row>
        <row r="169">
          <cell r="A169">
            <v>885</v>
          </cell>
          <cell r="B169" t="str">
            <v>ASPHALT OXIDIZER</v>
          </cell>
        </row>
        <row r="170">
          <cell r="A170">
            <v>890</v>
          </cell>
          <cell r="B170" t="str">
            <v>ASPHALT</v>
          </cell>
        </row>
        <row r="171">
          <cell r="A171">
            <v>891</v>
          </cell>
          <cell r="B171" t="str">
            <v>VAC BOTTOMS</v>
          </cell>
        </row>
        <row r="172">
          <cell r="A172">
            <v>892</v>
          </cell>
          <cell r="B172" t="str">
            <v xml:space="preserve">ASPHALT </v>
          </cell>
        </row>
        <row r="173">
          <cell r="A173">
            <v>893</v>
          </cell>
          <cell r="B173" t="str">
            <v xml:space="preserve">ASPHALT </v>
          </cell>
        </row>
        <row r="174">
          <cell r="B174" t="str">
            <v>TOTALS</v>
          </cell>
        </row>
        <row r="175">
          <cell r="B175" t="str">
            <v>Non-deminimis Total</v>
          </cell>
        </row>
        <row r="180">
          <cell r="B180" t="str">
            <v>Benzene</v>
          </cell>
        </row>
        <row r="181">
          <cell r="B181" t="str">
            <v>Cyclohexane</v>
          </cell>
        </row>
        <row r="182">
          <cell r="B182" t="str">
            <v>Diethanolamine</v>
          </cell>
        </row>
        <row r="183">
          <cell r="B183" t="str">
            <v>Ethylbenzene</v>
          </cell>
        </row>
        <row r="184">
          <cell r="B184" t="str">
            <v>Methanol</v>
          </cell>
        </row>
        <row r="185">
          <cell r="B185" t="str">
            <v>Toluene</v>
          </cell>
        </row>
        <row r="186">
          <cell r="B186" t="str">
            <v>1,2,4-TMB</v>
          </cell>
        </row>
        <row r="187">
          <cell r="B187" t="str">
            <v>Xylene</v>
          </cell>
        </row>
        <row r="188">
          <cell r="B188" t="str">
            <v>1,1,1Trichloroethane</v>
          </cell>
        </row>
        <row r="189">
          <cell r="B189" t="str">
            <v>Naphthalene</v>
          </cell>
        </row>
        <row r="190">
          <cell r="B190" t="str">
            <v>n-Hexane</v>
          </cell>
        </row>
        <row r="191">
          <cell r="B191" t="str">
            <v>Benzo[g,h,I]perylene</v>
          </cell>
        </row>
        <row r="192">
          <cell r="B192" t="str">
            <v>Mercury Compounds</v>
          </cell>
        </row>
        <row r="193">
          <cell r="B193" t="str">
            <v>PACs (asphalt tanks)</v>
          </cell>
        </row>
        <row r="194">
          <cell r="B194" t="str">
            <v>PACs (non-asphalt)</v>
          </cell>
        </row>
      </sheetData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e Emission Calcs (031404"/>
      <sheetName val="#REF"/>
      <sheetName val="Table 4-1. Rfl Act"/>
      <sheetName val="Table 4-2. Rfl PTE"/>
      <sheetName val="Tank Inputs"/>
      <sheetName val="Table 5-2. Tank Act"/>
      <sheetName val="Table 5-3.  Tank PTE"/>
      <sheetName val="Table 6-1.  WWTS"/>
      <sheetName val="Table 8-1. Parts W ACT"/>
      <sheetName val="Table 8-2. Parts W PTE"/>
      <sheetName val="Table 11-1. Sand T Act"/>
      <sheetName val="Table 11-2. Sand T PTE"/>
      <sheetName val="Table 13-1. Gen Act"/>
      <sheetName val="Table 14-1 Steam C ACT"/>
      <sheetName val="Table 14-2 Steam C PTE"/>
      <sheetName val="Table 15-1. Misc Comb ACT"/>
      <sheetName val="Table 15-2. Misc Comb PTE"/>
      <sheetName val="Table 16-1. Welders ACT"/>
      <sheetName val="Table 16-2. Welders PTE"/>
      <sheetName val="Table 17-1.  Acetylene ACT"/>
      <sheetName val="Table 17-2.  Acetylene PTE"/>
      <sheetName val="Table 18-1.  Electrode ACT"/>
      <sheetName val="Table 18-2.  Electrode P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_Summary"/>
      <sheetName val="AccessTanksData"/>
      <sheetName val="2000-North_Modeling Results"/>
      <sheetName val="2000-South_Modeling Results"/>
    </sheetNames>
    <sheetDataSet>
      <sheetData sheetId="0">
        <row r="2">
          <cell r="A2" t="str">
            <v>Project_Key</v>
          </cell>
          <cell r="B2" t="str">
            <v>Service</v>
          </cell>
          <cell r="C2" t="str">
            <v>ID</v>
          </cell>
          <cell r="D2" t="str">
            <v>MIX ID</v>
          </cell>
          <cell r="E2" t="str">
            <v>CombinedKey</v>
          </cell>
          <cell r="F2" t="str">
            <v>Q_NET</v>
          </cell>
          <cell r="G2" t="str">
            <v>TURNOVER</v>
          </cell>
          <cell r="H2" t="str">
            <v>S_LOSS</v>
          </cell>
          <cell r="I2" t="str">
            <v>W_LOSS</v>
          </cell>
          <cell r="J2" t="str">
            <v>RIM_LOSS</v>
          </cell>
          <cell r="K2" t="str">
            <v>WD_LOSS</v>
          </cell>
          <cell r="L2" t="str">
            <v>DECKF_LOSS</v>
          </cell>
          <cell r="M2" t="str">
            <v>DECKS_LOSS</v>
          </cell>
          <cell r="N2" t="str">
            <v>Total Losses</v>
          </cell>
        </row>
        <row r="3">
          <cell r="A3" t="str">
            <v>T-3601</v>
          </cell>
          <cell r="B3" t="str">
            <v>Sour Water</v>
          </cell>
          <cell r="C3">
            <v>120</v>
          </cell>
          <cell r="D3">
            <v>1</v>
          </cell>
          <cell r="E3" t="str">
            <v>1201</v>
          </cell>
          <cell r="F3">
            <v>44883800</v>
          </cell>
          <cell r="G3">
            <v>130</v>
          </cell>
          <cell r="H3">
            <v>0</v>
          </cell>
          <cell r="I3">
            <v>0</v>
          </cell>
          <cell r="J3">
            <v>80.857812731968806</v>
          </cell>
          <cell r="K3">
            <v>1296.6634084174927</v>
          </cell>
          <cell r="L3">
            <v>464.49925635489939</v>
          </cell>
          <cell r="M3">
            <v>0</v>
          </cell>
          <cell r="N3">
            <v>1842.020477504361</v>
          </cell>
        </row>
        <row r="4">
          <cell r="A4" t="str">
            <v>T-4001</v>
          </cell>
          <cell r="B4" t="str">
            <v>JP-8</v>
          </cell>
          <cell r="C4">
            <v>34</v>
          </cell>
          <cell r="D4">
            <v>1</v>
          </cell>
          <cell r="E4" t="str">
            <v>341</v>
          </cell>
          <cell r="F4">
            <v>30642822</v>
          </cell>
          <cell r="G4">
            <v>30.4</v>
          </cell>
          <cell r="H4">
            <v>0</v>
          </cell>
          <cell r="I4">
            <v>0</v>
          </cell>
          <cell r="J4">
            <v>0.54451644788539744</v>
          </cell>
          <cell r="K4">
            <v>103.12101682118055</v>
          </cell>
          <cell r="L4">
            <v>9.0021677564757141</v>
          </cell>
          <cell r="M4">
            <v>0</v>
          </cell>
          <cell r="N4">
            <v>112.66770102554166</v>
          </cell>
        </row>
        <row r="5">
          <cell r="A5" t="str">
            <v>T-4007</v>
          </cell>
          <cell r="B5" t="str">
            <v>Jet A</v>
          </cell>
          <cell r="C5">
            <v>87</v>
          </cell>
          <cell r="D5">
            <v>1</v>
          </cell>
          <cell r="E5" t="str">
            <v>871</v>
          </cell>
          <cell r="F5">
            <v>49477554</v>
          </cell>
          <cell r="G5">
            <v>103.8</v>
          </cell>
          <cell r="H5">
            <v>152.57547726785444</v>
          </cell>
          <cell r="I5">
            <v>692.00324586165016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844.57872312950462</v>
          </cell>
        </row>
        <row r="6">
          <cell r="A6" t="str">
            <v>T-4010</v>
          </cell>
          <cell r="B6" t="str">
            <v>Jet A</v>
          </cell>
          <cell r="C6">
            <v>92</v>
          </cell>
          <cell r="D6">
            <v>1</v>
          </cell>
          <cell r="E6" t="str">
            <v>921</v>
          </cell>
          <cell r="F6">
            <v>9662562</v>
          </cell>
          <cell r="G6">
            <v>20.3</v>
          </cell>
          <cell r="H6">
            <v>152.57547726785444</v>
          </cell>
          <cell r="I6">
            <v>296.57081894749302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449.14629621534743</v>
          </cell>
        </row>
        <row r="7">
          <cell r="A7" t="str">
            <v>T-4012</v>
          </cell>
          <cell r="B7" t="str">
            <v>Carbon Black Oil</v>
          </cell>
          <cell r="C7">
            <v>93</v>
          </cell>
          <cell r="D7">
            <v>1</v>
          </cell>
          <cell r="E7" t="str">
            <v>931</v>
          </cell>
          <cell r="F7">
            <v>12536328</v>
          </cell>
          <cell r="G7">
            <v>26.3</v>
          </cell>
          <cell r="H7">
            <v>13.677802318291191</v>
          </cell>
          <cell r="I7">
            <v>10.7752724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24.453074718291191</v>
          </cell>
        </row>
        <row r="8">
          <cell r="A8" t="str">
            <v>T-4013</v>
          </cell>
          <cell r="B8" t="str">
            <v>Diesel</v>
          </cell>
          <cell r="C8">
            <v>94</v>
          </cell>
          <cell r="D8">
            <v>1</v>
          </cell>
          <cell r="E8" t="str">
            <v>941</v>
          </cell>
          <cell r="F8">
            <v>10978506</v>
          </cell>
          <cell r="G8">
            <v>23</v>
          </cell>
          <cell r="H8">
            <v>152.57547726785444</v>
          </cell>
          <cell r="I8">
            <v>336.96078899571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489.53626626356447</v>
          </cell>
        </row>
        <row r="9">
          <cell r="A9" t="str">
            <v>T-4035</v>
          </cell>
          <cell r="B9" t="str">
            <v>Recovered Oil</v>
          </cell>
          <cell r="C9">
            <v>19</v>
          </cell>
          <cell r="D9">
            <v>1</v>
          </cell>
          <cell r="E9" t="str">
            <v>191</v>
          </cell>
          <cell r="F9">
            <v>256872</v>
          </cell>
          <cell r="G9">
            <v>4.7</v>
          </cell>
          <cell r="H9">
            <v>0</v>
          </cell>
          <cell r="I9">
            <v>0</v>
          </cell>
          <cell r="J9">
            <v>306.68337149626404</v>
          </cell>
          <cell r="K9">
            <v>3.1189427210526315</v>
          </cell>
          <cell r="L9">
            <v>591.75329973155908</v>
          </cell>
          <cell r="M9">
            <v>0</v>
          </cell>
          <cell r="N9">
            <v>901.55561394887582</v>
          </cell>
        </row>
        <row r="10">
          <cell r="A10" t="str">
            <v>T-4039</v>
          </cell>
          <cell r="B10" t="str">
            <v>Jet A</v>
          </cell>
          <cell r="C10">
            <v>95</v>
          </cell>
          <cell r="D10">
            <v>1</v>
          </cell>
          <cell r="E10" t="str">
            <v>951</v>
          </cell>
          <cell r="F10">
            <v>25152204</v>
          </cell>
          <cell r="G10">
            <v>51.1</v>
          </cell>
          <cell r="H10">
            <v>157.44303443910309</v>
          </cell>
          <cell r="I10">
            <v>581.88875505724172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739.33178949634475</v>
          </cell>
        </row>
        <row r="11">
          <cell r="A11" t="str">
            <v>T-4040</v>
          </cell>
          <cell r="B11" t="str">
            <v>JP-8</v>
          </cell>
          <cell r="C11">
            <v>35</v>
          </cell>
          <cell r="D11">
            <v>1</v>
          </cell>
          <cell r="E11" t="str">
            <v>351</v>
          </cell>
          <cell r="F11">
            <v>31160052</v>
          </cell>
          <cell r="G11">
            <v>26.9</v>
          </cell>
          <cell r="H11">
            <v>0</v>
          </cell>
          <cell r="I11">
            <v>0</v>
          </cell>
          <cell r="J11">
            <v>0.54451644788539744</v>
          </cell>
          <cell r="K11">
            <v>103.444580421875</v>
          </cell>
          <cell r="L11">
            <v>9.0021677564757141</v>
          </cell>
          <cell r="M11">
            <v>0</v>
          </cell>
          <cell r="N11">
            <v>112.99126462623612</v>
          </cell>
        </row>
        <row r="12">
          <cell r="A12" t="str">
            <v>T-4041</v>
          </cell>
          <cell r="B12" t="str">
            <v>Recovered Oil</v>
          </cell>
          <cell r="C12">
            <v>96</v>
          </cell>
          <cell r="D12">
            <v>1</v>
          </cell>
          <cell r="E12" t="str">
            <v>961</v>
          </cell>
          <cell r="F12">
            <v>640752</v>
          </cell>
          <cell r="G12">
            <v>3.5</v>
          </cell>
          <cell r="H12">
            <v>5073.3299515882218</v>
          </cell>
          <cell r="I12">
            <v>2623.933121101843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7697.2630726900643</v>
          </cell>
        </row>
        <row r="13">
          <cell r="A13" t="str">
            <v>T-4044</v>
          </cell>
          <cell r="B13" t="str">
            <v>Recovered Oil</v>
          </cell>
          <cell r="C13">
            <v>97</v>
          </cell>
          <cell r="D13">
            <v>1</v>
          </cell>
          <cell r="E13" t="str">
            <v>971</v>
          </cell>
          <cell r="F13">
            <v>797790</v>
          </cell>
          <cell r="G13">
            <v>4.4000000000000004</v>
          </cell>
          <cell r="H13">
            <v>5039.0670198383086</v>
          </cell>
          <cell r="I13">
            <v>3267.0168874757151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8306.0839073140232</v>
          </cell>
        </row>
        <row r="14">
          <cell r="A14" t="str">
            <v>T-4046</v>
          </cell>
          <cell r="B14" t="str">
            <v>Jet A</v>
          </cell>
          <cell r="C14">
            <v>98</v>
          </cell>
          <cell r="D14">
            <v>1</v>
          </cell>
          <cell r="E14" t="str">
            <v>981</v>
          </cell>
          <cell r="F14">
            <v>45013038</v>
          </cell>
          <cell r="G14">
            <v>94.4</v>
          </cell>
          <cell r="H14">
            <v>152.57547726785444</v>
          </cell>
          <cell r="I14">
            <v>669.32232400984662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821.89780127770109</v>
          </cell>
        </row>
        <row r="15">
          <cell r="A15" t="str">
            <v>T-4050</v>
          </cell>
          <cell r="B15" t="str">
            <v>Ariz Tuc UNL HVP</v>
          </cell>
          <cell r="C15">
            <v>20</v>
          </cell>
          <cell r="D15">
            <v>1</v>
          </cell>
          <cell r="E15" t="str">
            <v>201</v>
          </cell>
          <cell r="F15">
            <v>42315336</v>
          </cell>
          <cell r="G15">
            <v>16</v>
          </cell>
          <cell r="H15">
            <v>0</v>
          </cell>
          <cell r="I15">
            <v>0</v>
          </cell>
          <cell r="J15">
            <v>3358.6792746284154</v>
          </cell>
          <cell r="K15">
            <v>97.858244531999986</v>
          </cell>
          <cell r="L15">
            <v>2817.3623081764995</v>
          </cell>
          <cell r="M15">
            <v>0</v>
          </cell>
          <cell r="N15">
            <v>6273.8998273369143</v>
          </cell>
        </row>
        <row r="16">
          <cell r="A16" t="str">
            <v>T-4051</v>
          </cell>
          <cell r="B16" t="str">
            <v>Carbon Black Oil</v>
          </cell>
          <cell r="C16">
            <v>99</v>
          </cell>
          <cell r="D16">
            <v>1</v>
          </cell>
          <cell r="E16" t="str">
            <v>991</v>
          </cell>
          <cell r="F16">
            <v>13281156</v>
          </cell>
          <cell r="G16">
            <v>27.9</v>
          </cell>
          <cell r="H16">
            <v>6.3986498897276345</v>
          </cell>
          <cell r="I16">
            <v>11.4154698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17.814119689727633</v>
          </cell>
        </row>
        <row r="17">
          <cell r="A17" t="str">
            <v>T-4057</v>
          </cell>
          <cell r="B17" t="str">
            <v>JP-8</v>
          </cell>
          <cell r="C17">
            <v>21</v>
          </cell>
          <cell r="D17">
            <v>1</v>
          </cell>
          <cell r="E17" t="str">
            <v>211</v>
          </cell>
          <cell r="F17">
            <v>31990644</v>
          </cell>
          <cell r="G17">
            <v>14.1</v>
          </cell>
          <cell r="H17">
            <v>0</v>
          </cell>
          <cell r="I17">
            <v>0</v>
          </cell>
          <cell r="J17">
            <v>9.3702205406945467</v>
          </cell>
          <cell r="K17">
            <v>83.7977147</v>
          </cell>
          <cell r="L17">
            <v>39.819690142754894</v>
          </cell>
          <cell r="M17">
            <v>0</v>
          </cell>
          <cell r="N17">
            <v>132.98762538344943</v>
          </cell>
        </row>
        <row r="18">
          <cell r="A18" t="str">
            <v>T-4065</v>
          </cell>
          <cell r="B18" t="str">
            <v>Ariz Tuc UNL HVP</v>
          </cell>
          <cell r="C18">
            <v>22</v>
          </cell>
          <cell r="D18">
            <v>1</v>
          </cell>
          <cell r="E18" t="str">
            <v>221</v>
          </cell>
          <cell r="F18">
            <v>150291078</v>
          </cell>
          <cell r="G18">
            <v>48.9</v>
          </cell>
          <cell r="H18">
            <v>0</v>
          </cell>
          <cell r="I18">
            <v>0</v>
          </cell>
          <cell r="J18">
            <v>4478.239032837887</v>
          </cell>
          <cell r="K18">
            <v>260.67182348324997</v>
          </cell>
          <cell r="L18">
            <v>14142.21270946707</v>
          </cell>
          <cell r="M18">
            <v>0</v>
          </cell>
          <cell r="N18">
            <v>18881.123565788206</v>
          </cell>
        </row>
        <row r="19">
          <cell r="A19" t="str">
            <v>T-4113</v>
          </cell>
          <cell r="B19" t="str">
            <v>Asphalt Feed</v>
          </cell>
          <cell r="C19">
            <v>103</v>
          </cell>
          <cell r="D19">
            <v>1</v>
          </cell>
          <cell r="E19" t="str">
            <v>1031</v>
          </cell>
          <cell r="F19">
            <v>2297274</v>
          </cell>
          <cell r="G19">
            <v>3.4</v>
          </cell>
          <cell r="H19">
            <v>6.6887071238990448</v>
          </cell>
          <cell r="I19">
            <v>1.9745617000000002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8.6632688238990454</v>
          </cell>
        </row>
        <row r="20">
          <cell r="A20" t="str">
            <v>T-4114</v>
          </cell>
          <cell r="B20" t="str">
            <v>Desalter B/D</v>
          </cell>
          <cell r="C20">
            <v>24</v>
          </cell>
          <cell r="D20">
            <v>1</v>
          </cell>
          <cell r="E20" t="str">
            <v>241</v>
          </cell>
          <cell r="F20">
            <v>2282322</v>
          </cell>
          <cell r="G20">
            <v>3.5</v>
          </cell>
          <cell r="H20">
            <v>0</v>
          </cell>
          <cell r="I20">
            <v>0</v>
          </cell>
          <cell r="J20">
            <v>807.06150393753705</v>
          </cell>
          <cell r="K20">
            <v>10.530552196499999</v>
          </cell>
          <cell r="L20">
            <v>8048.0797427588805</v>
          </cell>
          <cell r="M20">
            <v>0</v>
          </cell>
          <cell r="N20">
            <v>8865.6717988929176</v>
          </cell>
        </row>
        <row r="21">
          <cell r="A21" t="str">
            <v>T-4115</v>
          </cell>
          <cell r="B21" t="str">
            <v>FCC Feed</v>
          </cell>
          <cell r="C21">
            <v>104</v>
          </cell>
          <cell r="D21">
            <v>1</v>
          </cell>
          <cell r="E21" t="str">
            <v>1041</v>
          </cell>
          <cell r="F21">
            <v>46143762</v>
          </cell>
          <cell r="G21">
            <v>13.6</v>
          </cell>
          <cell r="H21">
            <v>37.566093262625209</v>
          </cell>
          <cell r="I21">
            <v>47.791753499999999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85.357846762625201</v>
          </cell>
        </row>
        <row r="22">
          <cell r="A22" t="str">
            <v>T-4116</v>
          </cell>
          <cell r="B22" t="str">
            <v>FCC Feed</v>
          </cell>
          <cell r="C22">
            <v>105</v>
          </cell>
          <cell r="D22">
            <v>1</v>
          </cell>
          <cell r="E22" t="str">
            <v>1051</v>
          </cell>
          <cell r="F22">
            <v>63001428</v>
          </cell>
          <cell r="G22">
            <v>18.600000000000001</v>
          </cell>
          <cell r="H22">
            <v>91.880673748430212</v>
          </cell>
          <cell r="I22">
            <v>65.251478999999989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157.1321527484302</v>
          </cell>
        </row>
        <row r="23">
          <cell r="A23" t="str">
            <v>T-4117</v>
          </cell>
          <cell r="B23" t="str">
            <v>Rain Water</v>
          </cell>
          <cell r="C23">
            <v>121</v>
          </cell>
          <cell r="D23">
            <v>1</v>
          </cell>
          <cell r="E23" t="str">
            <v>1211</v>
          </cell>
          <cell r="F23">
            <v>25367664</v>
          </cell>
          <cell r="G23">
            <v>7.5</v>
          </cell>
          <cell r="H23">
            <v>0</v>
          </cell>
          <cell r="I23">
            <v>0</v>
          </cell>
          <cell r="J23">
            <v>4.9125684047221403E-3</v>
          </cell>
          <cell r="K23">
            <v>43.073311984999997</v>
          </cell>
          <cell r="L23">
            <v>2.6753028770715989E-2</v>
          </cell>
          <cell r="M23">
            <v>0</v>
          </cell>
          <cell r="N23">
            <v>43.10497758217543</v>
          </cell>
        </row>
        <row r="24">
          <cell r="A24" t="str">
            <v>T-4118</v>
          </cell>
          <cell r="B24" t="str">
            <v>WTI Semi Sour</v>
          </cell>
          <cell r="C24">
            <v>23</v>
          </cell>
          <cell r="D24">
            <v>1</v>
          </cell>
          <cell r="E24" t="str">
            <v>231</v>
          </cell>
          <cell r="F24">
            <v>119777574</v>
          </cell>
          <cell r="G24">
            <v>44.2</v>
          </cell>
          <cell r="H24">
            <v>0</v>
          </cell>
          <cell r="I24">
            <v>0</v>
          </cell>
          <cell r="J24">
            <v>645.64920315002962</v>
          </cell>
          <cell r="K24">
            <v>1105.2988973309998</v>
          </cell>
          <cell r="L24">
            <v>664.58434713408508</v>
          </cell>
          <cell r="M24">
            <v>0</v>
          </cell>
          <cell r="N24">
            <v>2415.5324476151145</v>
          </cell>
        </row>
        <row r="25">
          <cell r="A25" t="str">
            <v>T-4119a</v>
          </cell>
          <cell r="B25" t="str">
            <v>HSR (1-6)</v>
          </cell>
          <cell r="C25">
            <v>25</v>
          </cell>
          <cell r="D25">
            <v>1</v>
          </cell>
          <cell r="E25" t="str">
            <v>251</v>
          </cell>
          <cell r="F25">
            <v>5804694</v>
          </cell>
          <cell r="G25">
            <v>5.2</v>
          </cell>
          <cell r="H25">
            <v>0</v>
          </cell>
          <cell r="I25">
            <v>0</v>
          </cell>
          <cell r="J25">
            <v>969.94371090820403</v>
          </cell>
          <cell r="K25">
            <v>11.9251218915</v>
          </cell>
          <cell r="L25">
            <v>586.83285907307732</v>
          </cell>
          <cell r="M25">
            <v>0</v>
          </cell>
          <cell r="N25">
            <v>1568.7016918727813</v>
          </cell>
        </row>
        <row r="26">
          <cell r="A26" t="str">
            <v>T-4119b</v>
          </cell>
          <cell r="B26" t="str">
            <v>LSR (7-12)</v>
          </cell>
          <cell r="C26">
            <v>25</v>
          </cell>
          <cell r="D26">
            <v>2</v>
          </cell>
          <cell r="E26" t="str">
            <v>252</v>
          </cell>
          <cell r="F26">
            <v>8155476</v>
          </cell>
          <cell r="G26">
            <v>5.2</v>
          </cell>
          <cell r="H26">
            <v>0</v>
          </cell>
          <cell r="I26">
            <v>0</v>
          </cell>
          <cell r="J26">
            <v>2069.2982572168653</v>
          </cell>
          <cell r="K26">
            <v>15.7108254732</v>
          </cell>
          <cell r="L26">
            <v>1162.4654529332699</v>
          </cell>
          <cell r="M26">
            <v>0</v>
          </cell>
          <cell r="N26">
            <v>3247.4745356233352</v>
          </cell>
        </row>
        <row r="27">
          <cell r="A27" t="str">
            <v>T-4120</v>
          </cell>
          <cell r="B27" t="str">
            <v>Low Reformate</v>
          </cell>
          <cell r="C27">
            <v>26</v>
          </cell>
          <cell r="D27">
            <v>1</v>
          </cell>
          <cell r="E27" t="str">
            <v>261</v>
          </cell>
          <cell r="F27">
            <v>83945694</v>
          </cell>
          <cell r="G27">
            <v>31</v>
          </cell>
          <cell r="H27">
            <v>0</v>
          </cell>
          <cell r="I27">
            <v>0</v>
          </cell>
          <cell r="J27">
            <v>359.93777877069448</v>
          </cell>
          <cell r="K27">
            <v>178.39449334964999</v>
          </cell>
          <cell r="L27">
            <v>208.45185999244799</v>
          </cell>
          <cell r="M27">
            <v>0</v>
          </cell>
          <cell r="N27">
            <v>746.78413211279246</v>
          </cell>
        </row>
        <row r="28">
          <cell r="A28" t="str">
            <v>T-4121</v>
          </cell>
          <cell r="B28" t="str">
            <v>LSR</v>
          </cell>
          <cell r="C28">
            <v>27</v>
          </cell>
          <cell r="D28">
            <v>1</v>
          </cell>
          <cell r="E28" t="str">
            <v>271</v>
          </cell>
          <cell r="F28">
            <v>51120510</v>
          </cell>
          <cell r="G28">
            <v>19.3</v>
          </cell>
          <cell r="H28">
            <v>0</v>
          </cell>
          <cell r="I28">
            <v>0</v>
          </cell>
          <cell r="J28">
            <v>4366.0960655489462</v>
          </cell>
          <cell r="K28">
            <v>98.479280756999998</v>
          </cell>
          <cell r="L28">
            <v>3843.4076557121402</v>
          </cell>
          <cell r="M28">
            <v>0</v>
          </cell>
          <cell r="N28">
            <v>8307.9830020180871</v>
          </cell>
        </row>
        <row r="29">
          <cell r="A29" t="str">
            <v>T-4122</v>
          </cell>
          <cell r="B29" t="str">
            <v>Lt. FCC</v>
          </cell>
          <cell r="C29">
            <v>28</v>
          </cell>
          <cell r="D29">
            <v>1</v>
          </cell>
          <cell r="E29" t="str">
            <v>281</v>
          </cell>
          <cell r="F29">
            <v>98977494</v>
          </cell>
          <cell r="G29">
            <v>37.4</v>
          </cell>
          <cell r="H29">
            <v>0</v>
          </cell>
          <cell r="I29">
            <v>0</v>
          </cell>
          <cell r="J29">
            <v>2237.6101665000651</v>
          </cell>
          <cell r="K29">
            <v>210.33883995464998</v>
          </cell>
          <cell r="L29">
            <v>1926.0461713674179</v>
          </cell>
          <cell r="M29">
            <v>0</v>
          </cell>
          <cell r="N29">
            <v>4373.995177822133</v>
          </cell>
        </row>
        <row r="30">
          <cell r="A30" t="str">
            <v>T-4123</v>
          </cell>
          <cell r="B30" t="str">
            <v>HSR</v>
          </cell>
          <cell r="C30">
            <v>29</v>
          </cell>
          <cell r="D30">
            <v>1</v>
          </cell>
          <cell r="E30" t="str">
            <v>291</v>
          </cell>
          <cell r="F30">
            <v>8981658</v>
          </cell>
          <cell r="G30">
            <v>2.6</v>
          </cell>
          <cell r="H30">
            <v>0</v>
          </cell>
          <cell r="I30">
            <v>0</v>
          </cell>
          <cell r="J30">
            <v>1806.5873707844905</v>
          </cell>
          <cell r="K30">
            <v>18.451854040499999</v>
          </cell>
          <cell r="L30">
            <v>1486.9562178765259</v>
          </cell>
          <cell r="M30">
            <v>0</v>
          </cell>
          <cell r="N30">
            <v>3311.9954427015164</v>
          </cell>
        </row>
        <row r="31">
          <cell r="A31" t="str">
            <v>T-4124</v>
          </cell>
          <cell r="B31" t="str">
            <v>Alkylate</v>
          </cell>
          <cell r="C31">
            <v>30</v>
          </cell>
          <cell r="D31">
            <v>1</v>
          </cell>
          <cell r="E31" t="str">
            <v>301</v>
          </cell>
          <cell r="F31">
            <v>82493922</v>
          </cell>
          <cell r="G31">
            <v>47.5</v>
          </cell>
          <cell r="H31">
            <v>0</v>
          </cell>
          <cell r="I31">
            <v>0</v>
          </cell>
          <cell r="J31">
            <v>2313.0766390647013</v>
          </cell>
          <cell r="K31">
            <v>161.140091781</v>
          </cell>
          <cell r="L31">
            <v>1854.9644896965613</v>
          </cell>
          <cell r="M31">
            <v>0</v>
          </cell>
          <cell r="N31">
            <v>4329.181220542263</v>
          </cell>
        </row>
        <row r="32">
          <cell r="A32" t="str">
            <v>T-4285</v>
          </cell>
          <cell r="B32" t="str">
            <v>WTI Sweet</v>
          </cell>
          <cell r="C32">
            <v>31</v>
          </cell>
          <cell r="D32">
            <v>1</v>
          </cell>
          <cell r="E32" t="str">
            <v>311</v>
          </cell>
          <cell r="F32">
            <v>653934246</v>
          </cell>
          <cell r="G32">
            <v>99.1</v>
          </cell>
          <cell r="H32">
            <v>0</v>
          </cell>
          <cell r="I32">
            <v>0</v>
          </cell>
          <cell r="J32">
            <v>968.47380472504449</v>
          </cell>
          <cell r="K32">
            <v>4022.9723416659995</v>
          </cell>
          <cell r="L32">
            <v>539.02725751756782</v>
          </cell>
          <cell r="M32">
            <v>0</v>
          </cell>
          <cell r="N32">
            <v>5530.4734039086115</v>
          </cell>
        </row>
        <row r="33">
          <cell r="A33" t="str">
            <v>T-4601</v>
          </cell>
          <cell r="B33" t="str">
            <v>Ariz Tuc UNL HVP</v>
          </cell>
          <cell r="C33">
            <v>32</v>
          </cell>
          <cell r="D33">
            <v>1</v>
          </cell>
          <cell r="E33" t="str">
            <v>321</v>
          </cell>
          <cell r="F33">
            <v>137237058</v>
          </cell>
          <cell r="G33">
            <v>43.6</v>
          </cell>
          <cell r="H33">
            <v>0</v>
          </cell>
          <cell r="I33">
            <v>0</v>
          </cell>
          <cell r="J33">
            <v>3955.7778123401336</v>
          </cell>
          <cell r="K33">
            <v>269.46829258386788</v>
          </cell>
          <cell r="L33">
            <v>15373.175262273744</v>
          </cell>
          <cell r="M33">
            <v>0</v>
          </cell>
          <cell r="N33">
            <v>19598.421367197745</v>
          </cell>
        </row>
        <row r="34">
          <cell r="A34" t="str">
            <v>T-4602</v>
          </cell>
          <cell r="B34" t="str">
            <v>Diesel</v>
          </cell>
          <cell r="C34">
            <v>108</v>
          </cell>
          <cell r="D34">
            <v>1</v>
          </cell>
          <cell r="E34" t="str">
            <v>1081</v>
          </cell>
          <cell r="F34">
            <v>116117904</v>
          </cell>
          <cell r="G34">
            <v>54.4</v>
          </cell>
          <cell r="H34">
            <v>681.11356647491709</v>
          </cell>
          <cell r="I34">
            <v>2559.4271234226653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3240.5406898975825</v>
          </cell>
        </row>
        <row r="35">
          <cell r="A35" t="str">
            <v>T-4603</v>
          </cell>
          <cell r="B35" t="str">
            <v>Diesel</v>
          </cell>
          <cell r="C35">
            <v>109</v>
          </cell>
          <cell r="D35">
            <v>1</v>
          </cell>
          <cell r="E35" t="str">
            <v>1091</v>
          </cell>
          <cell r="F35">
            <v>119191422</v>
          </cell>
          <cell r="G35">
            <v>55.8</v>
          </cell>
          <cell r="H35">
            <v>681.12256423984411</v>
          </cell>
          <cell r="I35">
            <v>2576.5553435018687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3257.6779077417127</v>
          </cell>
        </row>
        <row r="36">
          <cell r="A36" t="str">
            <v>T-4605</v>
          </cell>
          <cell r="B36" t="str">
            <v>Diesel</v>
          </cell>
          <cell r="C36">
            <v>33</v>
          </cell>
          <cell r="D36">
            <v>1</v>
          </cell>
          <cell r="E36" t="str">
            <v>331</v>
          </cell>
          <cell r="F36">
            <v>124901826</v>
          </cell>
          <cell r="G36">
            <v>39.700000000000003</v>
          </cell>
          <cell r="H36">
            <v>0</v>
          </cell>
          <cell r="I36">
            <v>0</v>
          </cell>
          <cell r="J36">
            <v>11.036037525706911</v>
          </cell>
          <cell r="K36">
            <v>287.31291599943398</v>
          </cell>
          <cell r="L36">
            <v>11.181990508782262</v>
          </cell>
          <cell r="M36">
            <v>0</v>
          </cell>
          <cell r="N36">
            <v>309.53094403392311</v>
          </cell>
        </row>
        <row r="37">
          <cell r="A37" t="str">
            <v>TK-051</v>
          </cell>
          <cell r="B37" t="str">
            <v>PWS Feed</v>
          </cell>
          <cell r="C37">
            <v>85</v>
          </cell>
          <cell r="D37">
            <v>1</v>
          </cell>
          <cell r="E37" t="str">
            <v>851</v>
          </cell>
          <cell r="F37">
            <v>258300</v>
          </cell>
          <cell r="G37">
            <v>0.5</v>
          </cell>
          <cell r="H37">
            <v>0</v>
          </cell>
          <cell r="I37">
            <v>0</v>
          </cell>
          <cell r="J37">
            <v>9837.6889041831091</v>
          </cell>
          <cell r="K37">
            <v>0.99315581249999996</v>
          </cell>
          <cell r="L37">
            <v>313.90312856220595</v>
          </cell>
          <cell r="M37">
            <v>0</v>
          </cell>
          <cell r="N37">
            <v>10152.585188557816</v>
          </cell>
        </row>
        <row r="38">
          <cell r="A38" t="str">
            <v>TK-052</v>
          </cell>
          <cell r="B38" t="str">
            <v>Plt 38 Feed</v>
          </cell>
          <cell r="C38">
            <v>36</v>
          </cell>
          <cell r="D38">
            <v>1</v>
          </cell>
          <cell r="E38" t="str">
            <v>361</v>
          </cell>
          <cell r="F38">
            <v>1354584</v>
          </cell>
          <cell r="G38">
            <v>2.9</v>
          </cell>
          <cell r="H38">
            <v>0</v>
          </cell>
          <cell r="I38">
            <v>0</v>
          </cell>
          <cell r="J38">
            <v>63.454694863333785</v>
          </cell>
          <cell r="K38">
            <v>5.3223862999999998</v>
          </cell>
          <cell r="L38">
            <v>1.9843917263527693</v>
          </cell>
          <cell r="M38">
            <v>0</v>
          </cell>
          <cell r="N38">
            <v>70.761472889686559</v>
          </cell>
        </row>
        <row r="39">
          <cell r="A39" t="str">
            <v>TK-054</v>
          </cell>
          <cell r="B39" t="str">
            <v>Recov. Oil (1-10); OS (11-12)</v>
          </cell>
          <cell r="C39">
            <v>37</v>
          </cell>
          <cell r="D39">
            <v>1</v>
          </cell>
          <cell r="E39" t="str">
            <v>371</v>
          </cell>
          <cell r="F39">
            <v>1154790</v>
          </cell>
          <cell r="G39">
            <v>2.2000000000000002</v>
          </cell>
          <cell r="H39">
            <v>0</v>
          </cell>
          <cell r="I39">
            <v>0</v>
          </cell>
          <cell r="J39">
            <v>1881.5015343477473</v>
          </cell>
          <cell r="K39">
            <v>4.4401331812499993</v>
          </cell>
          <cell r="L39">
            <v>311.15091116513383</v>
          </cell>
          <cell r="M39">
            <v>0</v>
          </cell>
          <cell r="N39">
            <v>2197.0925786941311</v>
          </cell>
        </row>
        <row r="40">
          <cell r="A40" t="str">
            <v>TK-055</v>
          </cell>
          <cell r="B40" t="str">
            <v>Recov. Oil</v>
          </cell>
          <cell r="C40">
            <v>38</v>
          </cell>
          <cell r="D40">
            <v>1</v>
          </cell>
          <cell r="E40" t="str">
            <v>381</v>
          </cell>
          <cell r="F40">
            <v>5496834</v>
          </cell>
          <cell r="G40">
            <v>10.5</v>
          </cell>
          <cell r="H40">
            <v>0</v>
          </cell>
          <cell r="I40">
            <v>0</v>
          </cell>
          <cell r="J40">
            <v>2102.2452614369354</v>
          </cell>
          <cell r="K40">
            <v>21.135163133749998</v>
          </cell>
          <cell r="L40">
            <v>215.41817535289852</v>
          </cell>
          <cell r="M40">
            <v>0</v>
          </cell>
          <cell r="N40">
            <v>2338.7985999235843</v>
          </cell>
        </row>
        <row r="41">
          <cell r="A41" t="str">
            <v>TK-061</v>
          </cell>
          <cell r="B41" t="str">
            <v>PWS Feed</v>
          </cell>
          <cell r="C41">
            <v>39</v>
          </cell>
          <cell r="D41">
            <v>1</v>
          </cell>
          <cell r="E41" t="str">
            <v>391</v>
          </cell>
          <cell r="F41">
            <v>4768176</v>
          </cell>
          <cell r="G41">
            <v>9.1</v>
          </cell>
          <cell r="H41">
            <v>0</v>
          </cell>
          <cell r="I41">
            <v>0</v>
          </cell>
          <cell r="J41">
            <v>968.47380472504449</v>
          </cell>
          <cell r="K41">
            <v>18.333494809999998</v>
          </cell>
          <cell r="L41">
            <v>531.39663445092617</v>
          </cell>
          <cell r="M41">
            <v>0</v>
          </cell>
          <cell r="N41">
            <v>1518.2039339859707</v>
          </cell>
        </row>
        <row r="42">
          <cell r="A42" t="str">
            <v>TK-069</v>
          </cell>
          <cell r="B42" t="str">
            <v>Hydro. Recov.</v>
          </cell>
          <cell r="C42">
            <v>40</v>
          </cell>
          <cell r="D42">
            <v>1</v>
          </cell>
          <cell r="E42" t="str">
            <v>401</v>
          </cell>
          <cell r="F42">
            <v>59598</v>
          </cell>
          <cell r="G42">
            <v>0.1</v>
          </cell>
          <cell r="H42">
            <v>0</v>
          </cell>
          <cell r="I42">
            <v>0</v>
          </cell>
          <cell r="J42">
            <v>839.34396409503847</v>
          </cell>
          <cell r="K42">
            <v>0.26440677259615381</v>
          </cell>
          <cell r="L42">
            <v>393.64201550296366</v>
          </cell>
          <cell r="M42">
            <v>0</v>
          </cell>
          <cell r="N42">
            <v>1233.2503863705983</v>
          </cell>
        </row>
        <row r="43">
          <cell r="A43" t="str">
            <v>TK-076</v>
          </cell>
          <cell r="B43" t="str">
            <v>Recov. Oil</v>
          </cell>
          <cell r="C43">
            <v>41</v>
          </cell>
          <cell r="D43">
            <v>1</v>
          </cell>
          <cell r="E43" t="str">
            <v>411</v>
          </cell>
          <cell r="F43">
            <v>5303424</v>
          </cell>
          <cell r="G43">
            <v>9.1</v>
          </cell>
          <cell r="H43">
            <v>0</v>
          </cell>
          <cell r="I43">
            <v>0</v>
          </cell>
          <cell r="J43">
            <v>839.34396409503847</v>
          </cell>
          <cell r="K43">
            <v>23.528662430769227</v>
          </cell>
          <cell r="L43">
            <v>185.65428867006005</v>
          </cell>
          <cell r="M43">
            <v>0</v>
          </cell>
          <cell r="N43">
            <v>1048.5269151958678</v>
          </cell>
        </row>
        <row r="44">
          <cell r="A44" t="str">
            <v>TK-090a</v>
          </cell>
          <cell r="B44" t="str">
            <v>Toluene (1-8)</v>
          </cell>
          <cell r="C44">
            <v>119</v>
          </cell>
          <cell r="D44">
            <v>1</v>
          </cell>
          <cell r="E44" t="str">
            <v>1191</v>
          </cell>
          <cell r="F44">
            <v>0</v>
          </cell>
          <cell r="G44">
            <v>1.2</v>
          </cell>
          <cell r="H44">
            <v>0</v>
          </cell>
          <cell r="I44">
            <v>0</v>
          </cell>
          <cell r="J44">
            <v>92.216303908866749</v>
          </cell>
          <cell r="K44">
            <v>0</v>
          </cell>
          <cell r="L44">
            <v>53.094482314521613</v>
          </cell>
          <cell r="M44">
            <v>0</v>
          </cell>
          <cell r="N44">
            <v>145.31078622338836</v>
          </cell>
        </row>
        <row r="45">
          <cell r="A45" t="str">
            <v>TK-090b</v>
          </cell>
          <cell r="B45" t="str">
            <v>LSR (9-12)</v>
          </cell>
          <cell r="C45">
            <v>119</v>
          </cell>
          <cell r="D45">
            <v>2</v>
          </cell>
          <cell r="E45" t="str">
            <v>1192</v>
          </cell>
          <cell r="F45">
            <v>408114</v>
          </cell>
          <cell r="G45">
            <v>1.2</v>
          </cell>
          <cell r="H45">
            <v>0</v>
          </cell>
          <cell r="I45">
            <v>0</v>
          </cell>
          <cell r="J45">
            <v>519.62393044857572</v>
          </cell>
          <cell r="K45">
            <v>1.8718967614285713</v>
          </cell>
          <cell r="L45">
            <v>307.73993798691339</v>
          </cell>
          <cell r="M45">
            <v>0</v>
          </cell>
          <cell r="N45">
            <v>829.23576519691778</v>
          </cell>
        </row>
        <row r="46">
          <cell r="A46" t="str">
            <v>TK-094</v>
          </cell>
          <cell r="B46" t="str">
            <v>Desalter B/D</v>
          </cell>
          <cell r="C46">
            <v>42</v>
          </cell>
          <cell r="D46">
            <v>1</v>
          </cell>
          <cell r="E46" t="str">
            <v>421</v>
          </cell>
          <cell r="F46">
            <v>39186</v>
          </cell>
          <cell r="G46">
            <v>0.1</v>
          </cell>
          <cell r="H46">
            <v>0</v>
          </cell>
          <cell r="I46">
            <v>0</v>
          </cell>
          <cell r="J46">
            <v>548.80182267752514</v>
          </cell>
          <cell r="K46">
            <v>0.26588647720588232</v>
          </cell>
          <cell r="L46">
            <v>467.83437241323287</v>
          </cell>
          <cell r="M46">
            <v>0</v>
          </cell>
          <cell r="N46">
            <v>1016.9020815679639</v>
          </cell>
        </row>
        <row r="47">
          <cell r="A47" t="str">
            <v>TK-095</v>
          </cell>
          <cell r="B47" t="str">
            <v>Diesel</v>
          </cell>
          <cell r="C47">
            <v>43</v>
          </cell>
          <cell r="D47">
            <v>1</v>
          </cell>
          <cell r="E47" t="str">
            <v>431</v>
          </cell>
          <cell r="F47">
            <v>68764248</v>
          </cell>
          <cell r="G47">
            <v>54.6</v>
          </cell>
          <cell r="H47">
            <v>0</v>
          </cell>
          <cell r="I47">
            <v>0</v>
          </cell>
          <cell r="J47">
            <v>5.4139052012901825</v>
          </cell>
          <cell r="K47">
            <v>322.44198190615384</v>
          </cell>
          <cell r="L47">
            <v>2.5948096829740805</v>
          </cell>
          <cell r="M47">
            <v>0</v>
          </cell>
          <cell r="N47">
            <v>330.45069679041808</v>
          </cell>
        </row>
        <row r="48">
          <cell r="A48" t="str">
            <v>TK-096</v>
          </cell>
          <cell r="B48" t="str">
            <v>Diesel</v>
          </cell>
          <cell r="C48">
            <v>44</v>
          </cell>
          <cell r="D48">
            <v>1</v>
          </cell>
          <cell r="E48" t="str">
            <v>441</v>
          </cell>
          <cell r="F48">
            <v>68033994</v>
          </cell>
          <cell r="G48">
            <v>54</v>
          </cell>
          <cell r="H48">
            <v>0</v>
          </cell>
          <cell r="I48">
            <v>0</v>
          </cell>
          <cell r="J48">
            <v>6.4550408169229101</v>
          </cell>
          <cell r="K48">
            <v>267.56327644935482</v>
          </cell>
          <cell r="L48">
            <v>2.5948096829740805</v>
          </cell>
          <cell r="M48">
            <v>0</v>
          </cell>
          <cell r="N48">
            <v>276.61312694925181</v>
          </cell>
        </row>
        <row r="49">
          <cell r="A49" t="str">
            <v>TK-097</v>
          </cell>
          <cell r="B49" t="str">
            <v>Diesel</v>
          </cell>
          <cell r="C49">
            <v>117</v>
          </cell>
          <cell r="D49">
            <v>1</v>
          </cell>
          <cell r="E49" t="str">
            <v>1171</v>
          </cell>
          <cell r="F49">
            <v>71410542</v>
          </cell>
          <cell r="G49">
            <v>56.7</v>
          </cell>
          <cell r="H49">
            <v>0</v>
          </cell>
          <cell r="I49">
            <v>0</v>
          </cell>
          <cell r="J49">
            <v>6.4550408169229101</v>
          </cell>
          <cell r="K49">
            <v>280.84252396741937</v>
          </cell>
          <cell r="L49">
            <v>2.5948096829740805</v>
          </cell>
          <cell r="M49">
            <v>0</v>
          </cell>
          <cell r="N49">
            <v>289.89237446731636</v>
          </cell>
        </row>
        <row r="50">
          <cell r="A50" t="str">
            <v>TK-098</v>
          </cell>
          <cell r="B50" t="str">
            <v>Jet A</v>
          </cell>
          <cell r="C50">
            <v>45</v>
          </cell>
          <cell r="D50">
            <v>1</v>
          </cell>
          <cell r="E50" t="str">
            <v>451</v>
          </cell>
          <cell r="F50">
            <v>88619160</v>
          </cell>
          <cell r="G50">
            <v>74.099999999999994</v>
          </cell>
          <cell r="H50">
            <v>0</v>
          </cell>
          <cell r="I50">
            <v>0</v>
          </cell>
          <cell r="J50">
            <v>58.859266507553386</v>
          </cell>
          <cell r="K50">
            <v>311.82040253731344</v>
          </cell>
          <cell r="L50">
            <v>2.5948096829740805</v>
          </cell>
          <cell r="M50">
            <v>0</v>
          </cell>
          <cell r="N50">
            <v>373.27447872784091</v>
          </cell>
        </row>
        <row r="51">
          <cell r="A51" t="str">
            <v>TK-099</v>
          </cell>
          <cell r="B51" t="str">
            <v>Jet A</v>
          </cell>
          <cell r="C51">
            <v>46</v>
          </cell>
          <cell r="D51">
            <v>1</v>
          </cell>
          <cell r="E51" t="str">
            <v>461</v>
          </cell>
          <cell r="F51">
            <v>84663306</v>
          </cell>
          <cell r="G51">
            <v>69.099999999999994</v>
          </cell>
          <cell r="H51">
            <v>0</v>
          </cell>
          <cell r="I51">
            <v>0</v>
          </cell>
          <cell r="J51">
            <v>6.9756086247392739</v>
          </cell>
          <cell r="K51">
            <v>297.90111029104474</v>
          </cell>
          <cell r="L51">
            <v>4.17812411118335</v>
          </cell>
          <cell r="M51">
            <v>0</v>
          </cell>
          <cell r="N51">
            <v>309.05484302696738</v>
          </cell>
        </row>
        <row r="52">
          <cell r="A52" t="str">
            <v>TK-100</v>
          </cell>
          <cell r="B52" t="str">
            <v>Diesel</v>
          </cell>
          <cell r="C52">
            <v>47</v>
          </cell>
          <cell r="D52">
            <v>1</v>
          </cell>
          <cell r="E52" t="str">
            <v>471</v>
          </cell>
          <cell r="F52">
            <v>58201920</v>
          </cell>
          <cell r="G52">
            <v>40.700000000000003</v>
          </cell>
          <cell r="H52">
            <v>928.91798804615735</v>
          </cell>
          <cell r="I52">
            <v>1935.519550608361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2864.4375386545184</v>
          </cell>
        </row>
        <row r="53">
          <cell r="A53" t="str">
            <v>TK-103</v>
          </cell>
          <cell r="B53" t="str">
            <v>FCC Feed</v>
          </cell>
          <cell r="C53">
            <v>48</v>
          </cell>
          <cell r="D53">
            <v>1</v>
          </cell>
          <cell r="E53" t="str">
            <v>481</v>
          </cell>
          <cell r="F53">
            <v>75264</v>
          </cell>
          <cell r="G53">
            <v>0</v>
          </cell>
          <cell r="H53">
            <v>0</v>
          </cell>
          <cell r="I53">
            <v>0</v>
          </cell>
          <cell r="J53">
            <v>4.1738697455663178</v>
          </cell>
          <cell r="K53">
            <v>0.15880313435897436</v>
          </cell>
          <cell r="L53">
            <v>0.18308193325482916</v>
          </cell>
          <cell r="M53">
            <v>0</v>
          </cell>
          <cell r="N53">
            <v>4.5157548131801217</v>
          </cell>
        </row>
        <row r="54">
          <cell r="A54" t="str">
            <v>TK-104</v>
          </cell>
          <cell r="B54" t="str">
            <v>#6 Fuel Oil</v>
          </cell>
          <cell r="C54">
            <v>49</v>
          </cell>
          <cell r="D54">
            <v>1</v>
          </cell>
          <cell r="E54" t="str">
            <v>491</v>
          </cell>
          <cell r="F54">
            <v>3125514</v>
          </cell>
          <cell r="G54">
            <v>1.4</v>
          </cell>
          <cell r="H54">
            <v>0</v>
          </cell>
          <cell r="I54">
            <v>0</v>
          </cell>
          <cell r="J54">
            <v>0.97548166424348814</v>
          </cell>
          <cell r="K54">
            <v>7.1074913448717947</v>
          </cell>
          <cell r="L54">
            <v>4.5547183982783873E-2</v>
          </cell>
          <cell r="M54">
            <v>0</v>
          </cell>
          <cell r="N54">
            <v>8.1285201930980673</v>
          </cell>
        </row>
        <row r="55">
          <cell r="A55" t="str">
            <v>TK-106</v>
          </cell>
          <cell r="B55" t="str">
            <v>Asphalt Feed</v>
          </cell>
          <cell r="C55">
            <v>50</v>
          </cell>
          <cell r="D55">
            <v>1</v>
          </cell>
          <cell r="E55" t="str">
            <v>501</v>
          </cell>
          <cell r="F55">
            <v>4853310</v>
          </cell>
          <cell r="G55">
            <v>2.2000000000000002</v>
          </cell>
          <cell r="H55">
            <v>42.73179037038765</v>
          </cell>
          <cell r="I55">
            <v>4.1715355000000001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46.903325870387647</v>
          </cell>
        </row>
        <row r="56">
          <cell r="A56" t="str">
            <v>TK-107</v>
          </cell>
          <cell r="B56" t="str">
            <v>Diesel</v>
          </cell>
          <cell r="C56">
            <v>51</v>
          </cell>
          <cell r="D56">
            <v>1</v>
          </cell>
          <cell r="E56" t="str">
            <v>511</v>
          </cell>
          <cell r="F56">
            <v>66171630</v>
          </cell>
          <cell r="G56">
            <v>28.6</v>
          </cell>
          <cell r="H56">
            <v>0</v>
          </cell>
          <cell r="I56">
            <v>0</v>
          </cell>
          <cell r="J56">
            <v>123.73665498350087</v>
          </cell>
          <cell r="K56">
            <v>137.90442397179487</v>
          </cell>
          <cell r="L56">
            <v>5.7605080443429957</v>
          </cell>
          <cell r="M56">
            <v>0</v>
          </cell>
          <cell r="N56">
            <v>267.40158699963871</v>
          </cell>
        </row>
        <row r="57">
          <cell r="A57" t="str">
            <v>TK-110</v>
          </cell>
          <cell r="B57" t="str">
            <v>FCC Feed</v>
          </cell>
          <cell r="C57">
            <v>52</v>
          </cell>
          <cell r="D57">
            <v>1</v>
          </cell>
          <cell r="E57" t="str">
            <v>521</v>
          </cell>
          <cell r="F57">
            <v>9110556</v>
          </cell>
          <cell r="G57">
            <v>5.4</v>
          </cell>
          <cell r="H57">
            <v>0</v>
          </cell>
          <cell r="I57">
            <v>0</v>
          </cell>
          <cell r="J57">
            <v>2.7825798303775455</v>
          </cell>
          <cell r="K57">
            <v>28.834200584999998</v>
          </cell>
          <cell r="L57">
            <v>8.6119823270348159E-2</v>
          </cell>
          <cell r="M57">
            <v>0</v>
          </cell>
          <cell r="N57">
            <v>31.702900238647892</v>
          </cell>
        </row>
        <row r="58">
          <cell r="A58" t="str">
            <v>TK-112</v>
          </cell>
          <cell r="B58" t="str">
            <v>FCC Feed</v>
          </cell>
          <cell r="C58">
            <v>53</v>
          </cell>
          <cell r="D58">
            <v>1</v>
          </cell>
          <cell r="E58" t="str">
            <v>531</v>
          </cell>
          <cell r="F58">
            <v>2240952</v>
          </cell>
          <cell r="G58">
            <v>0.7</v>
          </cell>
          <cell r="H58">
            <v>0</v>
          </cell>
          <cell r="I58">
            <v>0</v>
          </cell>
          <cell r="J58">
            <v>4.2808920467346852</v>
          </cell>
          <cell r="K58">
            <v>4.6100851205</v>
          </cell>
          <cell r="L58">
            <v>0.10093910209863885</v>
          </cell>
          <cell r="M58">
            <v>0</v>
          </cell>
          <cell r="N58">
            <v>8.9919162693333234</v>
          </cell>
        </row>
        <row r="59">
          <cell r="A59" t="str">
            <v>TK-113a</v>
          </cell>
          <cell r="B59" t="str">
            <v>FCC Feed (1-3)</v>
          </cell>
          <cell r="C59">
            <v>118</v>
          </cell>
          <cell r="D59">
            <v>1</v>
          </cell>
          <cell r="E59" t="str">
            <v>1181</v>
          </cell>
          <cell r="F59">
            <v>4904046</v>
          </cell>
          <cell r="G59">
            <v>4.0999999999999996</v>
          </cell>
          <cell r="H59">
            <v>0</v>
          </cell>
          <cell r="I59">
            <v>0</v>
          </cell>
          <cell r="J59">
            <v>0.84453979661094913</v>
          </cell>
          <cell r="K59">
            <v>12.10632061455</v>
          </cell>
          <cell r="L59">
            <v>1.8413253983735313E-2</v>
          </cell>
          <cell r="M59">
            <v>0</v>
          </cell>
          <cell r="N59">
            <v>12.969273665144685</v>
          </cell>
        </row>
        <row r="60">
          <cell r="A60" t="str">
            <v>TK-113b</v>
          </cell>
          <cell r="B60" t="str">
            <v>Recov. Oil (4-12)</v>
          </cell>
          <cell r="C60">
            <v>118</v>
          </cell>
          <cell r="D60">
            <v>2</v>
          </cell>
          <cell r="E60" t="str">
            <v>1182</v>
          </cell>
          <cell r="F60">
            <v>4570230</v>
          </cell>
          <cell r="G60">
            <v>4.0999999999999996</v>
          </cell>
          <cell r="H60">
            <v>0</v>
          </cell>
          <cell r="I60">
            <v>0</v>
          </cell>
          <cell r="J60">
            <v>10646.342135472198</v>
          </cell>
          <cell r="K60">
            <v>10.543438998749998</v>
          </cell>
          <cell r="L60">
            <v>263.10574156232337</v>
          </cell>
          <cell r="M60">
            <v>0</v>
          </cell>
          <cell r="N60">
            <v>10919.991316033271</v>
          </cell>
        </row>
        <row r="61">
          <cell r="A61" t="str">
            <v>TK-114a</v>
          </cell>
          <cell r="B61" t="str">
            <v>HSR (1-9)</v>
          </cell>
          <cell r="C61">
            <v>88</v>
          </cell>
          <cell r="D61">
            <v>1</v>
          </cell>
          <cell r="E61" t="str">
            <v>881</v>
          </cell>
          <cell r="F61">
            <v>4609752</v>
          </cell>
          <cell r="G61">
            <v>5.0999999999999996</v>
          </cell>
          <cell r="H61">
            <v>0</v>
          </cell>
          <cell r="I61">
            <v>0</v>
          </cell>
          <cell r="J61">
            <v>979.46291935484555</v>
          </cell>
          <cell r="K61">
            <v>14.134688928358209</v>
          </cell>
          <cell r="L61">
            <v>186.75489913751704</v>
          </cell>
          <cell r="M61">
            <v>0</v>
          </cell>
          <cell r="N61">
            <v>1180.3525074207207</v>
          </cell>
        </row>
        <row r="62">
          <cell r="A62" t="str">
            <v>TK-114b</v>
          </cell>
          <cell r="B62" t="str">
            <v>LSR (10-12)</v>
          </cell>
          <cell r="C62">
            <v>88</v>
          </cell>
          <cell r="D62">
            <v>2</v>
          </cell>
          <cell r="E62" t="str">
            <v>882</v>
          </cell>
          <cell r="F62">
            <v>1028244</v>
          </cell>
          <cell r="G62">
            <v>5.0999999999999996</v>
          </cell>
          <cell r="H62">
            <v>0</v>
          </cell>
          <cell r="I62">
            <v>0</v>
          </cell>
          <cell r="J62">
            <v>588.30114160893197</v>
          </cell>
          <cell r="K62">
            <v>2.9564536280597014</v>
          </cell>
          <cell r="L62">
            <v>120.77249824081315</v>
          </cell>
          <cell r="M62">
            <v>0</v>
          </cell>
          <cell r="N62">
            <v>712.03009347780471</v>
          </cell>
        </row>
        <row r="63">
          <cell r="A63" t="str">
            <v>TK-115</v>
          </cell>
          <cell r="B63" t="str">
            <v>HSR</v>
          </cell>
          <cell r="C63">
            <v>54</v>
          </cell>
          <cell r="D63">
            <v>1</v>
          </cell>
          <cell r="E63" t="str">
            <v>541</v>
          </cell>
          <cell r="F63">
            <v>1594026</v>
          </cell>
          <cell r="G63">
            <v>2.8</v>
          </cell>
          <cell r="H63">
            <v>0</v>
          </cell>
          <cell r="I63">
            <v>0</v>
          </cell>
          <cell r="J63">
            <v>867.16193797655546</v>
          </cell>
          <cell r="K63">
            <v>6.8224075593749998</v>
          </cell>
          <cell r="L63">
            <v>439.91537809915297</v>
          </cell>
          <cell r="M63">
            <v>0</v>
          </cell>
          <cell r="N63">
            <v>1313.8997236350835</v>
          </cell>
        </row>
        <row r="64">
          <cell r="A64" t="str">
            <v>TK-116</v>
          </cell>
          <cell r="B64" t="str">
            <v>Unleaded LRVP</v>
          </cell>
          <cell r="C64">
            <v>55</v>
          </cell>
          <cell r="D64">
            <v>1</v>
          </cell>
          <cell r="E64" t="str">
            <v>551</v>
          </cell>
          <cell r="F64">
            <v>59925390</v>
          </cell>
          <cell r="G64">
            <v>43.3</v>
          </cell>
          <cell r="H64">
            <v>0</v>
          </cell>
          <cell r="I64">
            <v>0</v>
          </cell>
          <cell r="J64">
            <v>2215.3553296894315</v>
          </cell>
          <cell r="K64">
            <v>146.73512282294118</v>
          </cell>
          <cell r="L64">
            <v>1032.5017009723383</v>
          </cell>
          <cell r="M64">
            <v>0</v>
          </cell>
          <cell r="N64">
            <v>3394.5921534847112</v>
          </cell>
        </row>
        <row r="65">
          <cell r="A65" t="str">
            <v>TK-117a</v>
          </cell>
          <cell r="B65" t="str">
            <v>Lt. FCC (1-11)</v>
          </cell>
          <cell r="C65">
            <v>89</v>
          </cell>
          <cell r="D65">
            <v>1</v>
          </cell>
          <cell r="E65" t="str">
            <v>891</v>
          </cell>
          <cell r="F65">
            <v>4624956</v>
          </cell>
          <cell r="G65">
            <v>5.5</v>
          </cell>
          <cell r="H65">
            <v>0</v>
          </cell>
          <cell r="I65">
            <v>0</v>
          </cell>
          <cell r="J65">
            <v>1424.1474953579229</v>
          </cell>
          <cell r="K65">
            <v>14.66951728970149</v>
          </cell>
          <cell r="L65">
            <v>548.26223097853972</v>
          </cell>
          <cell r="M65">
            <v>0</v>
          </cell>
          <cell r="N65">
            <v>1987.079243626164</v>
          </cell>
        </row>
        <row r="66">
          <cell r="A66" t="str">
            <v>TK-117b</v>
          </cell>
          <cell r="B66" t="str">
            <v>Low Reformate (12)</v>
          </cell>
          <cell r="C66">
            <v>89</v>
          </cell>
          <cell r="D66">
            <v>2</v>
          </cell>
          <cell r="E66" t="str">
            <v>892</v>
          </cell>
          <cell r="F66">
            <v>2348976</v>
          </cell>
          <cell r="G66">
            <v>5.5</v>
          </cell>
          <cell r="H66">
            <v>0</v>
          </cell>
          <cell r="I66">
            <v>0</v>
          </cell>
          <cell r="J66">
            <v>14.170866238112245</v>
          </cell>
          <cell r="K66">
            <v>7.4505236471641787</v>
          </cell>
          <cell r="L66">
            <v>5.577413576608464</v>
          </cell>
          <cell r="M66">
            <v>0</v>
          </cell>
          <cell r="N66">
            <v>27.198803461884886</v>
          </cell>
        </row>
        <row r="67">
          <cell r="A67" t="str">
            <v>TK-118</v>
          </cell>
          <cell r="B67" t="str">
            <v>FCC Feed</v>
          </cell>
          <cell r="C67">
            <v>90</v>
          </cell>
          <cell r="D67">
            <v>1</v>
          </cell>
          <cell r="E67" t="str">
            <v>901</v>
          </cell>
          <cell r="F67">
            <v>1543164</v>
          </cell>
          <cell r="G67">
            <v>0.7</v>
          </cell>
          <cell r="H67">
            <v>0</v>
          </cell>
          <cell r="I67">
            <v>0</v>
          </cell>
          <cell r="J67">
            <v>2.9633337236988817</v>
          </cell>
          <cell r="K67">
            <v>3.8095152746999998</v>
          </cell>
          <cell r="L67">
            <v>7.3643713927536242E-2</v>
          </cell>
          <cell r="M67">
            <v>0</v>
          </cell>
          <cell r="N67">
            <v>6.8464927123264179</v>
          </cell>
        </row>
        <row r="68">
          <cell r="A68" t="str">
            <v>TK-119a</v>
          </cell>
          <cell r="B68" t="str">
            <v>HSR (1-7)</v>
          </cell>
          <cell r="C68">
            <v>91</v>
          </cell>
          <cell r="D68">
            <v>1</v>
          </cell>
          <cell r="E68" t="str">
            <v>911</v>
          </cell>
          <cell r="F68">
            <v>2362332</v>
          </cell>
          <cell r="G68">
            <v>5</v>
          </cell>
          <cell r="H68">
            <v>0</v>
          </cell>
          <cell r="I68">
            <v>0</v>
          </cell>
          <cell r="J68">
            <v>769.03984784027375</v>
          </cell>
          <cell r="K68">
            <v>7.2435193835820897</v>
          </cell>
          <cell r="L68">
            <v>266.61386508146245</v>
          </cell>
          <cell r="M68">
            <v>0</v>
          </cell>
          <cell r="N68">
            <v>1042.8972323053183</v>
          </cell>
        </row>
        <row r="69">
          <cell r="A69" t="str">
            <v>TK-119b</v>
          </cell>
          <cell r="B69" t="str">
            <v>LSR (8-12)</v>
          </cell>
          <cell r="C69">
            <v>91</v>
          </cell>
          <cell r="D69">
            <v>2</v>
          </cell>
          <cell r="E69" t="str">
            <v>912</v>
          </cell>
          <cell r="F69">
            <v>3223710</v>
          </cell>
          <cell r="G69">
            <v>5</v>
          </cell>
          <cell r="H69">
            <v>0</v>
          </cell>
          <cell r="I69">
            <v>0</v>
          </cell>
          <cell r="J69">
            <v>1093.8964440074524</v>
          </cell>
          <cell r="K69">
            <v>9.268956711940298</v>
          </cell>
          <cell r="L69">
            <v>415.34806766254621</v>
          </cell>
          <cell r="M69">
            <v>0</v>
          </cell>
          <cell r="N69">
            <v>1518.5134683819388</v>
          </cell>
        </row>
        <row r="70">
          <cell r="A70" t="str">
            <v>TK-120</v>
          </cell>
          <cell r="B70" t="str">
            <v>Safety B/D</v>
          </cell>
          <cell r="C70">
            <v>56</v>
          </cell>
          <cell r="D70">
            <v>1</v>
          </cell>
          <cell r="E70" t="str">
            <v>561</v>
          </cell>
          <cell r="F70">
            <v>414036</v>
          </cell>
          <cell r="G70">
            <v>0.7</v>
          </cell>
          <cell r="H70">
            <v>0</v>
          </cell>
          <cell r="I70">
            <v>0</v>
          </cell>
          <cell r="J70">
            <v>1251.0241861775614</v>
          </cell>
          <cell r="K70">
            <v>1.79530815375</v>
          </cell>
          <cell r="L70">
            <v>634.65052347392839</v>
          </cell>
          <cell r="M70">
            <v>0</v>
          </cell>
          <cell r="N70">
            <v>1887.4700178052399</v>
          </cell>
        </row>
        <row r="71">
          <cell r="A71" t="str">
            <v>TK-121</v>
          </cell>
          <cell r="B71" t="str">
            <v>LSR</v>
          </cell>
          <cell r="C71">
            <v>57</v>
          </cell>
          <cell r="D71">
            <v>1</v>
          </cell>
          <cell r="E71" t="str">
            <v>571</v>
          </cell>
          <cell r="F71">
            <v>2508534</v>
          </cell>
          <cell r="G71">
            <v>1.5</v>
          </cell>
          <cell r="H71">
            <v>0</v>
          </cell>
          <cell r="I71">
            <v>0</v>
          </cell>
          <cell r="J71">
            <v>3711.1816557166044</v>
          </cell>
          <cell r="K71">
            <v>5.6852655691764697</v>
          </cell>
          <cell r="L71">
            <v>1158.5638631789825</v>
          </cell>
          <cell r="M71">
            <v>0</v>
          </cell>
          <cell r="N71">
            <v>4875.4307844647628</v>
          </cell>
        </row>
        <row r="72">
          <cell r="A72" t="str">
            <v>TK-122</v>
          </cell>
          <cell r="B72" t="str">
            <v>HSR</v>
          </cell>
          <cell r="C72">
            <v>58</v>
          </cell>
          <cell r="D72">
            <v>1</v>
          </cell>
          <cell r="E72" t="str">
            <v>581</v>
          </cell>
          <cell r="F72">
            <v>3579450</v>
          </cell>
          <cell r="G72">
            <v>3.2</v>
          </cell>
          <cell r="H72">
            <v>0</v>
          </cell>
          <cell r="I72">
            <v>0</v>
          </cell>
          <cell r="J72">
            <v>1210.4135384256087</v>
          </cell>
          <cell r="K72">
            <v>10.975517182835819</v>
          </cell>
          <cell r="L72">
            <v>456.2460448575622</v>
          </cell>
          <cell r="M72">
            <v>0</v>
          </cell>
          <cell r="N72">
            <v>1677.6351004660069</v>
          </cell>
        </row>
        <row r="73">
          <cell r="A73" t="str">
            <v>TK-123a</v>
          </cell>
          <cell r="B73" t="str">
            <v>Premium HRVP (1-8, 11-12)</v>
          </cell>
          <cell r="C73">
            <v>59</v>
          </cell>
          <cell r="D73">
            <v>1</v>
          </cell>
          <cell r="E73" t="str">
            <v>591</v>
          </cell>
          <cell r="F73">
            <v>34131006</v>
          </cell>
          <cell r="G73">
            <v>29.5</v>
          </cell>
          <cell r="H73">
            <v>0</v>
          </cell>
          <cell r="I73">
            <v>0</v>
          </cell>
          <cell r="J73">
            <v>2138.5107321757368</v>
          </cell>
          <cell r="K73">
            <v>105.16916416500001</v>
          </cell>
          <cell r="L73">
            <v>819.80228317037017</v>
          </cell>
          <cell r="M73">
            <v>0</v>
          </cell>
          <cell r="N73">
            <v>3063.482179511107</v>
          </cell>
        </row>
        <row r="74">
          <cell r="A74" t="str">
            <v>TK-123b</v>
          </cell>
          <cell r="B74" t="str">
            <v>LSR (9-10)</v>
          </cell>
          <cell r="C74">
            <v>59</v>
          </cell>
          <cell r="D74">
            <v>2</v>
          </cell>
          <cell r="E74" t="str">
            <v>592</v>
          </cell>
          <cell r="F74">
            <v>374346</v>
          </cell>
          <cell r="G74">
            <v>29.5</v>
          </cell>
          <cell r="H74">
            <v>0</v>
          </cell>
          <cell r="I74">
            <v>0</v>
          </cell>
          <cell r="J74">
            <v>453.14699059364693</v>
          </cell>
          <cell r="K74">
            <v>1.0763365405970149</v>
          </cell>
          <cell r="L74">
            <v>180.02952563217036</v>
          </cell>
          <cell r="M74">
            <v>0</v>
          </cell>
          <cell r="N74">
            <v>634.25285276641432</v>
          </cell>
        </row>
        <row r="75">
          <cell r="A75" t="str">
            <v>TK-124</v>
          </cell>
          <cell r="B75" t="str">
            <v>Unleaded HRVP</v>
          </cell>
          <cell r="C75">
            <v>60</v>
          </cell>
          <cell r="D75">
            <v>1</v>
          </cell>
          <cell r="E75" t="str">
            <v>601</v>
          </cell>
          <cell r="F75">
            <v>21153846</v>
          </cell>
          <cell r="G75">
            <v>18.8</v>
          </cell>
          <cell r="H75">
            <v>0</v>
          </cell>
          <cell r="I75">
            <v>0</v>
          </cell>
          <cell r="J75">
            <v>2500.3501266678204</v>
          </cell>
          <cell r="K75">
            <v>65.71381369298507</v>
          </cell>
          <cell r="L75">
            <v>963.08955222460236</v>
          </cell>
          <cell r="M75">
            <v>0</v>
          </cell>
          <cell r="N75">
            <v>3529.153492585408</v>
          </cell>
        </row>
        <row r="76">
          <cell r="A76" t="str">
            <v>TK-125</v>
          </cell>
          <cell r="B76" t="str">
            <v>Low Reformate</v>
          </cell>
          <cell r="C76">
            <v>110</v>
          </cell>
          <cell r="D76">
            <v>1</v>
          </cell>
          <cell r="E76" t="str">
            <v>1101</v>
          </cell>
          <cell r="F76">
            <v>5775798</v>
          </cell>
          <cell r="G76">
            <v>4.5999999999999996</v>
          </cell>
          <cell r="H76">
            <v>0</v>
          </cell>
          <cell r="I76">
            <v>0</v>
          </cell>
          <cell r="J76">
            <v>2034.8620610703022</v>
          </cell>
          <cell r="K76">
            <v>18.319778312014925</v>
          </cell>
          <cell r="L76">
            <v>92.889810921587312</v>
          </cell>
          <cell r="M76">
            <v>0</v>
          </cell>
          <cell r="N76">
            <v>2146.0716503039043</v>
          </cell>
        </row>
        <row r="77">
          <cell r="A77" t="str">
            <v>TK-126</v>
          </cell>
          <cell r="B77" t="str">
            <v>LCO</v>
          </cell>
          <cell r="C77">
            <v>61</v>
          </cell>
          <cell r="D77">
            <v>1</v>
          </cell>
          <cell r="E77" t="str">
            <v>611</v>
          </cell>
          <cell r="F77">
            <v>14326872</v>
          </cell>
          <cell r="G77">
            <v>8.9</v>
          </cell>
          <cell r="H77">
            <v>0</v>
          </cell>
          <cell r="I77">
            <v>0</v>
          </cell>
          <cell r="J77">
            <v>0.55405230900140134</v>
          </cell>
          <cell r="K77">
            <v>47.6477224725</v>
          </cell>
          <cell r="L77">
            <v>1.6295651287679815E-2</v>
          </cell>
          <cell r="M77">
            <v>0</v>
          </cell>
          <cell r="N77">
            <v>48.218070432789077</v>
          </cell>
        </row>
        <row r="78">
          <cell r="A78" t="str">
            <v>TK-127a</v>
          </cell>
          <cell r="B78" t="str">
            <v>LSR (1, 5-12)</v>
          </cell>
          <cell r="C78">
            <v>62</v>
          </cell>
          <cell r="D78">
            <v>1</v>
          </cell>
          <cell r="E78" t="str">
            <v>621</v>
          </cell>
          <cell r="F78">
            <v>8572914</v>
          </cell>
          <cell r="G78">
            <v>6.3</v>
          </cell>
          <cell r="H78">
            <v>0</v>
          </cell>
          <cell r="I78">
            <v>0</v>
          </cell>
          <cell r="J78">
            <v>2623.079511021841</v>
          </cell>
          <cell r="K78">
            <v>20.643729999750001</v>
          </cell>
          <cell r="L78">
            <v>765.5069341995187</v>
          </cell>
          <cell r="M78">
            <v>0</v>
          </cell>
          <cell r="N78">
            <v>3409.2301752211097</v>
          </cell>
        </row>
        <row r="79">
          <cell r="A79" t="str">
            <v>TK-127b</v>
          </cell>
          <cell r="B79" t="str">
            <v>Low Reformate (2-4)</v>
          </cell>
          <cell r="C79">
            <v>62</v>
          </cell>
          <cell r="D79">
            <v>2</v>
          </cell>
          <cell r="E79" t="str">
            <v>622</v>
          </cell>
          <cell r="F79">
            <v>1620906</v>
          </cell>
          <cell r="G79">
            <v>6.3</v>
          </cell>
          <cell r="H79">
            <v>0</v>
          </cell>
          <cell r="I79">
            <v>0</v>
          </cell>
          <cell r="J79">
            <v>75.972885391154037</v>
          </cell>
          <cell r="K79">
            <v>4.3057703566874999</v>
          </cell>
          <cell r="L79">
            <v>21.042983216652196</v>
          </cell>
          <cell r="M79">
            <v>0</v>
          </cell>
          <cell r="N79">
            <v>101.32163896449373</v>
          </cell>
        </row>
        <row r="80">
          <cell r="A80" t="str">
            <v>TK-128</v>
          </cell>
          <cell r="B80" t="str">
            <v>HSR</v>
          </cell>
          <cell r="C80">
            <v>63</v>
          </cell>
          <cell r="D80">
            <v>1</v>
          </cell>
          <cell r="E80" t="str">
            <v>631</v>
          </cell>
          <cell r="F80">
            <v>11590530</v>
          </cell>
          <cell r="G80">
            <v>9.3000000000000007</v>
          </cell>
          <cell r="H80">
            <v>0</v>
          </cell>
          <cell r="I80">
            <v>0</v>
          </cell>
          <cell r="J80">
            <v>1210.4135384256087</v>
          </cell>
          <cell r="K80">
            <v>35.539555287313426</v>
          </cell>
          <cell r="L80">
            <v>591.49104038041207</v>
          </cell>
          <cell r="M80">
            <v>0</v>
          </cell>
          <cell r="N80">
            <v>1837.4441340933345</v>
          </cell>
        </row>
        <row r="81">
          <cell r="A81" t="str">
            <v>TK-129</v>
          </cell>
          <cell r="B81" t="str">
            <v>HSR</v>
          </cell>
          <cell r="C81">
            <v>64</v>
          </cell>
          <cell r="D81">
            <v>1</v>
          </cell>
          <cell r="E81" t="str">
            <v>641</v>
          </cell>
          <cell r="F81">
            <v>12187014</v>
          </cell>
          <cell r="G81">
            <v>9.8000000000000007</v>
          </cell>
          <cell r="H81">
            <v>0</v>
          </cell>
          <cell r="I81">
            <v>0</v>
          </cell>
          <cell r="J81">
            <v>1210.4135384256087</v>
          </cell>
          <cell r="K81">
            <v>37.368529121641785</v>
          </cell>
          <cell r="L81">
            <v>343.66566804888942</v>
          </cell>
          <cell r="M81">
            <v>0</v>
          </cell>
          <cell r="N81">
            <v>1591.4477355961399</v>
          </cell>
        </row>
        <row r="82">
          <cell r="A82" t="str">
            <v>TK-130a</v>
          </cell>
          <cell r="B82" t="str">
            <v>LSR (1-2, 9-10)</v>
          </cell>
          <cell r="C82">
            <v>111</v>
          </cell>
          <cell r="D82">
            <v>1</v>
          </cell>
          <cell r="E82" t="str">
            <v>1111</v>
          </cell>
          <cell r="F82">
            <v>6143760</v>
          </cell>
          <cell r="G82">
            <v>10.7</v>
          </cell>
          <cell r="H82">
            <v>0</v>
          </cell>
          <cell r="I82">
            <v>0</v>
          </cell>
          <cell r="J82">
            <v>1013.8459188888849</v>
          </cell>
          <cell r="K82">
            <v>14.79428379</v>
          </cell>
          <cell r="L82">
            <v>487.042747728564</v>
          </cell>
          <cell r="M82">
            <v>0</v>
          </cell>
          <cell r="N82">
            <v>1515.682950407449</v>
          </cell>
        </row>
        <row r="83">
          <cell r="A83" t="str">
            <v>TK-130b</v>
          </cell>
          <cell r="B83" t="str">
            <v>Low Reformate (3-8, 11-12)</v>
          </cell>
          <cell r="C83">
            <v>111</v>
          </cell>
          <cell r="D83">
            <v>2</v>
          </cell>
          <cell r="E83" t="str">
            <v>1112</v>
          </cell>
          <cell r="F83">
            <v>11281284</v>
          </cell>
          <cell r="G83">
            <v>10.7</v>
          </cell>
          <cell r="H83">
            <v>0</v>
          </cell>
          <cell r="I83">
            <v>0</v>
          </cell>
          <cell r="J83">
            <v>208.91023177538918</v>
          </cell>
          <cell r="K83">
            <v>29.967572599874998</v>
          </cell>
          <cell r="L83">
            <v>98.542001577149961</v>
          </cell>
          <cell r="M83">
            <v>0</v>
          </cell>
          <cell r="N83">
            <v>337.41980595241415</v>
          </cell>
        </row>
        <row r="84">
          <cell r="A84" t="str">
            <v>TK-140</v>
          </cell>
          <cell r="B84" t="str">
            <v>Ariz Tuc UNL HVP</v>
          </cell>
          <cell r="C84">
            <v>84</v>
          </cell>
          <cell r="D84">
            <v>1</v>
          </cell>
          <cell r="E84" t="str">
            <v>841</v>
          </cell>
          <cell r="F84">
            <v>145987380</v>
          </cell>
          <cell r="G84">
            <v>45.9</v>
          </cell>
          <cell r="H84">
            <v>0</v>
          </cell>
          <cell r="I84">
            <v>0</v>
          </cell>
          <cell r="J84">
            <v>4105.0524467680634</v>
          </cell>
          <cell r="K84">
            <v>276.22613438999997</v>
          </cell>
          <cell r="L84">
            <v>1985.6648514870262</v>
          </cell>
          <cell r="M84">
            <v>0</v>
          </cell>
          <cell r="N84">
            <v>6366.9434326450901</v>
          </cell>
        </row>
        <row r="85">
          <cell r="A85" t="str">
            <v>TK-141</v>
          </cell>
          <cell r="B85" t="str">
            <v>Ariz Tuc UNL HVP</v>
          </cell>
          <cell r="C85">
            <v>65</v>
          </cell>
          <cell r="D85">
            <v>1</v>
          </cell>
          <cell r="E85" t="str">
            <v>651</v>
          </cell>
          <cell r="F85">
            <v>42214326</v>
          </cell>
          <cell r="G85">
            <v>13.8</v>
          </cell>
          <cell r="H85">
            <v>0</v>
          </cell>
          <cell r="I85">
            <v>0</v>
          </cell>
          <cell r="J85">
            <v>4105.0524467680634</v>
          </cell>
          <cell r="K85">
            <v>79.874713052999994</v>
          </cell>
          <cell r="L85">
            <v>1985.6648514870262</v>
          </cell>
          <cell r="M85">
            <v>0</v>
          </cell>
          <cell r="N85">
            <v>6170.5920113080902</v>
          </cell>
        </row>
        <row r="86">
          <cell r="A86" t="str">
            <v>TK-142a</v>
          </cell>
          <cell r="B86" t="str">
            <v>LSR (1-2, 11-12)</v>
          </cell>
          <cell r="C86">
            <v>66</v>
          </cell>
          <cell r="D86">
            <v>1</v>
          </cell>
          <cell r="E86" t="str">
            <v>661</v>
          </cell>
          <cell r="F86">
            <v>6908706</v>
          </cell>
          <cell r="G86">
            <v>6.8</v>
          </cell>
          <cell r="H86">
            <v>0</v>
          </cell>
          <cell r="I86">
            <v>0</v>
          </cell>
          <cell r="J86">
            <v>1036.6466842357599</v>
          </cell>
          <cell r="K86">
            <v>14.787811037999999</v>
          </cell>
          <cell r="L86">
            <v>387.5507549066952</v>
          </cell>
          <cell r="M86">
            <v>0</v>
          </cell>
          <cell r="N86">
            <v>1438.9852501804551</v>
          </cell>
        </row>
        <row r="87">
          <cell r="A87" t="str">
            <v>TK-142b</v>
          </cell>
          <cell r="B87" t="str">
            <v>HSR (3-10)</v>
          </cell>
          <cell r="C87">
            <v>66</v>
          </cell>
          <cell r="D87">
            <v>2</v>
          </cell>
          <cell r="E87" t="str">
            <v>662</v>
          </cell>
          <cell r="F87">
            <v>7611996</v>
          </cell>
          <cell r="G87">
            <v>6.8</v>
          </cell>
          <cell r="H87">
            <v>0</v>
          </cell>
          <cell r="I87">
            <v>0</v>
          </cell>
          <cell r="J87">
            <v>1224.4717450764028</v>
          </cell>
          <cell r="K87">
            <v>17.375589123333331</v>
          </cell>
          <cell r="L87">
            <v>445.07062827557735</v>
          </cell>
          <cell r="M87">
            <v>0</v>
          </cell>
          <cell r="N87">
            <v>1686.9179624753135</v>
          </cell>
        </row>
        <row r="88">
          <cell r="A88" t="str">
            <v>TK-143a</v>
          </cell>
          <cell r="B88" t="str">
            <v>LSR (1-3, 9-12)</v>
          </cell>
          <cell r="C88">
            <v>67</v>
          </cell>
          <cell r="D88">
            <v>1</v>
          </cell>
          <cell r="E88" t="str">
            <v>671</v>
          </cell>
          <cell r="F88">
            <v>5515314</v>
          </cell>
          <cell r="G88">
            <v>4.2</v>
          </cell>
          <cell r="H88">
            <v>0</v>
          </cell>
          <cell r="I88">
            <v>0</v>
          </cell>
          <cell r="J88">
            <v>2008.5375739008059</v>
          </cell>
          <cell r="K88">
            <v>11.805310755333332</v>
          </cell>
          <cell r="L88">
            <v>956.31192156100462</v>
          </cell>
          <cell r="M88">
            <v>0</v>
          </cell>
          <cell r="N88">
            <v>2976.6548062171437</v>
          </cell>
        </row>
        <row r="89">
          <cell r="A89" t="str">
            <v>TK-143b</v>
          </cell>
          <cell r="B89" t="str">
            <v>HSR (4-8)</v>
          </cell>
          <cell r="C89">
            <v>67</v>
          </cell>
          <cell r="D89">
            <v>2</v>
          </cell>
          <cell r="E89" t="str">
            <v>672</v>
          </cell>
          <cell r="F89">
            <v>3478986</v>
          </cell>
          <cell r="G89">
            <v>4.2</v>
          </cell>
          <cell r="H89">
            <v>0</v>
          </cell>
          <cell r="I89">
            <v>0</v>
          </cell>
          <cell r="J89">
            <v>823.55801174233579</v>
          </cell>
          <cell r="K89">
            <v>7.9413377649999992</v>
          </cell>
          <cell r="L89">
            <v>382.48321334517334</v>
          </cell>
          <cell r="M89">
            <v>0</v>
          </cell>
          <cell r="N89">
            <v>1213.9825628525091</v>
          </cell>
        </row>
        <row r="90">
          <cell r="A90" t="str">
            <v>TK-144</v>
          </cell>
          <cell r="B90" t="str">
            <v>Unleaded LRVP</v>
          </cell>
          <cell r="C90">
            <v>68</v>
          </cell>
          <cell r="D90">
            <v>1</v>
          </cell>
          <cell r="E90" t="str">
            <v>681</v>
          </cell>
          <cell r="F90">
            <v>74254026</v>
          </cell>
          <cell r="G90">
            <v>35</v>
          </cell>
          <cell r="H90">
            <v>0</v>
          </cell>
          <cell r="I90">
            <v>0</v>
          </cell>
          <cell r="J90">
            <v>2345.6703490829277</v>
          </cell>
          <cell r="K90">
            <v>171.71950693699998</v>
          </cell>
          <cell r="L90">
            <v>705.16293973088182</v>
          </cell>
          <cell r="M90">
            <v>0</v>
          </cell>
          <cell r="N90">
            <v>3222.5527957508093</v>
          </cell>
        </row>
        <row r="91">
          <cell r="A91" t="str">
            <v>TK-145</v>
          </cell>
          <cell r="B91" t="str">
            <v>Premium LRVP</v>
          </cell>
          <cell r="C91">
            <v>69</v>
          </cell>
          <cell r="D91">
            <v>1</v>
          </cell>
          <cell r="E91" t="str">
            <v>691</v>
          </cell>
          <cell r="F91">
            <v>148285410</v>
          </cell>
          <cell r="G91">
            <v>69.599999999999994</v>
          </cell>
          <cell r="H91">
            <v>0</v>
          </cell>
          <cell r="I91">
            <v>0</v>
          </cell>
          <cell r="J91">
            <v>2345.6703490829277</v>
          </cell>
          <cell r="K91">
            <v>340.14966594916666</v>
          </cell>
          <cell r="L91">
            <v>1102.8634683918069</v>
          </cell>
          <cell r="M91">
            <v>0</v>
          </cell>
          <cell r="N91">
            <v>3788.6834834239016</v>
          </cell>
        </row>
        <row r="92">
          <cell r="A92" t="str">
            <v>TK-146</v>
          </cell>
          <cell r="B92" t="str">
            <v>Unleaded HRVP</v>
          </cell>
          <cell r="C92">
            <v>70</v>
          </cell>
          <cell r="D92">
            <v>1</v>
          </cell>
          <cell r="E92" t="str">
            <v>701</v>
          </cell>
          <cell r="F92">
            <v>135006564</v>
          </cell>
          <cell r="G92">
            <v>42.6</v>
          </cell>
          <cell r="H92">
            <v>0</v>
          </cell>
          <cell r="I92">
            <v>0</v>
          </cell>
          <cell r="J92">
            <v>4105.0524467680634</v>
          </cell>
          <cell r="K92">
            <v>255.44907574199999</v>
          </cell>
          <cell r="L92">
            <v>1691.1241277425745</v>
          </cell>
          <cell r="M92">
            <v>0</v>
          </cell>
          <cell r="N92">
            <v>6051.6256502526376</v>
          </cell>
        </row>
        <row r="93">
          <cell r="A93" t="str">
            <v>TK-164</v>
          </cell>
          <cell r="B93" t="str">
            <v>Premium HRVP</v>
          </cell>
          <cell r="C93">
            <v>71</v>
          </cell>
          <cell r="D93">
            <v>1</v>
          </cell>
          <cell r="E93" t="str">
            <v>711</v>
          </cell>
          <cell r="F93">
            <v>70919520</v>
          </cell>
          <cell r="G93">
            <v>59.6</v>
          </cell>
          <cell r="H93">
            <v>0</v>
          </cell>
          <cell r="I93">
            <v>0</v>
          </cell>
          <cell r="J93">
            <v>2500.3501266678204</v>
          </cell>
          <cell r="K93">
            <v>218.52700859104476</v>
          </cell>
          <cell r="L93">
            <v>1418.2217617822057</v>
          </cell>
          <cell r="M93">
            <v>0</v>
          </cell>
          <cell r="N93">
            <v>4137.0988970410708</v>
          </cell>
        </row>
        <row r="94">
          <cell r="A94" t="str">
            <v>TK-165</v>
          </cell>
          <cell r="B94" t="str">
            <v>Diesel</v>
          </cell>
          <cell r="C94">
            <v>72</v>
          </cell>
          <cell r="D94">
            <v>1</v>
          </cell>
          <cell r="E94" t="str">
            <v>721</v>
          </cell>
          <cell r="F94">
            <v>84261282</v>
          </cell>
          <cell r="G94">
            <v>36.5</v>
          </cell>
          <cell r="H94">
            <v>0</v>
          </cell>
          <cell r="I94">
            <v>0</v>
          </cell>
          <cell r="J94">
            <v>9.3702205406945467</v>
          </cell>
          <cell r="K94">
            <v>228.28521262866667</v>
          </cell>
          <cell r="L94">
            <v>5.2737685592454326</v>
          </cell>
          <cell r="M94">
            <v>0</v>
          </cell>
          <cell r="N94">
            <v>242.92920172860667</v>
          </cell>
        </row>
        <row r="95">
          <cell r="A95" t="str">
            <v>TK-166</v>
          </cell>
          <cell r="B95" t="str">
            <v>Premium LRVP</v>
          </cell>
          <cell r="C95">
            <v>73</v>
          </cell>
          <cell r="D95">
            <v>1</v>
          </cell>
          <cell r="E95" t="str">
            <v>731</v>
          </cell>
          <cell r="F95">
            <v>67357626</v>
          </cell>
          <cell r="G95">
            <v>57.3</v>
          </cell>
          <cell r="H95">
            <v>0</v>
          </cell>
          <cell r="I95">
            <v>0</v>
          </cell>
          <cell r="J95">
            <v>1746.2212598728461</v>
          </cell>
          <cell r="K95">
            <v>207.55160942395523</v>
          </cell>
          <cell r="L95">
            <v>1248.003850906088</v>
          </cell>
          <cell r="M95">
            <v>0</v>
          </cell>
          <cell r="N95">
            <v>3201.776720202889</v>
          </cell>
        </row>
        <row r="96">
          <cell r="A96" t="str">
            <v>TK-167a</v>
          </cell>
          <cell r="B96" t="str">
            <v>Unleaded HRVP (1-3, 7-12)</v>
          </cell>
          <cell r="C96">
            <v>74</v>
          </cell>
          <cell r="D96">
            <v>1</v>
          </cell>
          <cell r="E96" t="str">
            <v>741</v>
          </cell>
          <cell r="F96">
            <v>85501122</v>
          </cell>
          <cell r="G96">
            <v>41</v>
          </cell>
          <cell r="H96">
            <v>0</v>
          </cell>
          <cell r="I96">
            <v>0</v>
          </cell>
          <cell r="J96">
            <v>2337.9493248847903</v>
          </cell>
          <cell r="K96">
            <v>197.72948758899997</v>
          </cell>
          <cell r="L96">
            <v>1117.5767520556208</v>
          </cell>
          <cell r="M96">
            <v>0</v>
          </cell>
          <cell r="N96">
            <v>3653.2555645294115</v>
          </cell>
        </row>
        <row r="97">
          <cell r="A97" t="str">
            <v>TK-167b</v>
          </cell>
          <cell r="B97" t="str">
            <v>HSR (4-6)</v>
          </cell>
          <cell r="C97">
            <v>74</v>
          </cell>
          <cell r="D97">
            <v>2</v>
          </cell>
          <cell r="E97" t="str">
            <v>742</v>
          </cell>
          <cell r="F97">
            <v>2043258</v>
          </cell>
          <cell r="G97">
            <v>41</v>
          </cell>
          <cell r="H97">
            <v>0</v>
          </cell>
          <cell r="I97">
            <v>0</v>
          </cell>
          <cell r="J97">
            <v>516.97654480417486</v>
          </cell>
          <cell r="K97">
            <v>4.6640607116666661</v>
          </cell>
          <cell r="L97">
            <v>234.31100476265044</v>
          </cell>
          <cell r="M97">
            <v>0</v>
          </cell>
          <cell r="N97">
            <v>755.95161027849201</v>
          </cell>
        </row>
        <row r="98">
          <cell r="A98" t="str">
            <v>TK-181</v>
          </cell>
          <cell r="B98" t="str">
            <v>Hydrobate</v>
          </cell>
          <cell r="C98">
            <v>75</v>
          </cell>
          <cell r="D98">
            <v>1</v>
          </cell>
          <cell r="E98" t="str">
            <v>751</v>
          </cell>
          <cell r="F98">
            <v>17036376</v>
          </cell>
          <cell r="G98">
            <v>5.3</v>
          </cell>
          <cell r="H98">
            <v>0</v>
          </cell>
          <cell r="I98">
            <v>0</v>
          </cell>
          <cell r="J98">
            <v>1418.41508119331</v>
          </cell>
          <cell r="K98">
            <v>32.078445062727276</v>
          </cell>
          <cell r="L98">
            <v>4848.3462381411537</v>
          </cell>
          <cell r="M98">
            <v>0</v>
          </cell>
          <cell r="N98">
            <v>6298.8397643971912</v>
          </cell>
        </row>
        <row r="99">
          <cell r="A99" t="str">
            <v>TK-182a</v>
          </cell>
          <cell r="B99" t="str">
            <v>LSR (1)</v>
          </cell>
          <cell r="C99">
            <v>76</v>
          </cell>
          <cell r="D99">
            <v>1</v>
          </cell>
          <cell r="E99" t="str">
            <v>761</v>
          </cell>
          <cell r="F99">
            <v>4002012</v>
          </cell>
          <cell r="G99">
            <v>30.3</v>
          </cell>
          <cell r="H99">
            <v>0</v>
          </cell>
          <cell r="I99">
            <v>0</v>
          </cell>
          <cell r="J99">
            <v>301.41905028693242</v>
          </cell>
          <cell r="K99">
            <v>7.0086664439999993</v>
          </cell>
          <cell r="L99">
            <v>971.82147829039366</v>
          </cell>
          <cell r="M99">
            <v>0</v>
          </cell>
          <cell r="N99">
            <v>1280.2491950213262</v>
          </cell>
        </row>
        <row r="100">
          <cell r="A100" t="str">
            <v>TK-182b</v>
          </cell>
          <cell r="B100" t="str">
            <v>Unleaded HRVP (2-3, 6-12)</v>
          </cell>
          <cell r="C100">
            <v>76</v>
          </cell>
          <cell r="D100">
            <v>2</v>
          </cell>
          <cell r="E100" t="str">
            <v>762</v>
          </cell>
          <cell r="F100">
            <v>82400472</v>
          </cell>
          <cell r="G100">
            <v>30.3</v>
          </cell>
          <cell r="H100">
            <v>0</v>
          </cell>
          <cell r="I100">
            <v>0</v>
          </cell>
          <cell r="J100">
            <v>3038.1815784291039</v>
          </cell>
          <cell r="K100">
            <v>155.91185931599998</v>
          </cell>
          <cell r="L100">
            <v>10096.347431424767</v>
          </cell>
          <cell r="M100">
            <v>0</v>
          </cell>
          <cell r="N100">
            <v>13290.44086916987</v>
          </cell>
        </row>
        <row r="101">
          <cell r="A101" t="str">
            <v>TK-182c</v>
          </cell>
          <cell r="B101" t="str">
            <v>HSR (4-5)</v>
          </cell>
          <cell r="C101">
            <v>76</v>
          </cell>
          <cell r="D101">
            <v>3</v>
          </cell>
          <cell r="E101" t="str">
            <v>763</v>
          </cell>
          <cell r="F101">
            <v>8100246</v>
          </cell>
          <cell r="G101">
            <v>30.3</v>
          </cell>
          <cell r="H101">
            <v>0</v>
          </cell>
          <cell r="I101">
            <v>0</v>
          </cell>
          <cell r="J101">
            <v>418.59724077536328</v>
          </cell>
          <cell r="K101">
            <v>15.128261384999998</v>
          </cell>
          <cell r="L101">
            <v>1716.5967737717185</v>
          </cell>
          <cell r="M101">
            <v>0</v>
          </cell>
          <cell r="N101">
            <v>2150.3222759320815</v>
          </cell>
        </row>
        <row r="102">
          <cell r="A102" t="str">
            <v>TK-183</v>
          </cell>
          <cell r="B102" t="str">
            <v>Jet A</v>
          </cell>
          <cell r="C102">
            <v>77</v>
          </cell>
          <cell r="D102">
            <v>1</v>
          </cell>
          <cell r="E102" t="str">
            <v>771</v>
          </cell>
          <cell r="F102">
            <v>95867352</v>
          </cell>
          <cell r="G102">
            <v>29</v>
          </cell>
          <cell r="H102">
            <v>0</v>
          </cell>
          <cell r="I102">
            <v>0</v>
          </cell>
          <cell r="J102">
            <v>96.634616654192129</v>
          </cell>
          <cell r="K102">
            <v>205.46116576363636</v>
          </cell>
          <cell r="L102">
            <v>92.910144620946838</v>
          </cell>
          <cell r="M102">
            <v>0</v>
          </cell>
          <cell r="N102">
            <v>395.00592703877533</v>
          </cell>
        </row>
        <row r="103">
          <cell r="A103" t="str">
            <v>TK-190</v>
          </cell>
          <cell r="B103" t="str">
            <v>FCC Feed</v>
          </cell>
          <cell r="C103">
            <v>78</v>
          </cell>
          <cell r="D103">
            <v>1</v>
          </cell>
          <cell r="E103" t="str">
            <v>781</v>
          </cell>
          <cell r="F103">
            <v>10982790</v>
          </cell>
          <cell r="G103">
            <v>1.9</v>
          </cell>
          <cell r="H103">
            <v>0</v>
          </cell>
          <cell r="I103">
            <v>0</v>
          </cell>
          <cell r="J103">
            <v>0.5267918929561064</v>
          </cell>
          <cell r="K103">
            <v>18.0750312405</v>
          </cell>
          <cell r="L103">
            <v>3.1870982429969215</v>
          </cell>
          <cell r="M103">
            <v>0</v>
          </cell>
          <cell r="N103">
            <v>21.788921376453025</v>
          </cell>
        </row>
        <row r="104">
          <cell r="A104" t="str">
            <v>TK-191</v>
          </cell>
          <cell r="B104" t="str">
            <v>FCC Feed</v>
          </cell>
          <cell r="C104">
            <v>112</v>
          </cell>
          <cell r="D104">
            <v>1</v>
          </cell>
          <cell r="E104" t="str">
            <v>1121</v>
          </cell>
          <cell r="F104">
            <v>17862306</v>
          </cell>
          <cell r="G104">
            <v>3</v>
          </cell>
          <cell r="H104">
            <v>0</v>
          </cell>
          <cell r="I104">
            <v>0</v>
          </cell>
          <cell r="J104">
            <v>0.5267918929561064</v>
          </cell>
          <cell r="K104">
            <v>29.397060216699998</v>
          </cell>
          <cell r="L104">
            <v>3.1870982429969219</v>
          </cell>
          <cell r="M104">
            <v>0</v>
          </cell>
          <cell r="N104">
            <v>33.110950352653028</v>
          </cell>
        </row>
        <row r="105">
          <cell r="A105" t="str">
            <v>TK-192</v>
          </cell>
          <cell r="B105" t="str">
            <v>Crude (WTI)</v>
          </cell>
          <cell r="C105">
            <v>79</v>
          </cell>
          <cell r="D105">
            <v>1</v>
          </cell>
          <cell r="E105" t="str">
            <v>791</v>
          </cell>
          <cell r="F105">
            <v>380554524</v>
          </cell>
          <cell r="G105">
            <v>64.3</v>
          </cell>
          <cell r="H105">
            <v>0</v>
          </cell>
          <cell r="I105">
            <v>0</v>
          </cell>
          <cell r="J105">
            <v>968.47380472504449</v>
          </cell>
          <cell r="K105">
            <v>2341.1533100039996</v>
          </cell>
          <cell r="L105">
            <v>5988.8467545904778</v>
          </cell>
          <cell r="M105">
            <v>0</v>
          </cell>
          <cell r="N105">
            <v>9298.4738693195213</v>
          </cell>
        </row>
        <row r="106">
          <cell r="A106" t="str">
            <v>TK-202</v>
          </cell>
          <cell r="B106" t="str">
            <v>Diesel</v>
          </cell>
          <cell r="C106">
            <v>80</v>
          </cell>
          <cell r="D106">
            <v>1</v>
          </cell>
          <cell r="E106" t="str">
            <v>801</v>
          </cell>
          <cell r="F106">
            <v>7224336</v>
          </cell>
          <cell r="G106">
            <v>8.6</v>
          </cell>
          <cell r="H106">
            <v>0</v>
          </cell>
          <cell r="I106">
            <v>0</v>
          </cell>
          <cell r="J106">
            <v>48.317308327096065</v>
          </cell>
          <cell r="K106">
            <v>32.027827051636365</v>
          </cell>
          <cell r="L106">
            <v>2.4941599771398177</v>
          </cell>
          <cell r="M106">
            <v>0</v>
          </cell>
          <cell r="N106">
            <v>82.839295355872252</v>
          </cell>
        </row>
        <row r="107">
          <cell r="A107" t="str">
            <v>TK-210</v>
          </cell>
          <cell r="B107" t="str">
            <v>Crude (WTI)</v>
          </cell>
          <cell r="C107">
            <v>86</v>
          </cell>
          <cell r="D107">
            <v>1</v>
          </cell>
          <cell r="E107" t="str">
            <v>861</v>
          </cell>
          <cell r="F107">
            <v>387302034</v>
          </cell>
          <cell r="G107">
            <v>61.1</v>
          </cell>
          <cell r="H107">
            <v>0</v>
          </cell>
          <cell r="I107">
            <v>0</v>
          </cell>
          <cell r="J107">
            <v>968.47380472504449</v>
          </cell>
          <cell r="K107">
            <v>2382.6636702139999</v>
          </cell>
          <cell r="L107">
            <v>4685.28073187265</v>
          </cell>
          <cell r="M107">
            <v>0</v>
          </cell>
          <cell r="N107">
            <v>8036.4182068116943</v>
          </cell>
        </row>
        <row r="108">
          <cell r="A108" t="str">
            <v>TK-211</v>
          </cell>
          <cell r="B108" t="str">
            <v>Crude (WTI) (1, 3-6), WTI Semi Sour (2, 7-12)</v>
          </cell>
          <cell r="C108">
            <v>81</v>
          </cell>
          <cell r="D108">
            <v>1</v>
          </cell>
          <cell r="E108" t="str">
            <v>811</v>
          </cell>
          <cell r="F108">
            <v>40038306</v>
          </cell>
          <cell r="G108">
            <v>6.3</v>
          </cell>
          <cell r="H108">
            <v>0</v>
          </cell>
          <cell r="I108">
            <v>0</v>
          </cell>
          <cell r="J108">
            <v>968.47380472504449</v>
          </cell>
          <cell r="K108">
            <v>246.31375192599998</v>
          </cell>
          <cell r="L108">
            <v>716.24868754855493</v>
          </cell>
          <cell r="M108">
            <v>0</v>
          </cell>
          <cell r="N108">
            <v>1931.0362441995994</v>
          </cell>
        </row>
        <row r="109">
          <cell r="A109" t="str">
            <v>TK-803</v>
          </cell>
          <cell r="B109" t="str">
            <v>Rainwater (Assume Crude)</v>
          </cell>
          <cell r="C109">
            <v>82</v>
          </cell>
          <cell r="D109">
            <v>1</v>
          </cell>
          <cell r="E109" t="str">
            <v>821</v>
          </cell>
          <cell r="F109">
            <v>34838538</v>
          </cell>
          <cell r="G109">
            <v>10.8</v>
          </cell>
          <cell r="H109">
            <v>0</v>
          </cell>
          <cell r="I109">
            <v>0</v>
          </cell>
          <cell r="J109">
            <v>4.7904364957714093E-2</v>
          </cell>
          <cell r="K109">
            <v>41.756110308970584</v>
          </cell>
          <cell r="L109">
            <v>2.7135994074609506E-2</v>
          </cell>
          <cell r="M109">
            <v>0</v>
          </cell>
          <cell r="N109">
            <v>41.831150668002913</v>
          </cell>
        </row>
        <row r="110">
          <cell r="A110" t="str">
            <v>TK-804</v>
          </cell>
          <cell r="B110" t="str">
            <v>Rainwater (Assume Crude)</v>
          </cell>
          <cell r="C110">
            <v>83</v>
          </cell>
          <cell r="D110">
            <v>1</v>
          </cell>
          <cell r="E110" t="str">
            <v>831</v>
          </cell>
          <cell r="F110">
            <v>48133386</v>
          </cell>
          <cell r="G110">
            <v>13</v>
          </cell>
          <cell r="H110">
            <v>0</v>
          </cell>
          <cell r="I110">
            <v>0</v>
          </cell>
          <cell r="J110">
            <v>4.2268557315630083E-2</v>
          </cell>
          <cell r="K110">
            <v>65.382901699499996</v>
          </cell>
          <cell r="L110">
            <v>2.4316252906638174E-2</v>
          </cell>
          <cell r="M110">
            <v>0</v>
          </cell>
          <cell r="N110">
            <v>65.449486509722277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"/>
      <sheetName val="22055 MERA_Flowchart"/>
      <sheetName val="A-3 Flare (2)"/>
      <sheetName val="22055 Amendment Notes"/>
      <sheetName val="Table 1(a)"/>
      <sheetName val="Table 1-1 Net Diff"/>
      <sheetName val="Index"/>
      <sheetName val="A-3 Flare"/>
      <sheetName val="A-1 Tanks"/>
      <sheetName val="A-2 Process Fugitives"/>
      <sheetName val="A-4 Sewers 4,7,5"/>
      <sheetName val="A-5 Sewer 6"/>
      <sheetName val="C-1 Maint Calcs - MAOL"/>
      <sheetName val="C-4 Maint Calcs - IPL"/>
      <sheetName val="C-3 Maint Calcs - AMOL"/>
      <sheetName val="C-2 Maint Calcs - IB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Flow"/>
      <sheetName val="Input Summary"/>
      <sheetName val="Scrap Unloading in Yard"/>
      <sheetName val="Baghouse-Curr&amp;Prop"/>
      <sheetName val="Tire Wire Unloading - Curr"/>
      <sheetName val="Tire Wire Unloading -Prop"/>
      <sheetName val="TireWire Loading - Curr"/>
      <sheetName val="TireWire Loading - Prop"/>
      <sheetName val="Sweepings Unloading - Curr"/>
      <sheetName val="Sweepings Unloading - Prop"/>
      <sheetName val="Shredder Fugs - Curr"/>
      <sheetName val="Shredder Fugs - Prop"/>
      <sheetName val="TW Pile Wind Erosion - Curr"/>
      <sheetName val="TW Pile Wind Erosion - Prop"/>
      <sheetName val="Storage Piles - Curr"/>
      <sheetName val="Storage Piles - Prop"/>
      <sheetName val="Pile Summary"/>
      <sheetName val="Material Transfers-Current"/>
      <sheetName val="Material Transfers Summary-Curr"/>
      <sheetName val="Material Transfers-Proposed"/>
      <sheetName val="Material Transfers Summary-Prop"/>
      <sheetName val="ASR Emission Speciation - Curr"/>
      <sheetName val="ASR Emission Speciation - Prop"/>
      <sheetName val="Emissions Summary"/>
      <sheetName val="PBR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Data"/>
      <sheetName val="ES Page 1"/>
      <sheetName val="ES Page 2"/>
      <sheetName val="ES Page 3"/>
      <sheetName val="Targeted HAPS"/>
      <sheetName val="Summary"/>
      <sheetName val="Boilers"/>
      <sheetName val="CT 7&amp;8"/>
      <sheetName val="Emerg CT's"/>
      <sheetName val="Diesel Engines"/>
      <sheetName val="Coal Matl Balance"/>
      <sheetName val="MH Wind Erosion-Coal"/>
      <sheetName val="MH Pile-Coal"/>
      <sheetName val="Gravel Road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actor"/>
      <sheetName val="Unloading"/>
      <sheetName val="Tank"/>
      <sheetName val="Fug"/>
      <sheetName val="ChemProperties"/>
      <sheetName val="FugFactors"/>
      <sheetName val="MEA-Triazine vapor"/>
      <sheetName val="Hexion V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gulatory Review"/>
      <sheetName val="Emission Factors"/>
      <sheetName val="Revisions"/>
      <sheetName val="PSDs"/>
    </sheetNames>
    <sheetDataSet>
      <sheetData sheetId="0">
        <row r="20">
          <cell r="C20">
            <v>2.1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nk"/>
      <sheetName val="Loading"/>
      <sheetName val="Chemical Properties"/>
      <sheetName val="PPP"/>
      <sheetName val="18246"/>
      <sheetName val="EPN VAP_BAL (FMs Loading)"/>
      <sheetName val="Unloading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Determination"/>
      <sheetName val="Access Database"/>
      <sheetName val="Significant usage"/>
      <sheetName val="Glycol Ethers"/>
      <sheetName val="Coal - Metals &amp; Halogens"/>
      <sheetName val="Coal - Sulfur, Ash, &amp; Moisture"/>
      <sheetName val="Diesel - Chemicals"/>
      <sheetName val="Metal Purchases"/>
      <sheetName val="HCl and HF analytical"/>
    </sheetNames>
    <sheetDataSet>
      <sheetData sheetId="0"/>
      <sheetData sheetId="1">
        <row r="1">
          <cell r="A1" t="str">
            <v>Access Database</v>
          </cell>
        </row>
        <row r="2">
          <cell r="A2" t="str">
            <v>Chem (lb)</v>
          </cell>
          <cell r="B2" t="str">
            <v>CAS #</v>
          </cell>
          <cell r="C2" t="str">
            <v>Chemical</v>
          </cell>
          <cell r="E2" t="str">
            <v>MSDS #</v>
          </cell>
          <cell r="F2" t="str">
            <v>Usage</v>
          </cell>
          <cell r="G2" t="str">
            <v>Unit</v>
          </cell>
          <cell r="H2" t="str">
            <v>Mixture</v>
          </cell>
          <cell r="I2" t="str">
            <v>Density</v>
          </cell>
          <cell r="J2" t="str">
            <v>Chem (%)</v>
          </cell>
        </row>
        <row r="3">
          <cell r="A3">
            <v>20.02</v>
          </cell>
          <cell r="B3" t="str">
            <v>000076131</v>
          </cell>
          <cell r="C3" t="str">
            <v>1,1,2TRICHLORO1,2,2TRIFLUORO ETHANE</v>
          </cell>
          <cell r="D3" t="str">
            <v>L9783CH</v>
          </cell>
          <cell r="E3" t="str">
            <v>2666</v>
          </cell>
          <cell r="F3">
            <v>2</v>
          </cell>
          <cell r="G3" t="str">
            <v>GL</v>
          </cell>
          <cell r="H3" t="str">
            <v>1,1,2-TRICHLORO-1,2,2-TRIFLORO</v>
          </cell>
          <cell r="I3">
            <v>10.01</v>
          </cell>
          <cell r="J3">
            <v>100</v>
          </cell>
        </row>
        <row r="4">
          <cell r="A4">
            <v>20.02</v>
          </cell>
          <cell r="C4" t="str">
            <v>1,1,2TRICHLORO1,2,2TRIFLUORO ETHANE Total</v>
          </cell>
        </row>
        <row r="5">
          <cell r="A5">
            <v>3.3095600193738939</v>
          </cell>
          <cell r="B5" t="str">
            <v>000081072</v>
          </cell>
          <cell r="C5" t="str">
            <v>1,2-BENZISOTHIAZOL-3(2H)-ONE, 1,1-DIOXIDE</v>
          </cell>
          <cell r="D5" t="str">
            <v>L10LEAN</v>
          </cell>
          <cell r="E5" t="str">
            <v>2445</v>
          </cell>
          <cell r="F5">
            <v>38.936000823974609</v>
          </cell>
          <cell r="G5" t="str">
            <v>GL</v>
          </cell>
          <cell r="H5" t="str">
            <v>PNEUMATIC/HYDRAULIC SEAL 545</v>
          </cell>
          <cell r="I5">
            <v>8.5</v>
          </cell>
          <cell r="J5">
            <v>1</v>
          </cell>
        </row>
        <row r="6">
          <cell r="A6">
            <v>0.10676000356674194</v>
          </cell>
          <cell r="B6" t="str">
            <v>000081072</v>
          </cell>
          <cell r="C6" t="str">
            <v>1,2-BENZISOTHIAZOL-3(2H)-ONE, 1,1-DIOXIDE</v>
          </cell>
          <cell r="D6" t="str">
            <v>L2108204</v>
          </cell>
          <cell r="E6" t="str">
            <v>2445</v>
          </cell>
          <cell r="F6">
            <v>1.2560000419616699</v>
          </cell>
          <cell r="G6" t="str">
            <v>GL</v>
          </cell>
          <cell r="H6" t="str">
            <v>PNEUMATIC/HYDRAULIC SEAL 545</v>
          </cell>
          <cell r="I6">
            <v>8.5</v>
          </cell>
          <cell r="J6">
            <v>1</v>
          </cell>
        </row>
        <row r="7">
          <cell r="A7">
            <v>0.10676000356674194</v>
          </cell>
          <cell r="B7" t="str">
            <v>000081072</v>
          </cell>
          <cell r="C7" t="str">
            <v>1,2-BENZISOTHIAZOL-3(2H)-ONE, 1,1-DIOXIDE</v>
          </cell>
          <cell r="D7" t="str">
            <v>LALTOONA</v>
          </cell>
          <cell r="E7" t="str">
            <v>2445</v>
          </cell>
          <cell r="F7">
            <v>1.2560000419616699</v>
          </cell>
          <cell r="G7" t="str">
            <v>GL</v>
          </cell>
          <cell r="H7" t="str">
            <v>PNEUMATIC/HYDRAULIC SEAL 545</v>
          </cell>
          <cell r="I7">
            <v>8.5</v>
          </cell>
          <cell r="J7">
            <v>1</v>
          </cell>
        </row>
        <row r="8">
          <cell r="A8">
            <v>8.7695999487876861E-2</v>
          </cell>
          <cell r="B8" t="str">
            <v>000081072</v>
          </cell>
          <cell r="C8" t="str">
            <v>1,2-BENZISOTHIAZOL-3(2H)-ONE, 1,1-DIOXIDE</v>
          </cell>
          <cell r="D8" t="str">
            <v>T732310</v>
          </cell>
          <cell r="E8" t="str">
            <v>1196</v>
          </cell>
          <cell r="F8">
            <v>0.25200000405311584</v>
          </cell>
          <cell r="G8" t="str">
            <v>GL</v>
          </cell>
          <cell r="H8" t="str">
            <v>ADHESIVE/SEALANT 222</v>
          </cell>
          <cell r="I8">
            <v>8.6999998092651367</v>
          </cell>
          <cell r="J8">
            <v>4</v>
          </cell>
        </row>
        <row r="9">
          <cell r="A9">
            <v>6.9948000208854638E-2</v>
          </cell>
          <cell r="B9" t="str">
            <v>000081072</v>
          </cell>
          <cell r="C9" t="str">
            <v>1,2-BENZISOTHIAZOL-3(2H)-ONE, 1,1-DIOXIDE</v>
          </cell>
          <cell r="D9" t="str">
            <v>T758005</v>
          </cell>
          <cell r="E9" t="str">
            <v>1196</v>
          </cell>
          <cell r="F9">
            <v>0.20100000500679016</v>
          </cell>
          <cell r="G9" t="str">
            <v>GL</v>
          </cell>
          <cell r="H9" t="str">
            <v>ADHESIVE/SEALANT 222</v>
          </cell>
          <cell r="I9">
            <v>8.6999998092651367</v>
          </cell>
          <cell r="J9">
            <v>4</v>
          </cell>
        </row>
        <row r="10">
          <cell r="A10">
            <v>0.2873728032409667</v>
          </cell>
          <cell r="B10" t="str">
            <v>000081072</v>
          </cell>
          <cell r="C10" t="str">
            <v>1,2-BENZISOTHIAZOL-3(2H)-ONE, 1,1-DIOXIDE</v>
          </cell>
          <cell r="D10" t="str">
            <v>L240STA1</v>
          </cell>
          <cell r="E10" t="str">
            <v>543</v>
          </cell>
          <cell r="F10">
            <v>3.2655999660491943</v>
          </cell>
          <cell r="G10" t="str">
            <v>GL</v>
          </cell>
          <cell r="H10" t="str">
            <v>569 HYDRAULIC THREAD SEALANT</v>
          </cell>
          <cell r="I10">
            <v>8.8000001907348633</v>
          </cell>
          <cell r="J10">
            <v>1</v>
          </cell>
        </row>
        <row r="11">
          <cell r="A11">
            <v>0.82896003517150918</v>
          </cell>
          <cell r="B11" t="str">
            <v>000081072</v>
          </cell>
          <cell r="C11" t="str">
            <v>1,2-BENZISOTHIAZOL-3(2H)-ONE, 1,1-DIOXIDE</v>
          </cell>
          <cell r="D11" t="str">
            <v>L240STA1A</v>
          </cell>
          <cell r="E11" t="str">
            <v>543</v>
          </cell>
          <cell r="F11">
            <v>9.4200000762939453</v>
          </cell>
          <cell r="G11" t="str">
            <v>GL</v>
          </cell>
          <cell r="H11" t="str">
            <v>569 HYDRAULIC THREAD SEALANT</v>
          </cell>
          <cell r="I11">
            <v>8.8000001907348633</v>
          </cell>
          <cell r="J11">
            <v>1</v>
          </cell>
        </row>
        <row r="12">
          <cell r="A12">
            <v>0.13456799639654149</v>
          </cell>
          <cell r="B12" t="str">
            <v>000081072</v>
          </cell>
          <cell r="C12" t="str">
            <v>1,2-BENZISOTHIAZOL-3(2H)-ONE, 1,1-DIOXIDE</v>
          </cell>
          <cell r="D12" t="str">
            <v>L10LEAN</v>
          </cell>
          <cell r="E12" t="str">
            <v>736</v>
          </cell>
          <cell r="F12">
            <v>0.50400000810623169</v>
          </cell>
          <cell r="G12" t="str">
            <v>GL</v>
          </cell>
          <cell r="H12" t="str">
            <v>290 ADHESIVE/SEALANT</v>
          </cell>
          <cell r="I12">
            <v>8.8999996185302734</v>
          </cell>
          <cell r="J12">
            <v>3</v>
          </cell>
        </row>
        <row r="13">
          <cell r="A13">
            <v>3.3641999099135372E-2</v>
          </cell>
          <cell r="B13" t="str">
            <v>000081072</v>
          </cell>
          <cell r="C13" t="str">
            <v>1,2-BENZISOTHIAZOL-3(2H)-ONE, 1,1-DIOXIDE</v>
          </cell>
          <cell r="D13" t="str">
            <v>LALTOONA</v>
          </cell>
          <cell r="E13" t="str">
            <v>736</v>
          </cell>
          <cell r="F13">
            <v>0.12600000202655792</v>
          </cell>
          <cell r="G13" t="str">
            <v>GL</v>
          </cell>
          <cell r="H13" t="str">
            <v>290 ADHESIVE/SEALANT</v>
          </cell>
          <cell r="I13">
            <v>8.8999996185302734</v>
          </cell>
          <cell r="J13">
            <v>3</v>
          </cell>
        </row>
        <row r="14">
          <cell r="A14">
            <v>3.3641999099135372E-2</v>
          </cell>
          <cell r="B14" t="str">
            <v>000081072</v>
          </cell>
          <cell r="C14" t="str">
            <v>1,2-BENZISOTHIAZOL-3(2H)-ONE, 1,1-DIOXIDE</v>
          </cell>
          <cell r="D14" t="str">
            <v>T732310</v>
          </cell>
          <cell r="E14" t="str">
            <v>736</v>
          </cell>
          <cell r="F14">
            <v>0.12600000202655792</v>
          </cell>
          <cell r="G14" t="str">
            <v>GL</v>
          </cell>
          <cell r="H14" t="str">
            <v>290 ADHESIVE/SEALANT</v>
          </cell>
          <cell r="I14">
            <v>8.8999996185302734</v>
          </cell>
          <cell r="J14">
            <v>3</v>
          </cell>
        </row>
        <row r="15">
          <cell r="A15">
            <v>4.9831602731132545</v>
          </cell>
          <cell r="B15" t="str">
            <v>000081072</v>
          </cell>
          <cell r="C15" t="str">
            <v>1,2-BENZISOTHIAZOL-3(2H)-ONE, 1,1-DIOXIDE</v>
          </cell>
          <cell r="D15" t="str">
            <v>L10LEAN</v>
          </cell>
          <cell r="E15" t="str">
            <v>1194</v>
          </cell>
          <cell r="F15">
            <v>13.690000534057617</v>
          </cell>
          <cell r="G15" t="str">
            <v>GL</v>
          </cell>
          <cell r="H15" t="str">
            <v>REMOVABLE THREADLOCKER 242</v>
          </cell>
          <cell r="I15">
            <v>9.1000003814697266</v>
          </cell>
          <cell r="J15">
            <v>4</v>
          </cell>
        </row>
        <row r="16">
          <cell r="A16">
            <v>4.5864001982271673E-3</v>
          </cell>
          <cell r="B16" t="str">
            <v>000081072</v>
          </cell>
          <cell r="C16" t="str">
            <v>1,2-BENZISOTHIAZOL-3(2H)-ONE, 1,1-DIOXIDE</v>
          </cell>
          <cell r="D16" t="str">
            <v>L12MAINT</v>
          </cell>
          <cell r="E16" t="str">
            <v>1194</v>
          </cell>
          <cell r="F16">
            <v>1.2600000016391277E-2</v>
          </cell>
          <cell r="G16" t="str">
            <v>GL</v>
          </cell>
          <cell r="H16" t="str">
            <v>REMOVABLE THREADLOCKER 242</v>
          </cell>
          <cell r="I16">
            <v>9.1000003814697266</v>
          </cell>
          <cell r="J16">
            <v>4</v>
          </cell>
        </row>
        <row r="17">
          <cell r="A17">
            <v>0.13715520056848504</v>
          </cell>
          <cell r="B17" t="str">
            <v>000081072</v>
          </cell>
          <cell r="C17" t="str">
            <v>1,2-BENZISOTHIAZOL-3(2H)-ONE, 1,1-DIOXIDE</v>
          </cell>
          <cell r="D17" t="str">
            <v>L240STA1</v>
          </cell>
          <cell r="E17" t="str">
            <v>1194</v>
          </cell>
          <cell r="F17">
            <v>0.37680000066757202</v>
          </cell>
          <cell r="G17" t="str">
            <v>GL</v>
          </cell>
          <cell r="H17" t="str">
            <v>REMOVABLE THREADLOCKER 242</v>
          </cell>
          <cell r="I17">
            <v>9.1000003814697266</v>
          </cell>
          <cell r="J17">
            <v>4</v>
          </cell>
        </row>
        <row r="18">
          <cell r="A18">
            <v>0.41132002635479015</v>
          </cell>
          <cell r="B18" t="str">
            <v>000081072</v>
          </cell>
          <cell r="C18" t="str">
            <v>1,2-BENZISOTHIAZOL-3(2H)-ONE, 1,1-DIOXIDE</v>
          </cell>
          <cell r="D18" t="str">
            <v>L240STA1A</v>
          </cell>
          <cell r="E18" t="str">
            <v>1194</v>
          </cell>
          <cell r="F18">
            <v>1.1299999952316284</v>
          </cell>
          <cell r="G18" t="str">
            <v>GL</v>
          </cell>
          <cell r="H18" t="str">
            <v>REMOVABLE THREADLOCKER 242</v>
          </cell>
          <cell r="I18">
            <v>9.1000003814697266</v>
          </cell>
          <cell r="J18">
            <v>4</v>
          </cell>
        </row>
        <row r="19">
          <cell r="A19">
            <v>2.6936000798284992E-2</v>
          </cell>
          <cell r="B19" t="str">
            <v>000081072</v>
          </cell>
          <cell r="C19" t="str">
            <v>1,2-BENZISOTHIAZOL-3(2H)-ONE, 1,1-DIOXIDE</v>
          </cell>
          <cell r="D19" t="str">
            <v>L42PS</v>
          </cell>
          <cell r="E19" t="str">
            <v>1194</v>
          </cell>
          <cell r="F19">
            <v>7.4000000953674316E-2</v>
          </cell>
          <cell r="G19" t="str">
            <v>GL</v>
          </cell>
          <cell r="H19" t="str">
            <v>REMOVABLE THREADLOCKER 242</v>
          </cell>
          <cell r="I19">
            <v>9.1000003814697266</v>
          </cell>
          <cell r="J19">
            <v>4</v>
          </cell>
        </row>
        <row r="20">
          <cell r="A20">
            <v>0.22859201721954378</v>
          </cell>
          <cell r="B20" t="str">
            <v>000081072</v>
          </cell>
          <cell r="C20" t="str">
            <v>1,2-BENZISOTHIAZOL-3(2H)-ONE, 1,1-DIOXIDE</v>
          </cell>
          <cell r="D20" t="str">
            <v>L730407</v>
          </cell>
          <cell r="E20" t="str">
            <v>1194</v>
          </cell>
          <cell r="F20">
            <v>0.62800002098083496</v>
          </cell>
          <cell r="G20" t="str">
            <v>GL</v>
          </cell>
          <cell r="H20" t="str">
            <v>REMOVABLE THREADLOCKER 242</v>
          </cell>
          <cell r="I20">
            <v>9.1000003814697266</v>
          </cell>
          <cell r="J20">
            <v>4</v>
          </cell>
        </row>
        <row r="21">
          <cell r="A21">
            <v>4.5718400189495016E-2</v>
          </cell>
          <cell r="B21" t="str">
            <v>000081072</v>
          </cell>
          <cell r="C21" t="str">
            <v>1,2-BENZISOTHIAZOL-3(2H)-ONE, 1,1-DIOXIDE</v>
          </cell>
          <cell r="D21" t="str">
            <v>L730516</v>
          </cell>
          <cell r="E21" t="str">
            <v>1194</v>
          </cell>
          <cell r="F21">
            <v>0.12559999525547028</v>
          </cell>
          <cell r="G21" t="str">
            <v>GL</v>
          </cell>
          <cell r="H21" t="str">
            <v>REMOVABLE THREADLOCKER 242</v>
          </cell>
          <cell r="I21">
            <v>9.1000003814697266</v>
          </cell>
          <cell r="J21">
            <v>4</v>
          </cell>
        </row>
        <row r="22">
          <cell r="A22">
            <v>0.45718403443908756</v>
          </cell>
          <cell r="B22" t="str">
            <v>000081072</v>
          </cell>
          <cell r="C22" t="str">
            <v>1,2-BENZISOTHIAZOL-3(2H)-ONE, 1,1-DIOXIDE</v>
          </cell>
          <cell r="D22" t="str">
            <v>LALTOONA</v>
          </cell>
          <cell r="E22" t="str">
            <v>1194</v>
          </cell>
          <cell r="F22">
            <v>1.2560000419616699</v>
          </cell>
          <cell r="G22" t="str">
            <v>GL</v>
          </cell>
          <cell r="H22" t="str">
            <v>REMOVABLE THREADLOCKER 242</v>
          </cell>
          <cell r="I22">
            <v>9.1000003814697266</v>
          </cell>
          <cell r="J22">
            <v>4</v>
          </cell>
        </row>
        <row r="23">
          <cell r="A23">
            <v>0.28311920823852998</v>
          </cell>
          <cell r="B23" t="str">
            <v>000081072</v>
          </cell>
          <cell r="C23" t="str">
            <v>1,2-BENZISOTHIAZOL-3(2H)-ONE, 1,1-DIOXIDE</v>
          </cell>
          <cell r="D23" t="str">
            <v>P541508</v>
          </cell>
          <cell r="E23" t="str">
            <v>1194</v>
          </cell>
          <cell r="F23">
            <v>0.77779996395111084</v>
          </cell>
          <cell r="G23" t="str">
            <v>GL</v>
          </cell>
          <cell r="H23" t="str">
            <v>REMOVABLE THREADLOCKER 242</v>
          </cell>
          <cell r="I23">
            <v>9.1000003814697266</v>
          </cell>
          <cell r="J23">
            <v>4</v>
          </cell>
        </row>
        <row r="24">
          <cell r="A24">
            <v>0.34274241793451327</v>
          </cell>
          <cell r="B24" t="str">
            <v>000081072</v>
          </cell>
          <cell r="C24" t="str">
            <v>1,2-BENZISOTHIAZOL-3(2H)-ONE, 1,1-DIOXIDE</v>
          </cell>
          <cell r="D24" t="str">
            <v>P635330</v>
          </cell>
          <cell r="E24" t="str">
            <v>1194</v>
          </cell>
          <cell r="F24">
            <v>0.94160002470016479</v>
          </cell>
          <cell r="G24" t="str">
            <v>GL</v>
          </cell>
          <cell r="H24" t="str">
            <v>REMOVABLE THREADLOCKER 242</v>
          </cell>
          <cell r="I24">
            <v>9.1000003814697266</v>
          </cell>
          <cell r="J24">
            <v>4</v>
          </cell>
        </row>
        <row r="25">
          <cell r="A25">
            <v>0.33932081411142351</v>
          </cell>
          <cell r="B25" t="str">
            <v>000081072</v>
          </cell>
          <cell r="C25" t="str">
            <v>1,2-BENZISOTHIAZOL-3(2H)-ONE, 1,1-DIOXIDE</v>
          </cell>
          <cell r="D25" t="str">
            <v>P636342</v>
          </cell>
          <cell r="E25" t="str">
            <v>1194</v>
          </cell>
          <cell r="F25">
            <v>0.93220001459121704</v>
          </cell>
          <cell r="G25" t="str">
            <v>GL</v>
          </cell>
          <cell r="H25" t="str">
            <v>REMOVABLE THREADLOCKER 242</v>
          </cell>
          <cell r="I25">
            <v>9.1000003814697266</v>
          </cell>
          <cell r="J25">
            <v>4</v>
          </cell>
        </row>
        <row r="26">
          <cell r="A26">
            <v>0.13759200798082361</v>
          </cell>
          <cell r="B26" t="str">
            <v>000081072</v>
          </cell>
          <cell r="C26" t="str">
            <v>1,2-BENZISOTHIAZOL-3(2H)-ONE, 1,1-DIOXIDE</v>
          </cell>
          <cell r="D26" t="str">
            <v>T732310</v>
          </cell>
          <cell r="E26" t="str">
            <v>1194</v>
          </cell>
          <cell r="F26">
            <v>0.37800002098083496</v>
          </cell>
          <cell r="G26" t="str">
            <v>GL</v>
          </cell>
          <cell r="H26" t="str">
            <v>REMOVABLE THREADLOCKER 242</v>
          </cell>
          <cell r="I26">
            <v>9.1000003814697266</v>
          </cell>
          <cell r="J26">
            <v>4</v>
          </cell>
        </row>
        <row r="27">
          <cell r="A27">
            <v>2.8979999865293492E-2</v>
          </cell>
          <cell r="B27" t="str">
            <v>000081072</v>
          </cell>
          <cell r="C27" t="str">
            <v>1,2-BENZISOTHIAZOL-3(2H)-ONE, 1,1-DIOXIDE</v>
          </cell>
          <cell r="D27" t="str">
            <v>L10LEAN</v>
          </cell>
          <cell r="E27" t="str">
            <v>258</v>
          </cell>
          <cell r="F27">
            <v>6.3000001013278961E-2</v>
          </cell>
          <cell r="G27" t="str">
            <v>GL</v>
          </cell>
          <cell r="H27" t="str">
            <v>271 ADHESIVE/SEALANT</v>
          </cell>
          <cell r="I27">
            <v>9.1999998092651367</v>
          </cell>
          <cell r="J27">
            <v>5</v>
          </cell>
        </row>
        <row r="28">
          <cell r="A28">
            <v>4.16759972276688E-2</v>
          </cell>
          <cell r="B28" t="str">
            <v>000081072</v>
          </cell>
          <cell r="C28" t="str">
            <v>1,2-BENZISOTHIAZOL-3(2H)-ONE, 1,1-DIOXIDE</v>
          </cell>
          <cell r="D28" t="str">
            <v>L12MAINT</v>
          </cell>
          <cell r="E28" t="str">
            <v>2839</v>
          </cell>
          <cell r="F28">
            <v>0.15099999308586121</v>
          </cell>
          <cell r="G28" t="str">
            <v>GL</v>
          </cell>
          <cell r="H28" t="str">
            <v>GASKET ELIMINATOR 515 SEALANT</v>
          </cell>
          <cell r="I28">
            <v>9.1999998092651367</v>
          </cell>
          <cell r="J28">
            <v>3</v>
          </cell>
        </row>
        <row r="29">
          <cell r="A29">
            <v>1.7912399463033681</v>
          </cell>
          <cell r="B29" t="str">
            <v>000081072</v>
          </cell>
          <cell r="C29" t="str">
            <v>1,2-BENZISOTHIAZOL-3(2H)-ONE, 1,1-DIOXIDE</v>
          </cell>
          <cell r="D29" t="str">
            <v>L2108208</v>
          </cell>
          <cell r="E29" t="str">
            <v>258</v>
          </cell>
          <cell r="F29">
            <v>3.8940000534057617</v>
          </cell>
          <cell r="G29" t="str">
            <v>GL</v>
          </cell>
          <cell r="H29" t="str">
            <v>271 ADHESIVE/SEALANT</v>
          </cell>
          <cell r="I29">
            <v>9.1999998092651367</v>
          </cell>
          <cell r="J29">
            <v>5</v>
          </cell>
        </row>
        <row r="30">
          <cell r="A30">
            <v>0.11591999946117397</v>
          </cell>
          <cell r="B30" t="str">
            <v>000081072</v>
          </cell>
          <cell r="C30" t="str">
            <v>1,2-BENZISOTHIAZOL-3(2H)-ONE, 1,1-DIOXIDE</v>
          </cell>
          <cell r="D30" t="str">
            <v>L240STA1</v>
          </cell>
          <cell r="E30" t="str">
            <v>258</v>
          </cell>
          <cell r="F30">
            <v>0.25200000405311584</v>
          </cell>
          <cell r="G30" t="str">
            <v>GL</v>
          </cell>
          <cell r="H30" t="str">
            <v>271 ADHESIVE/SEALANT</v>
          </cell>
          <cell r="I30">
            <v>9.1999998092651367</v>
          </cell>
          <cell r="J30">
            <v>5</v>
          </cell>
        </row>
        <row r="31">
          <cell r="A31">
            <v>0.26035999786496156</v>
          </cell>
          <cell r="B31" t="str">
            <v>000081072</v>
          </cell>
          <cell r="C31" t="str">
            <v>1,2-BENZISOTHIAZOL-3(2H)-ONE, 1,1-DIOXIDE</v>
          </cell>
          <cell r="D31" t="str">
            <v>L240STA1A</v>
          </cell>
          <cell r="E31" t="str">
            <v>258</v>
          </cell>
          <cell r="F31">
            <v>0.56599998474121094</v>
          </cell>
          <cell r="G31" t="str">
            <v>GL</v>
          </cell>
          <cell r="H31" t="str">
            <v>271 ADHESIVE/SEALANT</v>
          </cell>
          <cell r="I31">
            <v>9.1999998092651367</v>
          </cell>
          <cell r="J31">
            <v>5</v>
          </cell>
        </row>
        <row r="32">
          <cell r="A32">
            <v>2.2999999523162842</v>
          </cell>
          <cell r="B32" t="str">
            <v>000081072</v>
          </cell>
          <cell r="C32" t="str">
            <v>1,2-BENZISOTHIAZOL-3(2H)-ONE, 1,1-DIOXIDE</v>
          </cell>
          <cell r="D32" t="str">
            <v>L74720</v>
          </cell>
          <cell r="E32" t="str">
            <v>3426</v>
          </cell>
          <cell r="F32">
            <v>5</v>
          </cell>
          <cell r="G32" t="str">
            <v>GL</v>
          </cell>
          <cell r="H32" t="str">
            <v>BOWMAN/LOC MED STR THRD LOCKER</v>
          </cell>
          <cell r="I32">
            <v>9.1999998092651367</v>
          </cell>
          <cell r="J32">
            <v>5</v>
          </cell>
        </row>
        <row r="33">
          <cell r="A33">
            <v>0.11591999946117397</v>
          </cell>
          <cell r="B33" t="str">
            <v>000081072</v>
          </cell>
          <cell r="C33" t="str">
            <v>1,2-BENZISOTHIAZOL-3(2H)-ONE, 1,1-DIOXIDE</v>
          </cell>
          <cell r="D33" t="str">
            <v>LALTOONA</v>
          </cell>
          <cell r="E33" t="str">
            <v>258</v>
          </cell>
          <cell r="F33">
            <v>0.25200000405311584</v>
          </cell>
          <cell r="G33" t="str">
            <v>GL</v>
          </cell>
          <cell r="H33" t="str">
            <v>271 ADHESIVE/SEALANT</v>
          </cell>
          <cell r="I33">
            <v>9.1999998092651367</v>
          </cell>
          <cell r="J33">
            <v>5</v>
          </cell>
        </row>
        <row r="34">
          <cell r="A34">
            <v>5.7959998873770239E-3</v>
          </cell>
          <cell r="B34" t="str">
            <v>000081072</v>
          </cell>
          <cell r="C34" t="str">
            <v>1,2-BENZISOTHIAZOL-3(2H)-ONE, 1,1-DIOXIDE</v>
          </cell>
          <cell r="D34" t="str">
            <v>P510COOL</v>
          </cell>
          <cell r="E34" t="str">
            <v>258</v>
          </cell>
          <cell r="F34">
            <v>1.2600000016391277E-2</v>
          </cell>
          <cell r="G34" t="str">
            <v>GL</v>
          </cell>
          <cell r="H34" t="str">
            <v>271 ADHESIVE/SEALANT</v>
          </cell>
          <cell r="I34">
            <v>9.1999998092651367</v>
          </cell>
          <cell r="J34">
            <v>5</v>
          </cell>
        </row>
        <row r="35">
          <cell r="A35">
            <v>5.7959998873770239E-3</v>
          </cell>
          <cell r="B35" t="str">
            <v>000081072</v>
          </cell>
          <cell r="C35" t="str">
            <v>1,2-BENZISOTHIAZOL-3(2H)-ONE, 1,1-DIOXIDE</v>
          </cell>
          <cell r="D35" t="str">
            <v>PTC12</v>
          </cell>
          <cell r="E35" t="str">
            <v>258</v>
          </cell>
          <cell r="F35">
            <v>1.2600000016391277E-2</v>
          </cell>
          <cell r="G35" t="str">
            <v>GL</v>
          </cell>
          <cell r="H35" t="str">
            <v>271 ADHESIVE/SEALANT</v>
          </cell>
          <cell r="I35">
            <v>9.1999998092651367</v>
          </cell>
          <cell r="J35">
            <v>5</v>
          </cell>
        </row>
        <row r="36">
          <cell r="A36">
            <v>4.1611599429035184</v>
          </cell>
          <cell r="B36" t="str">
            <v>000081072</v>
          </cell>
          <cell r="C36" t="str">
            <v>1,2-BENZISOTHIAZOL-3(2H)-ONE, 1,1-DIOXIDE</v>
          </cell>
          <cell r="D36" t="str">
            <v>T326PTA</v>
          </cell>
          <cell r="E36" t="str">
            <v>258</v>
          </cell>
          <cell r="F36">
            <v>9.0460004806518555</v>
          </cell>
          <cell r="G36" t="str">
            <v>GL</v>
          </cell>
          <cell r="H36" t="str">
            <v>271 ADHESIVE/SEALANT</v>
          </cell>
          <cell r="I36">
            <v>9.1999998092651367</v>
          </cell>
          <cell r="J36">
            <v>5</v>
          </cell>
        </row>
        <row r="37">
          <cell r="A37">
            <v>5.7959999730586985E-2</v>
          </cell>
          <cell r="B37" t="str">
            <v>000081072</v>
          </cell>
          <cell r="C37" t="str">
            <v>1,2-BENZISOTHIAZOL-3(2H)-ONE, 1,1-DIOXIDE</v>
          </cell>
          <cell r="D37" t="str">
            <v>T732310</v>
          </cell>
          <cell r="E37" t="str">
            <v>258</v>
          </cell>
          <cell r="F37">
            <v>0.12600000202655792</v>
          </cell>
          <cell r="G37" t="str">
            <v>GL</v>
          </cell>
          <cell r="H37" t="str">
            <v>271 ADHESIVE/SEALANT</v>
          </cell>
          <cell r="I37">
            <v>9.1999998092651367</v>
          </cell>
          <cell r="J37">
            <v>5</v>
          </cell>
        </row>
        <row r="38">
          <cell r="A38">
            <v>4.1731198160934471E-2</v>
          </cell>
          <cell r="B38" t="str">
            <v>000081072</v>
          </cell>
          <cell r="C38" t="str">
            <v>1,2-BENZISOTHIAZOL-3(2H)-ONE, 1,1-DIOXIDE</v>
          </cell>
          <cell r="D38" t="str">
            <v>T732310</v>
          </cell>
          <cell r="E38" t="str">
            <v>559</v>
          </cell>
          <cell r="F38">
            <v>0.15119999647140503</v>
          </cell>
          <cell r="G38" t="str">
            <v>GL</v>
          </cell>
          <cell r="H38" t="str">
            <v>RETAINING COMPOUND 609</v>
          </cell>
          <cell r="I38">
            <v>9.1999998092651367</v>
          </cell>
          <cell r="J38">
            <v>3</v>
          </cell>
        </row>
        <row r="39">
          <cell r="A39">
            <v>0.13891999075889599</v>
          </cell>
          <cell r="B39" t="str">
            <v>000081072</v>
          </cell>
          <cell r="C39" t="str">
            <v>1,2-BENZISOTHIAZOL-3(2H)-ONE, 1,1-DIOXIDE</v>
          </cell>
          <cell r="D39" t="str">
            <v>T758005</v>
          </cell>
          <cell r="E39" t="str">
            <v>258</v>
          </cell>
          <cell r="F39">
            <v>0.30199998617172241</v>
          </cell>
          <cell r="G39" t="str">
            <v>GL</v>
          </cell>
          <cell r="H39" t="str">
            <v>271 ADHESIVE/SEALANT</v>
          </cell>
          <cell r="I39">
            <v>9.1999998092651367</v>
          </cell>
          <cell r="J39">
            <v>5</v>
          </cell>
        </row>
        <row r="40">
          <cell r="A40">
            <v>6.2375997621059442E-2</v>
          </cell>
          <cell r="B40" t="str">
            <v>000081072</v>
          </cell>
          <cell r="C40" t="str">
            <v>1,2-BENZISOTHIAZOL-3(2H)-ONE, 1,1-DIOXIDE</v>
          </cell>
          <cell r="D40" t="str">
            <v>T758005</v>
          </cell>
          <cell r="E40" t="str">
            <v>559</v>
          </cell>
          <cell r="F40">
            <v>0.22599999606609344</v>
          </cell>
          <cell r="G40" t="str">
            <v>GL</v>
          </cell>
          <cell r="H40" t="str">
            <v>RETAINING COMPOUND 609</v>
          </cell>
          <cell r="I40">
            <v>9.1999998092651367</v>
          </cell>
          <cell r="J40">
            <v>3</v>
          </cell>
        </row>
        <row r="41">
          <cell r="A41">
            <v>6.9275999123096454E-2</v>
          </cell>
          <cell r="B41" t="str">
            <v>000081072</v>
          </cell>
          <cell r="C41" t="str">
            <v>1,2-BENZISOTHIAZOL-3(2H)-ONE, 1,1-DIOXIDE</v>
          </cell>
          <cell r="D41" t="str">
            <v>T758029</v>
          </cell>
          <cell r="E41" t="str">
            <v>258</v>
          </cell>
          <cell r="F41">
            <v>0.15060000121593475</v>
          </cell>
          <cell r="G41" t="str">
            <v>GL</v>
          </cell>
          <cell r="H41" t="str">
            <v>271 ADHESIVE/SEALANT</v>
          </cell>
          <cell r="I41">
            <v>9.1999998092651367</v>
          </cell>
          <cell r="J41">
            <v>5</v>
          </cell>
        </row>
        <row r="42">
          <cell r="A42">
            <v>2.2999999865889541E-2</v>
          </cell>
          <cell r="B42" t="str">
            <v>000081072</v>
          </cell>
          <cell r="C42" t="str">
            <v>1,2-BENZISOTHIAZOL-3(2H)-ONE, 1,1-DIOXIDE</v>
          </cell>
          <cell r="D42" t="str">
            <v>T764300</v>
          </cell>
          <cell r="E42" t="str">
            <v>258</v>
          </cell>
          <cell r="F42">
            <v>5.000000074505806E-2</v>
          </cell>
          <cell r="G42" t="str">
            <v>GL</v>
          </cell>
          <cell r="H42" t="str">
            <v>271 ADHESIVE/SEALANT</v>
          </cell>
          <cell r="I42">
            <v>9.1999998092651367</v>
          </cell>
          <cell r="J42">
            <v>5</v>
          </cell>
        </row>
        <row r="43">
          <cell r="A43">
            <v>3.4775999838352195E-2</v>
          </cell>
          <cell r="B43" t="str">
            <v>000081072</v>
          </cell>
          <cell r="C43" t="str">
            <v>1,2-BENZISOTHIAZOL-3(2H)-ONE, 1,1-DIOXIDE</v>
          </cell>
          <cell r="D43" t="str">
            <v>WMAINT12</v>
          </cell>
          <cell r="E43" t="str">
            <v>2839</v>
          </cell>
          <cell r="F43">
            <v>0.12600000202655792</v>
          </cell>
          <cell r="G43" t="str">
            <v>GL</v>
          </cell>
          <cell r="H43" t="str">
            <v>GASKET ELIMINATOR 515 SEALANT</v>
          </cell>
          <cell r="I43">
            <v>9.1999998092651367</v>
          </cell>
          <cell r="J43">
            <v>3</v>
          </cell>
        </row>
        <row r="44">
          <cell r="A44">
            <v>5.8404003149032629E-2</v>
          </cell>
          <cell r="B44" t="str">
            <v>000081072</v>
          </cell>
          <cell r="C44" t="str">
            <v>1,2-BENZISOTHIAZOL-3(2H)-ONE, 1,1-DIOXIDE</v>
          </cell>
          <cell r="D44" t="str">
            <v>L10LEAN</v>
          </cell>
          <cell r="E44" t="str">
            <v>3104</v>
          </cell>
          <cell r="F44">
            <v>0.62800002098083496</v>
          </cell>
          <cell r="G44" t="str">
            <v>GL</v>
          </cell>
          <cell r="H44" t="str">
            <v>ADHESIVE SEALANT 272</v>
          </cell>
          <cell r="I44">
            <v>9.3000001907348633</v>
          </cell>
          <cell r="J44">
            <v>1</v>
          </cell>
        </row>
        <row r="45">
          <cell r="A45">
            <v>5.8404003149032629E-2</v>
          </cell>
          <cell r="B45" t="str">
            <v>000081072</v>
          </cell>
          <cell r="C45" t="str">
            <v>1,2-BENZISOTHIAZOL-3(2H)-ONE, 1,1-DIOXIDE</v>
          </cell>
          <cell r="D45" t="str">
            <v>LALTOONA</v>
          </cell>
          <cell r="E45" t="str">
            <v>3104</v>
          </cell>
          <cell r="F45">
            <v>0.62800002098083496</v>
          </cell>
          <cell r="G45" t="str">
            <v>GL</v>
          </cell>
          <cell r="H45" t="str">
            <v>ADHESIVE SEALANT 272</v>
          </cell>
          <cell r="I45">
            <v>9.3000001907348633</v>
          </cell>
          <cell r="J45">
            <v>1</v>
          </cell>
        </row>
        <row r="46">
          <cell r="A46">
            <v>6.6960001955330382E-3</v>
          </cell>
          <cell r="B46" t="str">
            <v>000081072</v>
          </cell>
          <cell r="C46" t="str">
            <v>1,2-BENZISOTHIAZOL-3(2H)-ONE, 1,1-DIOXIDE</v>
          </cell>
          <cell r="D46" t="str">
            <v>P2/6OILS</v>
          </cell>
          <cell r="E46" t="str">
            <v>1198</v>
          </cell>
          <cell r="F46">
            <v>2.4000000208616257E-2</v>
          </cell>
          <cell r="G46" t="str">
            <v>GL</v>
          </cell>
          <cell r="H46" t="str">
            <v>SPEEDBONDER 324 STRUCT. ADHES.</v>
          </cell>
          <cell r="I46">
            <v>9.3000001907348633</v>
          </cell>
          <cell r="J46">
            <v>3</v>
          </cell>
        </row>
        <row r="47">
          <cell r="A47">
            <v>2.1375000849366187E-2</v>
          </cell>
          <cell r="B47" t="str">
            <v>000081072</v>
          </cell>
          <cell r="C47" t="str">
            <v>1,2-BENZISOTHIAZOL-3(2H)-ONE, 1,1-DIOXIDE</v>
          </cell>
          <cell r="D47" t="str">
            <v>L24MAINT</v>
          </cell>
          <cell r="E47" t="str">
            <v>549</v>
          </cell>
          <cell r="F47">
            <v>7.5000002980232239E-2</v>
          </cell>
          <cell r="G47" t="str">
            <v>GL</v>
          </cell>
          <cell r="H47" t="str">
            <v>PST PIPE SEALANT</v>
          </cell>
          <cell r="I47">
            <v>9.5</v>
          </cell>
          <cell r="J47">
            <v>3</v>
          </cell>
        </row>
        <row r="48">
          <cell r="A48">
            <v>21.796101687977831</v>
          </cell>
          <cell r="C48" t="str">
            <v>1,2-BENZISOTHIAZOL-3(2H)-ONE, 1,1-DIOXIDE Total</v>
          </cell>
        </row>
        <row r="49">
          <cell r="A49">
            <v>0.12474000020384785</v>
          </cell>
          <cell r="B49" t="str">
            <v>000149304</v>
          </cell>
          <cell r="C49" t="str">
            <v>2(3H)-BENZOTHIAZOLETHIONE</v>
          </cell>
          <cell r="D49" t="str">
            <v>L10LEAN</v>
          </cell>
          <cell r="E49" t="str">
            <v>4442</v>
          </cell>
          <cell r="F49">
            <v>0.62999999523162842</v>
          </cell>
          <cell r="G49" t="str">
            <v>GL</v>
          </cell>
          <cell r="H49" t="str">
            <v>LOCQUIC PRIMER T 7471</v>
          </cell>
          <cell r="I49">
            <v>6.5999999046325684</v>
          </cell>
          <cell r="J49">
            <v>3</v>
          </cell>
        </row>
        <row r="50">
          <cell r="A50">
            <v>4.7519999726414672E-3</v>
          </cell>
          <cell r="B50" t="str">
            <v>000149304</v>
          </cell>
          <cell r="C50" t="str">
            <v>2(3H)-BENZOTHIAZOLETHIONE</v>
          </cell>
          <cell r="D50" t="str">
            <v>L12MAINT</v>
          </cell>
          <cell r="E50" t="str">
            <v>4442</v>
          </cell>
          <cell r="F50">
            <v>2.4000000208616257E-2</v>
          </cell>
          <cell r="G50" t="str">
            <v>GL</v>
          </cell>
          <cell r="H50" t="str">
            <v>LOCQUIC PRIMER T 7471</v>
          </cell>
          <cell r="I50">
            <v>6.5999999046325684</v>
          </cell>
          <cell r="J50">
            <v>3</v>
          </cell>
        </row>
        <row r="51">
          <cell r="A51">
            <v>0.15214319751362801</v>
          </cell>
          <cell r="B51" t="str">
            <v>000149304</v>
          </cell>
          <cell r="C51" t="str">
            <v>2(3H)-BENZOTHIAZOLETHIONE</v>
          </cell>
          <cell r="D51" t="str">
            <v>L2108208</v>
          </cell>
          <cell r="E51" t="str">
            <v>4442</v>
          </cell>
          <cell r="F51">
            <v>0.76840001344680786</v>
          </cell>
          <cell r="G51" t="str">
            <v>GL</v>
          </cell>
          <cell r="H51" t="str">
            <v>LOCQUIC PRIMER T 7471</v>
          </cell>
          <cell r="I51">
            <v>6.5999999046325684</v>
          </cell>
          <cell r="J51">
            <v>3</v>
          </cell>
        </row>
        <row r="52">
          <cell r="A52">
            <v>2.494800004076957E-2</v>
          </cell>
          <cell r="B52" t="str">
            <v>000149304</v>
          </cell>
          <cell r="C52" t="str">
            <v>2(3H)-BENZOTHIAZOLETHIONE</v>
          </cell>
          <cell r="D52" t="str">
            <v>LALTOONA</v>
          </cell>
          <cell r="E52" t="str">
            <v>4442</v>
          </cell>
          <cell r="F52">
            <v>0.12600000202655792</v>
          </cell>
          <cell r="G52" t="str">
            <v>GL</v>
          </cell>
          <cell r="H52" t="str">
            <v>LOCQUIC PRIMER T 7471</v>
          </cell>
          <cell r="I52">
            <v>6.5999999046325684</v>
          </cell>
          <cell r="J52">
            <v>3</v>
          </cell>
        </row>
        <row r="53">
          <cell r="A53">
            <v>0.26678519842101922</v>
          </cell>
          <cell r="B53" t="str">
            <v>000149304</v>
          </cell>
          <cell r="C53" t="str">
            <v>2(3H)-BENZOTHIAZOLETHIONE</v>
          </cell>
          <cell r="D53" t="str">
            <v>T721040</v>
          </cell>
          <cell r="E53" t="str">
            <v>4442</v>
          </cell>
          <cell r="F53">
            <v>1.3474000692367554</v>
          </cell>
          <cell r="G53" t="str">
            <v>GL</v>
          </cell>
          <cell r="H53" t="str">
            <v>LOCQUIC PRIMER T 7471</v>
          </cell>
          <cell r="I53">
            <v>6.5999999046325684</v>
          </cell>
          <cell r="J53">
            <v>3</v>
          </cell>
        </row>
        <row r="54">
          <cell r="A54">
            <v>0.57336839615190616</v>
          </cell>
          <cell r="C54" t="str">
            <v>2(3H)-BENZOTHIAZOLETHIONE Total</v>
          </cell>
        </row>
        <row r="55">
          <cell r="A55">
            <v>32.247254865264892</v>
          </cell>
          <cell r="B55" t="str">
            <v>000078933</v>
          </cell>
          <cell r="C55" t="str">
            <v>2-BUTANONE (METHYL ETHYL KETONE)</v>
          </cell>
          <cell r="D55" t="str">
            <v>L10LEAN</v>
          </cell>
          <cell r="E55" t="str">
            <v>954</v>
          </cell>
          <cell r="F55">
            <v>14.643199920654297</v>
          </cell>
          <cell r="G55" t="str">
            <v>GL</v>
          </cell>
          <cell r="H55" t="str">
            <v>SCOTCH-GRIP 1300 ADHESIVE</v>
          </cell>
          <cell r="I55">
            <v>10.01</v>
          </cell>
          <cell r="J55">
            <v>22</v>
          </cell>
        </row>
        <row r="56">
          <cell r="A56">
            <v>0</v>
          </cell>
          <cell r="B56" t="str">
            <v>000078933</v>
          </cell>
          <cell r="C56" t="str">
            <v>2-BUTANONE (METHYL ETHYL KETONE)</v>
          </cell>
          <cell r="D56" t="str">
            <v>L20OILS</v>
          </cell>
          <cell r="E56" t="str">
            <v>7877</v>
          </cell>
          <cell r="F56">
            <v>0.25</v>
          </cell>
          <cell r="G56" t="str">
            <v>GL</v>
          </cell>
          <cell r="H56" t="str">
            <v>APC LAB PRODUCT W091797-2</v>
          </cell>
          <cell r="I56">
            <v>10.01</v>
          </cell>
          <cell r="J56">
            <v>0</v>
          </cell>
        </row>
        <row r="57">
          <cell r="A57">
            <v>0.27927898424863817</v>
          </cell>
          <cell r="B57" t="str">
            <v>000078933</v>
          </cell>
          <cell r="C57" t="str">
            <v>2-BUTANONE (METHYL ETHYL KETONE)</v>
          </cell>
          <cell r="D57" t="str">
            <v>L26SPEC</v>
          </cell>
          <cell r="E57" t="str">
            <v>2570</v>
          </cell>
          <cell r="F57">
            <v>9.299999475479126E-2</v>
          </cell>
          <cell r="G57" t="str">
            <v>GL</v>
          </cell>
          <cell r="H57" t="str">
            <v>DURO TM BLACK PLASTIC RUBBER</v>
          </cell>
          <cell r="I57">
            <v>10.01</v>
          </cell>
          <cell r="J57">
            <v>30</v>
          </cell>
        </row>
        <row r="58">
          <cell r="A58">
            <v>7.1571499999999997</v>
          </cell>
          <cell r="B58" t="str">
            <v>000078933</v>
          </cell>
          <cell r="C58" t="str">
            <v>2-BUTANONE (METHYL ETHYL KETONE)</v>
          </cell>
          <cell r="D58" t="str">
            <v>L730407</v>
          </cell>
          <cell r="E58" t="str">
            <v>954</v>
          </cell>
          <cell r="F58">
            <v>3.25</v>
          </cell>
          <cell r="G58" t="str">
            <v>GL</v>
          </cell>
          <cell r="H58" t="str">
            <v>SCOTCH-GRIP 1300 ADHESIVE</v>
          </cell>
          <cell r="I58">
            <v>10.01</v>
          </cell>
          <cell r="J58">
            <v>22</v>
          </cell>
        </row>
        <row r="59">
          <cell r="A59">
            <v>9.9253153327941899</v>
          </cell>
          <cell r="B59" t="str">
            <v>000078933</v>
          </cell>
          <cell r="C59" t="str">
            <v>2-BUTANONE (METHYL ETHYL KETONE)</v>
          </cell>
          <cell r="D59" t="str">
            <v>L740473</v>
          </cell>
          <cell r="E59" t="str">
            <v>954</v>
          </cell>
          <cell r="F59">
            <v>4.5069999694824219</v>
          </cell>
          <cell r="G59" t="str">
            <v>GL</v>
          </cell>
          <cell r="H59" t="str">
            <v>SCOTCH-GRIP 1300 ADHESIVE</v>
          </cell>
          <cell r="I59">
            <v>10.01</v>
          </cell>
          <cell r="J59">
            <v>22</v>
          </cell>
        </row>
        <row r="60">
          <cell r="A60">
            <v>2.4814388302087784</v>
          </cell>
          <cell r="B60" t="str">
            <v>000078933</v>
          </cell>
          <cell r="C60" t="str">
            <v>2-BUTANONE (METHYL ETHYL KETONE)</v>
          </cell>
          <cell r="D60" t="str">
            <v>LALTOONA</v>
          </cell>
          <cell r="E60" t="str">
            <v>954</v>
          </cell>
          <cell r="F60">
            <v>1.1267999410629272</v>
          </cell>
          <cell r="G60" t="str">
            <v>GL</v>
          </cell>
          <cell r="H60" t="str">
            <v>SCOTCH-GRIP 1300 ADHESIVE</v>
          </cell>
          <cell r="I60">
            <v>10.01</v>
          </cell>
          <cell r="J60">
            <v>22</v>
          </cell>
        </row>
        <row r="61">
          <cell r="A61">
            <v>12.405432361221312</v>
          </cell>
          <cell r="B61" t="str">
            <v>000078933</v>
          </cell>
          <cell r="C61" t="str">
            <v>2-BUTANONE (METHYL ETHYL KETONE)</v>
          </cell>
          <cell r="D61" t="str">
            <v>P314ASM</v>
          </cell>
          <cell r="E61" t="str">
            <v>954</v>
          </cell>
          <cell r="F61">
            <v>5.6331996917724609</v>
          </cell>
          <cell r="G61" t="str">
            <v>GL</v>
          </cell>
          <cell r="H61" t="str">
            <v>SCOTCH-GRIP 1300 ADHESIVE</v>
          </cell>
          <cell r="I61">
            <v>10.01</v>
          </cell>
          <cell r="J61">
            <v>22</v>
          </cell>
        </row>
        <row r="62">
          <cell r="A62">
            <v>0.55054999999999998</v>
          </cell>
          <cell r="B62" t="str">
            <v>000078933</v>
          </cell>
          <cell r="C62" t="str">
            <v>2-BUTANONE (METHYL ETHYL KETONE)</v>
          </cell>
          <cell r="D62" t="str">
            <v>P541508</v>
          </cell>
          <cell r="E62" t="str">
            <v>954</v>
          </cell>
          <cell r="F62">
            <v>0.25</v>
          </cell>
          <cell r="G62" t="str">
            <v>GL</v>
          </cell>
          <cell r="H62" t="str">
            <v>SCOTCH-GRIP 1300 ADHESIVE</v>
          </cell>
          <cell r="I62">
            <v>10.01</v>
          </cell>
          <cell r="J62">
            <v>22</v>
          </cell>
        </row>
        <row r="63">
          <cell r="A63">
            <v>0.55054999999999998</v>
          </cell>
          <cell r="B63" t="str">
            <v>000078933</v>
          </cell>
          <cell r="C63" t="str">
            <v>2-BUTANONE (METHYL ETHYL KETONE)</v>
          </cell>
          <cell r="D63" t="str">
            <v>P5422600</v>
          </cell>
          <cell r="E63" t="str">
            <v>954</v>
          </cell>
          <cell r="F63">
            <v>0.25</v>
          </cell>
          <cell r="G63" t="str">
            <v>GL</v>
          </cell>
          <cell r="H63" t="str">
            <v>SCOTCH-GRIP 1300 ADHESIVE</v>
          </cell>
          <cell r="I63">
            <v>10.01</v>
          </cell>
          <cell r="J63">
            <v>22</v>
          </cell>
        </row>
        <row r="64">
          <cell r="A64">
            <v>0</v>
          </cell>
          <cell r="B64" t="str">
            <v>000078933</v>
          </cell>
          <cell r="C64" t="str">
            <v>2-BUTANONE (METHYL ETHYL KETONE)</v>
          </cell>
          <cell r="D64" t="str">
            <v>P636342</v>
          </cell>
          <cell r="E64" t="str">
            <v>7877</v>
          </cell>
          <cell r="F64">
            <v>0.25</v>
          </cell>
          <cell r="G64" t="str">
            <v>GL</v>
          </cell>
          <cell r="H64" t="str">
            <v>APC LAB PRODUCT W091797-2</v>
          </cell>
          <cell r="I64">
            <v>10.01</v>
          </cell>
          <cell r="J64">
            <v>0</v>
          </cell>
        </row>
        <row r="65">
          <cell r="A65">
            <v>0</v>
          </cell>
          <cell r="B65" t="str">
            <v>000078933</v>
          </cell>
          <cell r="C65" t="str">
            <v>2-BUTANONE (METHYL ETHYL KETONE)</v>
          </cell>
          <cell r="D65" t="str">
            <v>P637368</v>
          </cell>
          <cell r="E65" t="str">
            <v>7877</v>
          </cell>
          <cell r="F65">
            <v>3</v>
          </cell>
          <cell r="G65" t="str">
            <v>GL</v>
          </cell>
          <cell r="H65" t="str">
            <v>APC LAB PRODUCT W091797-2</v>
          </cell>
          <cell r="I65">
            <v>10.01</v>
          </cell>
          <cell r="J65">
            <v>0</v>
          </cell>
        </row>
        <row r="66">
          <cell r="A66">
            <v>136.51137500000002</v>
          </cell>
          <cell r="B66" t="str">
            <v>000078933</v>
          </cell>
          <cell r="C66" t="str">
            <v>2-BUTANONE (METHYL ETHYL KETONE)</v>
          </cell>
          <cell r="D66" t="str">
            <v>P643436</v>
          </cell>
          <cell r="E66" t="str">
            <v>890</v>
          </cell>
          <cell r="F66">
            <v>272.75</v>
          </cell>
          <cell r="G66" t="str">
            <v>GL</v>
          </cell>
          <cell r="H66" t="str">
            <v>77942</v>
          </cell>
          <cell r="I66">
            <v>10.01</v>
          </cell>
          <cell r="J66">
            <v>5</v>
          </cell>
        </row>
        <row r="67">
          <cell r="A67">
            <v>0</v>
          </cell>
          <cell r="B67" t="str">
            <v>000078933</v>
          </cell>
          <cell r="C67" t="str">
            <v>2-BUTANONE (METHYL ETHYL KETONE)</v>
          </cell>
          <cell r="D67" t="str">
            <v>P643456</v>
          </cell>
          <cell r="E67" t="str">
            <v>7877</v>
          </cell>
          <cell r="F67">
            <v>7.5</v>
          </cell>
          <cell r="G67" t="str">
            <v>GL</v>
          </cell>
          <cell r="H67" t="str">
            <v>APC LAB PRODUCT W091797-2</v>
          </cell>
          <cell r="I67">
            <v>10.01</v>
          </cell>
          <cell r="J67">
            <v>0</v>
          </cell>
        </row>
        <row r="68">
          <cell r="A68">
            <v>60.810749999999999</v>
          </cell>
          <cell r="B68" t="str">
            <v>000078933</v>
          </cell>
          <cell r="C68" t="str">
            <v>2-BUTANONE (METHYL ETHYL KETONE)</v>
          </cell>
          <cell r="D68" t="str">
            <v>P643456</v>
          </cell>
          <cell r="E68" t="str">
            <v>890</v>
          </cell>
          <cell r="F68">
            <v>121.5</v>
          </cell>
          <cell r="G68" t="str">
            <v>GL</v>
          </cell>
          <cell r="H68" t="str">
            <v>77942</v>
          </cell>
          <cell r="I68">
            <v>10.01</v>
          </cell>
          <cell r="J68">
            <v>5</v>
          </cell>
        </row>
        <row r="69">
          <cell r="A69">
            <v>0</v>
          </cell>
          <cell r="B69" t="str">
            <v>000078933</v>
          </cell>
          <cell r="C69" t="str">
            <v>2-BUTANONE (METHYL ETHYL KETONE)</v>
          </cell>
          <cell r="D69" t="str">
            <v>P657596</v>
          </cell>
          <cell r="E69" t="str">
            <v>7877</v>
          </cell>
          <cell r="F69">
            <v>32.5</v>
          </cell>
          <cell r="G69" t="str">
            <v>GL</v>
          </cell>
          <cell r="H69" t="str">
            <v>APC LAB PRODUCT W091797-2</v>
          </cell>
          <cell r="I69">
            <v>10.01</v>
          </cell>
          <cell r="J69">
            <v>0</v>
          </cell>
        </row>
        <row r="70">
          <cell r="A70">
            <v>0</v>
          </cell>
          <cell r="B70" t="str">
            <v>000078933</v>
          </cell>
          <cell r="C70" t="str">
            <v>2-BUTANONE (METHYL ETHYL KETONE)</v>
          </cell>
          <cell r="D70" t="str">
            <v>P9110109</v>
          </cell>
          <cell r="E70" t="str">
            <v>7877</v>
          </cell>
          <cell r="F70">
            <v>10.5</v>
          </cell>
          <cell r="G70" t="str">
            <v>GL</v>
          </cell>
          <cell r="H70" t="str">
            <v>APC LAB PRODUCT W091797-2</v>
          </cell>
          <cell r="I70">
            <v>10.01</v>
          </cell>
          <cell r="J70">
            <v>0</v>
          </cell>
        </row>
        <row r="71">
          <cell r="A71">
            <v>0</v>
          </cell>
          <cell r="B71" t="str">
            <v>000078933</v>
          </cell>
          <cell r="C71" t="str">
            <v>2-BUTANONE (METHYL ETHYL KETONE)</v>
          </cell>
          <cell r="D71" t="str">
            <v>P9270732</v>
          </cell>
          <cell r="E71" t="str">
            <v>7877</v>
          </cell>
          <cell r="F71">
            <v>339.75</v>
          </cell>
          <cell r="G71" t="str">
            <v>GL</v>
          </cell>
          <cell r="H71" t="str">
            <v>APC LAB PRODUCT W091797-2</v>
          </cell>
          <cell r="I71">
            <v>10.01</v>
          </cell>
          <cell r="J71">
            <v>0</v>
          </cell>
        </row>
        <row r="72">
          <cell r="A72">
            <v>2782.4046250000001</v>
          </cell>
          <cell r="B72" t="str">
            <v>000078933</v>
          </cell>
          <cell r="C72" t="str">
            <v>2-BUTANONE (METHYL ETHYL KETONE)</v>
          </cell>
          <cell r="D72" t="str">
            <v>P9270732</v>
          </cell>
          <cell r="E72" t="str">
            <v>890</v>
          </cell>
          <cell r="F72">
            <v>5559.25</v>
          </cell>
          <cell r="G72" t="str">
            <v>GL</v>
          </cell>
          <cell r="H72" t="str">
            <v>77942</v>
          </cell>
          <cell r="I72">
            <v>10.01</v>
          </cell>
          <cell r="J72">
            <v>5</v>
          </cell>
        </row>
        <row r="73">
          <cell r="A73">
            <v>5.5054999999999996</v>
          </cell>
          <cell r="B73" t="str">
            <v>000078933</v>
          </cell>
          <cell r="C73" t="str">
            <v>2-BUTANONE (METHYL ETHYL KETONE)</v>
          </cell>
          <cell r="D73" t="str">
            <v>P9270732</v>
          </cell>
          <cell r="E73" t="str">
            <v>954</v>
          </cell>
          <cell r="F73">
            <v>2.5</v>
          </cell>
          <cell r="G73" t="str">
            <v>GL</v>
          </cell>
          <cell r="H73" t="str">
            <v>SCOTCH-GRIP 1300 ADHESIVE</v>
          </cell>
          <cell r="I73">
            <v>10.01</v>
          </cell>
          <cell r="J73">
            <v>22</v>
          </cell>
        </row>
        <row r="74">
          <cell r="A74">
            <v>4.9611161331176756</v>
          </cell>
          <cell r="B74" t="str">
            <v>000078933</v>
          </cell>
          <cell r="C74" t="str">
            <v>2-BUTANONE (METHYL ETHYL KETONE)</v>
          </cell>
          <cell r="D74" t="str">
            <v>T732310</v>
          </cell>
          <cell r="E74" t="str">
            <v>954</v>
          </cell>
          <cell r="F74">
            <v>2.2527999877929688</v>
          </cell>
          <cell r="G74" t="str">
            <v>GL</v>
          </cell>
          <cell r="H74" t="str">
            <v>SCOTCH-GRIP 1300 ADHESIVE</v>
          </cell>
          <cell r="I74">
            <v>10.01</v>
          </cell>
          <cell r="J74">
            <v>22</v>
          </cell>
        </row>
        <row r="75">
          <cell r="A75">
            <v>7.4425552258491514</v>
          </cell>
          <cell r="B75" t="str">
            <v>000078933</v>
          </cell>
          <cell r="C75" t="str">
            <v>2-BUTANONE (METHYL ETHYL KETONE)</v>
          </cell>
          <cell r="D75" t="str">
            <v>T741382</v>
          </cell>
          <cell r="E75" t="str">
            <v>954</v>
          </cell>
          <cell r="F75">
            <v>3.3796000480651855</v>
          </cell>
          <cell r="G75" t="str">
            <v>GL</v>
          </cell>
          <cell r="H75" t="str">
            <v>SCOTCH-GRIP 1300 ADHESIVE</v>
          </cell>
          <cell r="I75">
            <v>10.01</v>
          </cell>
          <cell r="J75">
            <v>22</v>
          </cell>
        </row>
        <row r="76">
          <cell r="A76">
            <v>2.4796773029088977</v>
          </cell>
          <cell r="B76" t="str">
            <v>000078933</v>
          </cell>
          <cell r="C76" t="str">
            <v>2-BUTANONE (METHYL ETHYL KETONE)</v>
          </cell>
          <cell r="D76" t="str">
            <v>T758005</v>
          </cell>
          <cell r="E76" t="str">
            <v>954</v>
          </cell>
          <cell r="F76">
            <v>1.1260000467300415</v>
          </cell>
          <cell r="G76" t="str">
            <v>GL</v>
          </cell>
          <cell r="H76" t="str">
            <v>SCOTCH-GRIP 1300 ADHESIVE</v>
          </cell>
          <cell r="I76">
            <v>10.01</v>
          </cell>
          <cell r="J76">
            <v>22</v>
          </cell>
        </row>
        <row r="77">
          <cell r="A77">
            <v>2.4796773029088977</v>
          </cell>
          <cell r="B77" t="str">
            <v>000078933</v>
          </cell>
          <cell r="C77" t="str">
            <v>2-BUTANONE (METHYL ETHYL KETONE)</v>
          </cell>
          <cell r="D77" t="str">
            <v>T758029</v>
          </cell>
          <cell r="E77" t="str">
            <v>954</v>
          </cell>
          <cell r="F77">
            <v>1.1260000467300415</v>
          </cell>
          <cell r="G77" t="str">
            <v>GL</v>
          </cell>
          <cell r="H77" t="str">
            <v>SCOTCH-GRIP 1300 ADHESIVE</v>
          </cell>
          <cell r="I77">
            <v>10.01</v>
          </cell>
          <cell r="J77">
            <v>22</v>
          </cell>
        </row>
        <row r="78">
          <cell r="A78">
            <v>2.4796773029088977</v>
          </cell>
          <cell r="B78" t="str">
            <v>000078933</v>
          </cell>
          <cell r="C78" t="str">
            <v>2-BUTANONE (METHYL ETHYL KETONE)</v>
          </cell>
          <cell r="D78" t="str">
            <v>X420012</v>
          </cell>
          <cell r="E78" t="str">
            <v>954</v>
          </cell>
          <cell r="F78">
            <v>1.1260000467300415</v>
          </cell>
          <cell r="G78" t="str">
            <v>GL</v>
          </cell>
          <cell r="H78" t="str">
            <v>SCOTCH-GRIP 1300 ADHESIVE</v>
          </cell>
          <cell r="I78">
            <v>10.01</v>
          </cell>
          <cell r="J78">
            <v>22</v>
          </cell>
        </row>
        <row r="79">
          <cell r="A79">
            <v>24.360000801086429</v>
          </cell>
          <cell r="B79" t="str">
            <v>000078933</v>
          </cell>
          <cell r="C79" t="str">
            <v>2-BUTANONE (METHYL ETHYL KETONE)</v>
          </cell>
          <cell r="D79" t="str">
            <v>L24MEC</v>
          </cell>
          <cell r="E79" t="str">
            <v>4911</v>
          </cell>
          <cell r="F79">
            <v>42</v>
          </cell>
          <cell r="G79" t="str">
            <v>GL</v>
          </cell>
          <cell r="H79" t="str">
            <v>CCC CARBURATOR &amp; CHOKE CLEANER</v>
          </cell>
          <cell r="I79">
            <v>5.8000001907348633</v>
          </cell>
          <cell r="J79">
            <v>10</v>
          </cell>
        </row>
        <row r="80">
          <cell r="A80">
            <v>1.740000057220459</v>
          </cell>
          <cell r="B80" t="str">
            <v>000078933</v>
          </cell>
          <cell r="C80" t="str">
            <v>2-BUTANONE (METHYL ETHYL KETONE)</v>
          </cell>
          <cell r="D80" t="str">
            <v>L2AJITNE</v>
          </cell>
          <cell r="E80" t="str">
            <v>4911</v>
          </cell>
          <cell r="F80">
            <v>3</v>
          </cell>
          <cell r="G80" t="str">
            <v>GL</v>
          </cell>
          <cell r="H80" t="str">
            <v>CCC CARBURATOR &amp; CHOKE CLEANER</v>
          </cell>
          <cell r="I80">
            <v>5.8000001907348633</v>
          </cell>
          <cell r="J80">
            <v>10</v>
          </cell>
        </row>
        <row r="81">
          <cell r="A81">
            <v>3.4800001144409181</v>
          </cell>
          <cell r="B81" t="str">
            <v>000078933</v>
          </cell>
          <cell r="C81" t="str">
            <v>2-BUTANONE (METHYL ETHYL KETONE)</v>
          </cell>
          <cell r="D81" t="str">
            <v>L2AJITNEY</v>
          </cell>
          <cell r="E81" t="str">
            <v>4911</v>
          </cell>
          <cell r="F81">
            <v>6</v>
          </cell>
          <cell r="G81" t="str">
            <v>GL</v>
          </cell>
          <cell r="H81" t="str">
            <v>CCC CARBURATOR &amp; CHOKE CLEANER</v>
          </cell>
          <cell r="I81">
            <v>5.8000001907348633</v>
          </cell>
          <cell r="J81">
            <v>10</v>
          </cell>
        </row>
        <row r="82">
          <cell r="A82">
            <v>0.22817199801731078</v>
          </cell>
          <cell r="B82" t="str">
            <v>000078933</v>
          </cell>
          <cell r="C82" t="str">
            <v>2-BUTANONE (METHYL ETHYL KETONE)</v>
          </cell>
          <cell r="D82" t="str">
            <v>L4PAINT</v>
          </cell>
          <cell r="E82" t="str">
            <v>P822</v>
          </cell>
          <cell r="F82">
            <v>0.56199997663497925</v>
          </cell>
          <cell r="G82" t="str">
            <v>GL</v>
          </cell>
          <cell r="H82" t="str">
            <v>GLOSS RED ACRYLIC ENAMEL</v>
          </cell>
          <cell r="I82">
            <v>5.8000001907348633</v>
          </cell>
          <cell r="J82">
            <v>7</v>
          </cell>
        </row>
        <row r="83">
          <cell r="A83">
            <v>1.4883750450611115</v>
          </cell>
          <cell r="B83" t="str">
            <v>000078933</v>
          </cell>
          <cell r="C83" t="str">
            <v>2-BUTANONE (METHYL ETHYL KETONE)</v>
          </cell>
          <cell r="D83" t="str">
            <v>L9783VM</v>
          </cell>
          <cell r="E83" t="str">
            <v>P926</v>
          </cell>
          <cell r="F83">
            <v>1.125</v>
          </cell>
          <cell r="G83" t="str">
            <v>GL</v>
          </cell>
          <cell r="H83" t="str">
            <v>RUST PREP PLUS 92097</v>
          </cell>
          <cell r="I83">
            <v>6.3000001907348633</v>
          </cell>
          <cell r="J83">
            <v>21</v>
          </cell>
        </row>
        <row r="84">
          <cell r="A84">
            <v>0.78374998867511747</v>
          </cell>
          <cell r="B84" t="str">
            <v>000078933</v>
          </cell>
          <cell r="C84" t="str">
            <v>2-BUTANONE (METHYL ETHYL KETONE)</v>
          </cell>
          <cell r="D84" t="str">
            <v>L9783CH</v>
          </cell>
          <cell r="E84" t="str">
            <v>4634</v>
          </cell>
          <cell r="F84">
            <v>0.125</v>
          </cell>
          <cell r="G84" t="str">
            <v>GL</v>
          </cell>
          <cell r="H84" t="str">
            <v>CLEANER - 005  OATEY CLEANER</v>
          </cell>
          <cell r="I84">
            <v>6.5999999046325684</v>
          </cell>
          <cell r="J84">
            <v>95</v>
          </cell>
        </row>
        <row r="85">
          <cell r="A85">
            <v>1.0887499690055846</v>
          </cell>
          <cell r="B85" t="str">
            <v>000078933</v>
          </cell>
          <cell r="C85" t="str">
            <v>2-BUTANONE (METHYL ETHYL KETONE)</v>
          </cell>
          <cell r="D85" t="str">
            <v>L24PAINT</v>
          </cell>
          <cell r="E85" t="str">
            <v>P257</v>
          </cell>
          <cell r="F85">
            <v>1.625</v>
          </cell>
          <cell r="G85" t="str">
            <v>GL</v>
          </cell>
          <cell r="H85" t="str">
            <v>01800 OSHA GLOSS WHITE</v>
          </cell>
          <cell r="I85">
            <v>6.6999998092651367</v>
          </cell>
          <cell r="J85">
            <v>10</v>
          </cell>
        </row>
        <row r="86">
          <cell r="A86">
            <v>1.0049999713897706</v>
          </cell>
          <cell r="B86" t="str">
            <v>000078933</v>
          </cell>
          <cell r="C86" t="str">
            <v>2-BUTANONE (METHYL ETHYL KETONE)</v>
          </cell>
          <cell r="D86" t="str">
            <v>L4PAINT</v>
          </cell>
          <cell r="E86" t="str">
            <v>P257</v>
          </cell>
          <cell r="F86">
            <v>1.5</v>
          </cell>
          <cell r="G86" t="str">
            <v>GL</v>
          </cell>
          <cell r="H86" t="str">
            <v>01800 OSHA GLOSS WHITE</v>
          </cell>
          <cell r="I86">
            <v>6.6999998092651367</v>
          </cell>
          <cell r="J86">
            <v>10</v>
          </cell>
        </row>
        <row r="87">
          <cell r="A87">
            <v>1.0049999713897706</v>
          </cell>
          <cell r="B87" t="str">
            <v>000078933</v>
          </cell>
          <cell r="C87" t="str">
            <v>2-BUTANONE (METHYL ETHYL KETONE)</v>
          </cell>
          <cell r="D87" t="str">
            <v>L50OILS</v>
          </cell>
          <cell r="E87" t="str">
            <v>P257</v>
          </cell>
          <cell r="F87">
            <v>1.5</v>
          </cell>
          <cell r="G87" t="str">
            <v>GL</v>
          </cell>
          <cell r="H87" t="str">
            <v>01800 OSHA GLOSS WHITE</v>
          </cell>
          <cell r="I87">
            <v>6.6999998092651367</v>
          </cell>
          <cell r="J87">
            <v>10</v>
          </cell>
        </row>
        <row r="88">
          <cell r="A88">
            <v>0.5258159723796848</v>
          </cell>
          <cell r="B88" t="str">
            <v>000078933</v>
          </cell>
          <cell r="C88" t="str">
            <v>2-BUTANONE (METHYL ETHYL KETONE)</v>
          </cell>
          <cell r="D88" t="str">
            <v>L9783VM</v>
          </cell>
          <cell r="E88" t="str">
            <v>P354</v>
          </cell>
          <cell r="F88">
            <v>1.3079999685287476</v>
          </cell>
          <cell r="G88" t="str">
            <v>GL</v>
          </cell>
          <cell r="H88" t="str">
            <v>GRAY PRIMER</v>
          </cell>
          <cell r="I88">
            <v>6.6999998092651367</v>
          </cell>
          <cell r="J88">
            <v>6</v>
          </cell>
        </row>
        <row r="89">
          <cell r="A89">
            <v>6.9512498021125797</v>
          </cell>
          <cell r="B89" t="str">
            <v>000078933</v>
          </cell>
          <cell r="C89" t="str">
            <v>2-BUTANONE (METHYL ETHYL KETONE)</v>
          </cell>
          <cell r="D89" t="str">
            <v>LFMIEERR</v>
          </cell>
          <cell r="E89" t="str">
            <v>P257</v>
          </cell>
          <cell r="F89">
            <v>10.375</v>
          </cell>
          <cell r="G89" t="str">
            <v>GL</v>
          </cell>
          <cell r="H89" t="str">
            <v>01800 OSHA GLOSS WHITE</v>
          </cell>
          <cell r="I89">
            <v>6.6999998092651367</v>
          </cell>
          <cell r="J89">
            <v>10</v>
          </cell>
        </row>
        <row r="90">
          <cell r="A90">
            <v>401.9999885559082</v>
          </cell>
          <cell r="B90" t="str">
            <v>000078933</v>
          </cell>
          <cell r="C90" t="str">
            <v>2-BUTANONE (METHYL ETHYL KETONE)</v>
          </cell>
          <cell r="D90" t="str">
            <v>P635330</v>
          </cell>
          <cell r="E90" t="str">
            <v>4373</v>
          </cell>
          <cell r="F90">
            <v>60</v>
          </cell>
          <cell r="G90" t="str">
            <v>GL</v>
          </cell>
          <cell r="H90" t="str">
            <v>R6 K 10   METHYL ETHYL KETONE</v>
          </cell>
          <cell r="I90">
            <v>6.6999998092651367</v>
          </cell>
          <cell r="J90">
            <v>100</v>
          </cell>
        </row>
        <row r="91">
          <cell r="A91">
            <v>100.49999713897705</v>
          </cell>
          <cell r="B91" t="str">
            <v>000078933</v>
          </cell>
          <cell r="C91" t="str">
            <v>2-BUTANONE (METHYL ETHYL KETONE)</v>
          </cell>
          <cell r="D91" t="str">
            <v>P637358</v>
          </cell>
          <cell r="E91" t="str">
            <v>4373</v>
          </cell>
          <cell r="F91">
            <v>15</v>
          </cell>
          <cell r="G91" t="str">
            <v>GL</v>
          </cell>
          <cell r="H91" t="str">
            <v>R6 K 10   METHYL ETHYL KETONE</v>
          </cell>
          <cell r="I91">
            <v>6.6999998092651367</v>
          </cell>
          <cell r="J91">
            <v>100</v>
          </cell>
        </row>
        <row r="92">
          <cell r="A92">
            <v>368.49998950958252</v>
          </cell>
          <cell r="B92" t="str">
            <v>000078933</v>
          </cell>
          <cell r="C92" t="str">
            <v>2-BUTANONE (METHYL ETHYL KETONE)</v>
          </cell>
          <cell r="D92" t="str">
            <v>P637368</v>
          </cell>
          <cell r="E92" t="str">
            <v>4373</v>
          </cell>
          <cell r="F92">
            <v>55</v>
          </cell>
          <cell r="G92" t="str">
            <v>GL</v>
          </cell>
          <cell r="H92" t="str">
            <v>R6 K 10   METHYL ETHYL KETONE</v>
          </cell>
          <cell r="I92">
            <v>6.6999998092651367</v>
          </cell>
          <cell r="J92">
            <v>100</v>
          </cell>
        </row>
        <row r="93">
          <cell r="A93">
            <v>10103.599712371826</v>
          </cell>
          <cell r="B93" t="str">
            <v>000078933</v>
          </cell>
          <cell r="C93" t="str">
            <v>2-BUTANONE (METHYL ETHYL KETONE)</v>
          </cell>
          <cell r="D93" t="str">
            <v>P638384</v>
          </cell>
          <cell r="E93" t="str">
            <v>4373</v>
          </cell>
          <cell r="F93">
            <v>1508</v>
          </cell>
          <cell r="G93" t="str">
            <v>GL</v>
          </cell>
          <cell r="H93" t="str">
            <v>R6 K 10   METHYL ETHYL KETONE</v>
          </cell>
          <cell r="I93">
            <v>6.6999998092651367</v>
          </cell>
          <cell r="J93">
            <v>100</v>
          </cell>
        </row>
        <row r="94">
          <cell r="A94">
            <v>435.49998760223389</v>
          </cell>
          <cell r="B94" t="str">
            <v>000078933</v>
          </cell>
          <cell r="C94" t="str">
            <v>2-BUTANONE (METHYL ETHYL KETONE)</v>
          </cell>
          <cell r="D94" t="str">
            <v>P644487</v>
          </cell>
          <cell r="E94" t="str">
            <v>4373</v>
          </cell>
          <cell r="F94">
            <v>65</v>
          </cell>
          <cell r="G94" t="str">
            <v>GL</v>
          </cell>
          <cell r="H94" t="str">
            <v>R6 K 10   METHYL ETHYL KETONE</v>
          </cell>
          <cell r="I94">
            <v>6.6999998092651367</v>
          </cell>
          <cell r="J94">
            <v>100</v>
          </cell>
        </row>
        <row r="95">
          <cell r="A95">
            <v>2177.4999380111694</v>
          </cell>
          <cell r="B95" t="str">
            <v>000078933</v>
          </cell>
          <cell r="C95" t="str">
            <v>2-BUTANONE (METHYL ETHYL KETONE)</v>
          </cell>
          <cell r="D95" t="str">
            <v>P927</v>
          </cell>
          <cell r="E95" t="str">
            <v>4373</v>
          </cell>
          <cell r="F95">
            <v>325</v>
          </cell>
          <cell r="G95" t="str">
            <v>GL</v>
          </cell>
          <cell r="H95" t="str">
            <v>R6 K 10   METHYL ETHYL KETONE</v>
          </cell>
          <cell r="I95">
            <v>6.6999998092651367</v>
          </cell>
          <cell r="J95">
            <v>100</v>
          </cell>
        </row>
        <row r="96">
          <cell r="A96">
            <v>2277.9999351501465</v>
          </cell>
          <cell r="B96" t="str">
            <v>000078933</v>
          </cell>
          <cell r="C96" t="str">
            <v>2-BUTANONE (METHYL ETHYL KETONE)</v>
          </cell>
          <cell r="D96" t="str">
            <v>X420004</v>
          </cell>
          <cell r="E96" t="str">
            <v>4373</v>
          </cell>
          <cell r="F96">
            <v>340</v>
          </cell>
          <cell r="G96" t="str">
            <v>GL</v>
          </cell>
          <cell r="H96" t="str">
            <v>R6 K 10   METHYL ETHYL KETONE</v>
          </cell>
          <cell r="I96">
            <v>6.6999998092651367</v>
          </cell>
          <cell r="J96">
            <v>100</v>
          </cell>
        </row>
        <row r="97">
          <cell r="A97">
            <v>23.205000650882724</v>
          </cell>
          <cell r="B97" t="str">
            <v>000078933</v>
          </cell>
          <cell r="C97" t="str">
            <v>2-BUTANONE (METHYL ETHYL KETONE)</v>
          </cell>
          <cell r="D97" t="str">
            <v>L10LEAN</v>
          </cell>
          <cell r="E97" t="str">
            <v>956</v>
          </cell>
          <cell r="F97">
            <v>48.75</v>
          </cell>
          <cell r="G97" t="str">
            <v>GL</v>
          </cell>
          <cell r="H97" t="str">
            <v>SCOTCH-GRIP 1357 ADHESIVE</v>
          </cell>
          <cell r="I97">
            <v>6.8000001907348633</v>
          </cell>
          <cell r="J97">
            <v>7</v>
          </cell>
        </row>
        <row r="98">
          <cell r="A98">
            <v>2.8560000801086427</v>
          </cell>
          <cell r="B98" t="str">
            <v>000078933</v>
          </cell>
          <cell r="C98" t="str">
            <v>2-BUTANONE (METHYL ETHYL KETONE)</v>
          </cell>
          <cell r="D98" t="str">
            <v>L240STA1</v>
          </cell>
          <cell r="E98" t="str">
            <v>956</v>
          </cell>
          <cell r="F98">
            <v>6</v>
          </cell>
          <cell r="G98" t="str">
            <v>GL</v>
          </cell>
          <cell r="H98" t="str">
            <v>SCOTCH-GRIP 1357 ADHESIVE</v>
          </cell>
          <cell r="I98">
            <v>6.8000001907348633</v>
          </cell>
          <cell r="J98">
            <v>7</v>
          </cell>
        </row>
        <row r="99">
          <cell r="A99">
            <v>7.4970002102851865</v>
          </cell>
          <cell r="B99" t="str">
            <v>000078933</v>
          </cell>
          <cell r="C99" t="str">
            <v>2-BUTANONE (METHYL ETHYL KETONE)</v>
          </cell>
          <cell r="D99" t="str">
            <v>L240STA1A</v>
          </cell>
          <cell r="E99" t="str">
            <v>956</v>
          </cell>
          <cell r="F99">
            <v>15.75</v>
          </cell>
          <cell r="G99" t="str">
            <v>GL</v>
          </cell>
          <cell r="H99" t="str">
            <v>SCOTCH-GRIP 1357 ADHESIVE</v>
          </cell>
          <cell r="I99">
            <v>6.8000001907348633</v>
          </cell>
          <cell r="J99">
            <v>7</v>
          </cell>
        </row>
        <row r="100">
          <cell r="A100">
            <v>1.4280000400543214</v>
          </cell>
          <cell r="B100" t="str">
            <v>000078933</v>
          </cell>
          <cell r="C100" t="str">
            <v>2-BUTANONE (METHYL ETHYL KETONE)</v>
          </cell>
          <cell r="D100" t="str">
            <v>L730407</v>
          </cell>
          <cell r="E100" t="str">
            <v>956</v>
          </cell>
          <cell r="F100">
            <v>3</v>
          </cell>
          <cell r="G100" t="str">
            <v>GL</v>
          </cell>
          <cell r="H100" t="str">
            <v>SCOTCH-GRIP 1357 ADHESIVE</v>
          </cell>
          <cell r="I100">
            <v>6.8000001907348633</v>
          </cell>
          <cell r="J100">
            <v>7</v>
          </cell>
        </row>
        <row r="101">
          <cell r="A101">
            <v>1.4280000400543214</v>
          </cell>
          <cell r="B101" t="str">
            <v>000078933</v>
          </cell>
          <cell r="C101" t="str">
            <v>2-BUTANONE (METHYL ETHYL KETONE)</v>
          </cell>
          <cell r="D101" t="str">
            <v>LALTOONA</v>
          </cell>
          <cell r="E101" t="str">
            <v>956</v>
          </cell>
          <cell r="F101">
            <v>3</v>
          </cell>
          <cell r="G101" t="str">
            <v>GL</v>
          </cell>
          <cell r="H101" t="str">
            <v>SCOTCH-GRIP 1357 ADHESIVE</v>
          </cell>
          <cell r="I101">
            <v>6.8000001907348633</v>
          </cell>
          <cell r="J101">
            <v>7</v>
          </cell>
        </row>
        <row r="102">
          <cell r="A102">
            <v>4.83</v>
          </cell>
          <cell r="B102" t="str">
            <v>000078933</v>
          </cell>
          <cell r="C102" t="str">
            <v>2-BUTANONE (METHYL ETHYL KETONE)</v>
          </cell>
          <cell r="D102" t="str">
            <v>L18ELAB</v>
          </cell>
          <cell r="E102" t="str">
            <v>400</v>
          </cell>
          <cell r="F102">
            <v>3</v>
          </cell>
          <cell r="G102" t="str">
            <v>GL</v>
          </cell>
          <cell r="H102" t="str">
            <v>IRONGRIP 1000</v>
          </cell>
          <cell r="I102">
            <v>7</v>
          </cell>
          <cell r="J102">
            <v>23</v>
          </cell>
        </row>
        <row r="103">
          <cell r="A103">
            <v>1.61</v>
          </cell>
          <cell r="B103" t="str">
            <v>000078933</v>
          </cell>
          <cell r="C103" t="str">
            <v>2-BUTANONE (METHYL ETHYL KETONE)</v>
          </cell>
          <cell r="D103" t="str">
            <v>L24MAINT</v>
          </cell>
          <cell r="E103" t="str">
            <v>400</v>
          </cell>
          <cell r="F103">
            <v>1</v>
          </cell>
          <cell r="G103" t="str">
            <v>GL</v>
          </cell>
          <cell r="H103" t="str">
            <v>IRONGRIP 1000</v>
          </cell>
          <cell r="I103">
            <v>7</v>
          </cell>
          <cell r="J103">
            <v>23</v>
          </cell>
        </row>
        <row r="104">
          <cell r="A104">
            <v>5.2324999999999999</v>
          </cell>
          <cell r="B104" t="str">
            <v>000078933</v>
          </cell>
          <cell r="C104" t="str">
            <v>2-BUTANONE (METHYL ETHYL KETONE)</v>
          </cell>
          <cell r="D104" t="str">
            <v>L4CEMENT</v>
          </cell>
          <cell r="E104" t="str">
            <v>400</v>
          </cell>
          <cell r="F104">
            <v>3.25</v>
          </cell>
          <cell r="G104" t="str">
            <v>GL</v>
          </cell>
          <cell r="H104" t="str">
            <v>IRONGRIP 1000</v>
          </cell>
          <cell r="I104">
            <v>7</v>
          </cell>
          <cell r="J104">
            <v>23</v>
          </cell>
        </row>
        <row r="105">
          <cell r="A105">
            <v>6.44</v>
          </cell>
          <cell r="B105" t="str">
            <v>000078933</v>
          </cell>
          <cell r="C105" t="str">
            <v>2-BUTANONE (METHYL ETHYL KETONE)</v>
          </cell>
          <cell r="D105" t="str">
            <v>L5MAINT</v>
          </cell>
          <cell r="E105" t="str">
            <v>400</v>
          </cell>
          <cell r="F105">
            <v>4</v>
          </cell>
          <cell r="G105" t="str">
            <v>GL</v>
          </cell>
          <cell r="H105" t="str">
            <v>IRONGRIP 1000</v>
          </cell>
          <cell r="I105">
            <v>7</v>
          </cell>
          <cell r="J105">
            <v>23</v>
          </cell>
        </row>
        <row r="106">
          <cell r="A106">
            <v>24.15</v>
          </cell>
          <cell r="B106" t="str">
            <v>000078933</v>
          </cell>
          <cell r="C106" t="str">
            <v>2-BUTANONE (METHYL ETHYL KETONE)</v>
          </cell>
          <cell r="D106" t="str">
            <v>L730405</v>
          </cell>
          <cell r="E106" t="str">
            <v>400</v>
          </cell>
          <cell r="F106">
            <v>15</v>
          </cell>
          <cell r="G106" t="str">
            <v>GL</v>
          </cell>
          <cell r="H106" t="str">
            <v>IRONGRIP 1000</v>
          </cell>
          <cell r="I106">
            <v>7</v>
          </cell>
          <cell r="J106">
            <v>23</v>
          </cell>
        </row>
        <row r="107">
          <cell r="A107">
            <v>36.225000000000001</v>
          </cell>
          <cell r="B107" t="str">
            <v>000078933</v>
          </cell>
          <cell r="C107" t="str">
            <v>2-BUTANONE (METHYL ETHYL KETONE)</v>
          </cell>
          <cell r="D107" t="str">
            <v>L730407</v>
          </cell>
          <cell r="E107" t="str">
            <v>400</v>
          </cell>
          <cell r="F107">
            <v>22.5</v>
          </cell>
          <cell r="G107" t="str">
            <v>GL</v>
          </cell>
          <cell r="H107" t="str">
            <v>IRONGRIP 1000</v>
          </cell>
          <cell r="I107">
            <v>7</v>
          </cell>
          <cell r="J107">
            <v>23</v>
          </cell>
        </row>
        <row r="108">
          <cell r="A108">
            <v>14.49</v>
          </cell>
          <cell r="B108" t="str">
            <v>000078933</v>
          </cell>
          <cell r="C108" t="str">
            <v>2-BUTANONE (METHYL ETHYL KETONE)</v>
          </cell>
          <cell r="D108" t="str">
            <v>L730516</v>
          </cell>
          <cell r="E108" t="str">
            <v>400</v>
          </cell>
          <cell r="F108">
            <v>9</v>
          </cell>
          <cell r="G108" t="str">
            <v>GL</v>
          </cell>
          <cell r="H108" t="str">
            <v>IRONGRIP 1000</v>
          </cell>
          <cell r="I108">
            <v>7</v>
          </cell>
          <cell r="J108">
            <v>23</v>
          </cell>
        </row>
        <row r="109">
          <cell r="A109">
            <v>9.66</v>
          </cell>
          <cell r="B109" t="str">
            <v>000078933</v>
          </cell>
          <cell r="C109" t="str">
            <v>2-BUTANONE (METHYL ETHYL KETONE)</v>
          </cell>
          <cell r="D109" t="str">
            <v>LALTOONA</v>
          </cell>
          <cell r="E109" t="str">
            <v>400</v>
          </cell>
          <cell r="F109">
            <v>6</v>
          </cell>
          <cell r="G109" t="str">
            <v>GL</v>
          </cell>
          <cell r="H109" t="str">
            <v>IRONGRIP 1000</v>
          </cell>
          <cell r="I109">
            <v>7</v>
          </cell>
          <cell r="J109">
            <v>23</v>
          </cell>
        </row>
        <row r="110">
          <cell r="A110">
            <v>4.83</v>
          </cell>
          <cell r="B110" t="str">
            <v>000078933</v>
          </cell>
          <cell r="C110" t="str">
            <v>2-BUTANONE (METHYL ETHYL KETONE)</v>
          </cell>
          <cell r="D110" t="str">
            <v>LFMIEERR</v>
          </cell>
          <cell r="E110" t="str">
            <v>400</v>
          </cell>
          <cell r="F110">
            <v>3</v>
          </cell>
          <cell r="G110" t="str">
            <v>GL</v>
          </cell>
          <cell r="H110" t="str">
            <v>IRONGRIP 1000</v>
          </cell>
          <cell r="I110">
            <v>7</v>
          </cell>
          <cell r="J110">
            <v>23</v>
          </cell>
        </row>
        <row r="111">
          <cell r="A111">
            <v>0.80500000000000005</v>
          </cell>
          <cell r="B111" t="str">
            <v>000078933</v>
          </cell>
          <cell r="C111" t="str">
            <v>2-BUTANONE (METHYL ETHYL KETONE)</v>
          </cell>
          <cell r="D111" t="str">
            <v>P5MAINT</v>
          </cell>
          <cell r="E111" t="str">
            <v>400</v>
          </cell>
          <cell r="F111">
            <v>0.5</v>
          </cell>
          <cell r="G111" t="str">
            <v>GL</v>
          </cell>
          <cell r="H111" t="str">
            <v>IRONGRIP 1000</v>
          </cell>
          <cell r="I111">
            <v>7</v>
          </cell>
          <cell r="J111">
            <v>23</v>
          </cell>
        </row>
        <row r="112">
          <cell r="A112">
            <v>10.465</v>
          </cell>
          <cell r="B112" t="str">
            <v>000078933</v>
          </cell>
          <cell r="C112" t="str">
            <v>2-BUTANONE (METHYL ETHYL KETONE)</v>
          </cell>
          <cell r="D112" t="str">
            <v>P636342</v>
          </cell>
          <cell r="E112" t="str">
            <v>400</v>
          </cell>
          <cell r="F112">
            <v>6.5</v>
          </cell>
          <cell r="G112" t="str">
            <v>GL</v>
          </cell>
          <cell r="H112" t="str">
            <v>IRONGRIP 1000</v>
          </cell>
          <cell r="I112">
            <v>7</v>
          </cell>
          <cell r="J112">
            <v>23</v>
          </cell>
        </row>
        <row r="113">
          <cell r="A113">
            <v>4.83</v>
          </cell>
          <cell r="B113" t="str">
            <v>000078933</v>
          </cell>
          <cell r="C113" t="str">
            <v>2-BUTANONE (METHYL ETHYL KETONE)</v>
          </cell>
          <cell r="D113" t="str">
            <v>P927</v>
          </cell>
          <cell r="E113" t="str">
            <v>400</v>
          </cell>
          <cell r="F113">
            <v>3</v>
          </cell>
          <cell r="G113" t="str">
            <v>GL</v>
          </cell>
          <cell r="H113" t="str">
            <v>IRONGRIP 1000</v>
          </cell>
          <cell r="I113">
            <v>7</v>
          </cell>
          <cell r="J113">
            <v>23</v>
          </cell>
        </row>
        <row r="114">
          <cell r="A114">
            <v>9.66</v>
          </cell>
          <cell r="B114" t="str">
            <v>000078933</v>
          </cell>
          <cell r="C114" t="str">
            <v>2-BUTANONE (METHYL ETHYL KETONE)</v>
          </cell>
          <cell r="D114" t="str">
            <v>P9270732</v>
          </cell>
          <cell r="E114" t="str">
            <v>400</v>
          </cell>
          <cell r="F114">
            <v>6</v>
          </cell>
          <cell r="G114" t="str">
            <v>GL</v>
          </cell>
          <cell r="H114" t="str">
            <v>IRONGRIP 1000</v>
          </cell>
          <cell r="I114">
            <v>7</v>
          </cell>
          <cell r="J114">
            <v>23</v>
          </cell>
        </row>
        <row r="115">
          <cell r="A115">
            <v>9.66</v>
          </cell>
          <cell r="B115" t="str">
            <v>000078933</v>
          </cell>
          <cell r="C115" t="str">
            <v>2-BUTANONE (METHYL ETHYL KETONE)</v>
          </cell>
          <cell r="D115" t="str">
            <v>X420012</v>
          </cell>
          <cell r="E115" t="str">
            <v>400</v>
          </cell>
          <cell r="F115">
            <v>6</v>
          </cell>
          <cell r="G115" t="str">
            <v>GL</v>
          </cell>
          <cell r="H115" t="str">
            <v>IRONGRIP 1000</v>
          </cell>
          <cell r="I115">
            <v>7</v>
          </cell>
          <cell r="J115">
            <v>23</v>
          </cell>
        </row>
        <row r="116">
          <cell r="A116">
            <v>2.6999999284744263</v>
          </cell>
          <cell r="B116" t="str">
            <v>000078933</v>
          </cell>
          <cell r="C116" t="str">
            <v>2-BUTANONE (METHYL ETHYL KETONE)</v>
          </cell>
          <cell r="D116" t="str">
            <v>L20OILS</v>
          </cell>
          <cell r="E116" t="str">
            <v>P11</v>
          </cell>
          <cell r="F116">
            <v>1.5</v>
          </cell>
          <cell r="G116" t="str">
            <v>GL</v>
          </cell>
          <cell r="H116" t="str">
            <v>1201A RED INSULATING ENAMEL</v>
          </cell>
          <cell r="I116">
            <v>7.1999998092651367</v>
          </cell>
          <cell r="J116">
            <v>25</v>
          </cell>
        </row>
        <row r="117">
          <cell r="A117">
            <v>2.0255759131755839</v>
          </cell>
          <cell r="B117" t="str">
            <v>000078933</v>
          </cell>
          <cell r="C117" t="str">
            <v>2-BUTANONE (METHYL ETHYL KETONE)</v>
          </cell>
          <cell r="D117" t="str">
            <v>L4PAINT</v>
          </cell>
          <cell r="E117" t="str">
            <v>P304</v>
          </cell>
          <cell r="F117">
            <v>5.6265997886657715</v>
          </cell>
          <cell r="G117" t="str">
            <v>GL</v>
          </cell>
          <cell r="H117" t="str">
            <v>AERO-TECH INDUSTRIAL GREEN</v>
          </cell>
          <cell r="I117">
            <v>7.1999998092651367</v>
          </cell>
          <cell r="J117">
            <v>5</v>
          </cell>
        </row>
        <row r="118">
          <cell r="A118">
            <v>0.40499998927116393</v>
          </cell>
          <cell r="B118" t="str">
            <v>000078933</v>
          </cell>
          <cell r="C118" t="str">
            <v>2-BUTANONE (METHYL ETHYL KETONE)</v>
          </cell>
          <cell r="D118" t="str">
            <v>L4PAINT</v>
          </cell>
          <cell r="E118" t="str">
            <v>P305</v>
          </cell>
          <cell r="F118">
            <v>1.125</v>
          </cell>
          <cell r="G118" t="str">
            <v>GL</v>
          </cell>
          <cell r="H118" t="str">
            <v>AERO-TECH ROYAL BLUE 92880</v>
          </cell>
          <cell r="I118">
            <v>7.1999998092651367</v>
          </cell>
          <cell r="J118">
            <v>5</v>
          </cell>
        </row>
        <row r="119">
          <cell r="A119">
            <v>1.2153599417114265</v>
          </cell>
          <cell r="B119" t="str">
            <v>000078933</v>
          </cell>
          <cell r="C119" t="str">
            <v>2-BUTANONE (METHYL ETHYL KETONE)</v>
          </cell>
          <cell r="D119" t="str">
            <v>L9783VM</v>
          </cell>
          <cell r="E119" t="str">
            <v>P304</v>
          </cell>
          <cell r="F119">
            <v>3.375999927520752</v>
          </cell>
          <cell r="G119" t="str">
            <v>GL</v>
          </cell>
          <cell r="H119" t="str">
            <v>AERO-TECH INDUSTRIAL GREEN</v>
          </cell>
          <cell r="I119">
            <v>7.1999998092651367</v>
          </cell>
          <cell r="J119">
            <v>5</v>
          </cell>
        </row>
        <row r="120">
          <cell r="A120">
            <v>0.40499998927116393</v>
          </cell>
          <cell r="B120" t="str">
            <v>000078933</v>
          </cell>
          <cell r="C120" t="str">
            <v>2-BUTANONE (METHYL ETHYL KETONE)</v>
          </cell>
          <cell r="D120" t="str">
            <v>L9783VM</v>
          </cell>
          <cell r="E120" t="str">
            <v>P305</v>
          </cell>
          <cell r="F120">
            <v>1.125</v>
          </cell>
          <cell r="G120" t="str">
            <v>GL</v>
          </cell>
          <cell r="H120" t="str">
            <v>AERO-TECH ROYAL BLUE 92880</v>
          </cell>
          <cell r="I120">
            <v>7.1999998092651367</v>
          </cell>
          <cell r="J120">
            <v>5</v>
          </cell>
        </row>
        <row r="121">
          <cell r="A121">
            <v>68.25</v>
          </cell>
          <cell r="B121" t="str">
            <v>000078933</v>
          </cell>
          <cell r="C121" t="str">
            <v>2-BUTANONE (METHYL ETHYL KETONE)</v>
          </cell>
          <cell r="D121" t="str">
            <v>L10LEAN</v>
          </cell>
          <cell r="E121" t="str">
            <v>4116</v>
          </cell>
          <cell r="F121">
            <v>22.75</v>
          </cell>
          <cell r="G121" t="str">
            <v>GL</v>
          </cell>
          <cell r="H121" t="str">
            <v>OATEY ALL PURPOSE CEMENT</v>
          </cell>
          <cell r="I121">
            <v>7.5</v>
          </cell>
          <cell r="J121">
            <v>40</v>
          </cell>
        </row>
        <row r="122">
          <cell r="A122">
            <v>0.375</v>
          </cell>
          <cell r="B122" t="str">
            <v>000078933</v>
          </cell>
          <cell r="C122" t="str">
            <v>2-BUTANONE (METHYL ETHYL KETONE)</v>
          </cell>
          <cell r="D122" t="str">
            <v>L240LAG</v>
          </cell>
          <cell r="E122" t="str">
            <v>4116</v>
          </cell>
          <cell r="F122">
            <v>0.125</v>
          </cell>
          <cell r="G122" t="str">
            <v>GL</v>
          </cell>
          <cell r="H122" t="str">
            <v>OATEY ALL PURPOSE CEMENT</v>
          </cell>
          <cell r="I122">
            <v>7.5</v>
          </cell>
          <cell r="J122">
            <v>40</v>
          </cell>
        </row>
        <row r="123">
          <cell r="A123">
            <v>10.875</v>
          </cell>
          <cell r="B123" t="str">
            <v>000078933</v>
          </cell>
          <cell r="C123" t="str">
            <v>2-BUTANONE (METHYL ETHYL KETONE)</v>
          </cell>
          <cell r="D123" t="str">
            <v>L240STA1</v>
          </cell>
          <cell r="E123" t="str">
            <v>4116</v>
          </cell>
          <cell r="F123">
            <v>3.625</v>
          </cell>
          <cell r="G123" t="str">
            <v>GL</v>
          </cell>
          <cell r="H123" t="str">
            <v>OATEY ALL PURPOSE CEMENT</v>
          </cell>
          <cell r="I123">
            <v>7.5</v>
          </cell>
          <cell r="J123">
            <v>40</v>
          </cell>
        </row>
        <row r="124">
          <cell r="A124">
            <v>19.125</v>
          </cell>
          <cell r="B124" t="str">
            <v>000078933</v>
          </cell>
          <cell r="C124" t="str">
            <v>2-BUTANONE (METHYL ETHYL KETONE)</v>
          </cell>
          <cell r="D124" t="str">
            <v>L240STA1A</v>
          </cell>
          <cell r="E124" t="str">
            <v>4116</v>
          </cell>
          <cell r="F124">
            <v>6.375</v>
          </cell>
          <cell r="G124" t="str">
            <v>GL</v>
          </cell>
          <cell r="H124" t="str">
            <v>OATEY ALL PURPOSE CEMENT</v>
          </cell>
          <cell r="I124">
            <v>7.5</v>
          </cell>
          <cell r="J124">
            <v>40</v>
          </cell>
        </row>
        <row r="125">
          <cell r="A125">
            <v>0.375</v>
          </cell>
          <cell r="B125" t="str">
            <v>000078933</v>
          </cell>
          <cell r="C125" t="str">
            <v>2-BUTANONE (METHYL ETHYL KETONE)</v>
          </cell>
          <cell r="D125" t="str">
            <v>L24MAINT</v>
          </cell>
          <cell r="E125" t="str">
            <v>4116</v>
          </cell>
          <cell r="F125">
            <v>0.125</v>
          </cell>
          <cell r="G125" t="str">
            <v>GL</v>
          </cell>
          <cell r="H125" t="str">
            <v>OATEY ALL PURPOSE CEMENT</v>
          </cell>
          <cell r="I125">
            <v>7.5</v>
          </cell>
          <cell r="J125">
            <v>40</v>
          </cell>
        </row>
        <row r="126">
          <cell r="A126">
            <v>2.25</v>
          </cell>
          <cell r="B126" t="str">
            <v>000078933</v>
          </cell>
          <cell r="C126" t="str">
            <v>2-BUTANONE (METHYL ETHYL KETONE)</v>
          </cell>
          <cell r="D126" t="str">
            <v>L4CEMENT</v>
          </cell>
          <cell r="E126" t="str">
            <v>4116</v>
          </cell>
          <cell r="F126">
            <v>0.75</v>
          </cell>
          <cell r="G126" t="str">
            <v>GL</v>
          </cell>
          <cell r="H126" t="str">
            <v>OATEY ALL PURPOSE CEMENT</v>
          </cell>
          <cell r="I126">
            <v>7.5</v>
          </cell>
          <cell r="J126">
            <v>40</v>
          </cell>
        </row>
        <row r="127">
          <cell r="A127">
            <v>0.375</v>
          </cell>
          <cell r="B127" t="str">
            <v>000078933</v>
          </cell>
          <cell r="C127" t="str">
            <v>2-BUTANONE (METHYL ETHYL KETONE)</v>
          </cell>
          <cell r="D127" t="str">
            <v>L4CLEAN</v>
          </cell>
          <cell r="E127" t="str">
            <v>4116</v>
          </cell>
          <cell r="F127">
            <v>0.125</v>
          </cell>
          <cell r="G127" t="str">
            <v>GL</v>
          </cell>
          <cell r="H127" t="str">
            <v>OATEY ALL PURPOSE CEMENT</v>
          </cell>
          <cell r="I127">
            <v>7.5</v>
          </cell>
          <cell r="J127">
            <v>40</v>
          </cell>
        </row>
        <row r="128">
          <cell r="A128">
            <v>2.53125</v>
          </cell>
          <cell r="B128" t="str">
            <v>000078933</v>
          </cell>
          <cell r="C128" t="str">
            <v>2-BUTANONE (METHYL ETHYL KETONE)</v>
          </cell>
          <cell r="D128" t="str">
            <v>L4PAINT</v>
          </cell>
          <cell r="E128" t="str">
            <v>P523</v>
          </cell>
          <cell r="F128">
            <v>6.75</v>
          </cell>
          <cell r="G128" t="str">
            <v>GL</v>
          </cell>
          <cell r="H128" t="str">
            <v>AERO-TECH SAFETY YELLOW 12 OZ</v>
          </cell>
          <cell r="I128">
            <v>7.5</v>
          </cell>
          <cell r="J128">
            <v>5</v>
          </cell>
        </row>
        <row r="129">
          <cell r="A129">
            <v>0.42209999263286591</v>
          </cell>
          <cell r="B129" t="str">
            <v>000078933</v>
          </cell>
          <cell r="C129" t="str">
            <v>2-BUTANONE (METHYL ETHYL KETONE)</v>
          </cell>
          <cell r="D129" t="str">
            <v>L4PAINT</v>
          </cell>
          <cell r="E129" t="str">
            <v>P524</v>
          </cell>
          <cell r="F129">
            <v>1.1255999803543091</v>
          </cell>
          <cell r="G129" t="str">
            <v>GL</v>
          </cell>
          <cell r="H129" t="str">
            <v>AERO-TECH GLOSS BLACK 16 OZ.</v>
          </cell>
          <cell r="I129">
            <v>7.5</v>
          </cell>
          <cell r="J129">
            <v>5</v>
          </cell>
        </row>
        <row r="130">
          <cell r="A130">
            <v>0.75</v>
          </cell>
          <cell r="B130" t="str">
            <v>000078933</v>
          </cell>
          <cell r="C130" t="str">
            <v>2-BUTANONE (METHYL ETHYL KETONE)</v>
          </cell>
          <cell r="D130" t="str">
            <v>L9783CH</v>
          </cell>
          <cell r="E130" t="str">
            <v>4116</v>
          </cell>
          <cell r="F130">
            <v>0.25</v>
          </cell>
          <cell r="G130" t="str">
            <v>GL</v>
          </cell>
          <cell r="H130" t="str">
            <v>OATEY ALL PURPOSE CEMENT</v>
          </cell>
          <cell r="I130">
            <v>7.5</v>
          </cell>
          <cell r="J130">
            <v>40</v>
          </cell>
        </row>
        <row r="131">
          <cell r="A131">
            <v>0.42209999263286591</v>
          </cell>
          <cell r="B131" t="str">
            <v>000078933</v>
          </cell>
          <cell r="C131" t="str">
            <v>2-BUTANONE (METHYL ETHYL KETONE)</v>
          </cell>
          <cell r="D131" t="str">
            <v>L9783CH</v>
          </cell>
          <cell r="E131" t="str">
            <v>P524</v>
          </cell>
          <cell r="F131">
            <v>1.1255999803543091</v>
          </cell>
          <cell r="G131" t="str">
            <v>GL</v>
          </cell>
          <cell r="H131" t="str">
            <v>AERO-TECH GLOSS BLACK 16 OZ.</v>
          </cell>
          <cell r="I131">
            <v>7.5</v>
          </cell>
          <cell r="J131">
            <v>5</v>
          </cell>
        </row>
        <row r="132">
          <cell r="A132">
            <v>0.42209999263286591</v>
          </cell>
          <cell r="B132" t="str">
            <v>000078933</v>
          </cell>
          <cell r="C132" t="str">
            <v>2-BUTANONE (METHYL ETHYL KETONE)</v>
          </cell>
          <cell r="D132" t="str">
            <v>L9783CH</v>
          </cell>
          <cell r="E132" t="str">
            <v>P525</v>
          </cell>
          <cell r="F132">
            <v>1.1255999803543091</v>
          </cell>
          <cell r="G132" t="str">
            <v>GL</v>
          </cell>
          <cell r="H132" t="str">
            <v>AERO-TECH GLOSS APPL. WHITE</v>
          </cell>
          <cell r="I132">
            <v>7.5</v>
          </cell>
          <cell r="J132">
            <v>5</v>
          </cell>
        </row>
        <row r="133">
          <cell r="A133">
            <v>0.42209999263286591</v>
          </cell>
          <cell r="B133" t="str">
            <v>000078933</v>
          </cell>
          <cell r="C133" t="str">
            <v>2-BUTANONE (METHYL ETHYL KETONE)</v>
          </cell>
          <cell r="D133" t="str">
            <v>L9783CH</v>
          </cell>
          <cell r="E133" t="str">
            <v>P597</v>
          </cell>
          <cell r="F133">
            <v>1.1255999803543091</v>
          </cell>
          <cell r="G133" t="str">
            <v>GL</v>
          </cell>
          <cell r="H133" t="str">
            <v>AERO-TECH GLOSS/SAFETY RED</v>
          </cell>
          <cell r="I133">
            <v>7.5</v>
          </cell>
          <cell r="J133">
            <v>5</v>
          </cell>
        </row>
        <row r="134">
          <cell r="A134">
            <v>0.42209999263286591</v>
          </cell>
          <cell r="B134" t="str">
            <v>000078933</v>
          </cell>
          <cell r="C134" t="str">
            <v>2-BUTANONE (METHYL ETHYL KETONE)</v>
          </cell>
          <cell r="D134" t="str">
            <v>L9783VM</v>
          </cell>
          <cell r="E134" t="str">
            <v>P597</v>
          </cell>
          <cell r="F134">
            <v>1.1255999803543091</v>
          </cell>
          <cell r="G134" t="str">
            <v>GL</v>
          </cell>
          <cell r="H134" t="str">
            <v>AERO-TECH GLOSS/SAFETY RED</v>
          </cell>
          <cell r="I134">
            <v>7.5</v>
          </cell>
          <cell r="J134">
            <v>5</v>
          </cell>
        </row>
        <row r="135">
          <cell r="A135">
            <v>9.0000004274770617E-3</v>
          </cell>
          <cell r="B135" t="str">
            <v>000078933</v>
          </cell>
          <cell r="C135" t="str">
            <v>2-BUTANONE (METHYL ETHYL KETONE)</v>
          </cell>
          <cell r="D135" t="str">
            <v>L9GAGE</v>
          </cell>
          <cell r="E135" t="str">
            <v>3917</v>
          </cell>
          <cell r="F135">
            <v>8.0000003799796104E-3</v>
          </cell>
          <cell r="G135" t="str">
            <v>GL</v>
          </cell>
          <cell r="H135" t="str">
            <v>M-COAT D</v>
          </cell>
          <cell r="I135">
            <v>7.5</v>
          </cell>
          <cell r="J135">
            <v>15</v>
          </cell>
        </row>
        <row r="136">
          <cell r="A136">
            <v>2.2512000203132629</v>
          </cell>
          <cell r="B136" t="str">
            <v>000078933</v>
          </cell>
          <cell r="C136" t="str">
            <v>2-BUTANONE (METHYL ETHYL KETONE)</v>
          </cell>
          <cell r="D136" t="str">
            <v>LALTOONA</v>
          </cell>
          <cell r="E136" t="str">
            <v>4116</v>
          </cell>
          <cell r="F136">
            <v>0.75040000677108765</v>
          </cell>
          <cell r="G136" t="str">
            <v>GL</v>
          </cell>
          <cell r="H136" t="str">
            <v>OATEY ALL PURPOSE CEMENT</v>
          </cell>
          <cell r="I136">
            <v>7.5</v>
          </cell>
          <cell r="J136">
            <v>40</v>
          </cell>
        </row>
        <row r="137">
          <cell r="A137">
            <v>8.5020000033378548E-2</v>
          </cell>
          <cell r="B137" t="str">
            <v>000078933</v>
          </cell>
          <cell r="C137" t="str">
            <v>2-BUTANONE (METHYL ETHYL KETONE)</v>
          </cell>
          <cell r="D137" t="str">
            <v>L20OILS</v>
          </cell>
          <cell r="E137" t="str">
            <v>7751A</v>
          </cell>
          <cell r="F137">
            <v>0.10899999737739563</v>
          </cell>
          <cell r="G137" t="str">
            <v>GL</v>
          </cell>
          <cell r="H137" t="str">
            <v>COLOR GUARD RUBBER COAT-BLACK</v>
          </cell>
          <cell r="I137">
            <v>7.8000001907348633</v>
          </cell>
          <cell r="J137">
            <v>10</v>
          </cell>
        </row>
        <row r="138">
          <cell r="A138">
            <v>0</v>
          </cell>
          <cell r="B138" t="str">
            <v>000078933</v>
          </cell>
          <cell r="C138" t="str">
            <v>2-BUTANONE (METHYL ETHYL KETONE)</v>
          </cell>
          <cell r="D138" t="str">
            <v>L10LEAN</v>
          </cell>
          <cell r="E138" t="str">
            <v>4415</v>
          </cell>
          <cell r="F138">
            <v>3</v>
          </cell>
          <cell r="G138" t="str">
            <v>GL</v>
          </cell>
          <cell r="H138" t="str">
            <v>BETASEAL(R) 43533 BODY PRIMER</v>
          </cell>
          <cell r="I138">
            <v>8</v>
          </cell>
          <cell r="J138">
            <v>0</v>
          </cell>
        </row>
        <row r="139">
          <cell r="A139">
            <v>0</v>
          </cell>
          <cell r="B139" t="str">
            <v>000078933</v>
          </cell>
          <cell r="C139" t="str">
            <v>2-BUTANONE (METHYL ETHYL KETONE)</v>
          </cell>
          <cell r="D139" t="str">
            <v>L10PAMT</v>
          </cell>
          <cell r="E139" t="str">
            <v>4415</v>
          </cell>
          <cell r="F139">
            <v>2.75</v>
          </cell>
          <cell r="G139" t="str">
            <v>GL</v>
          </cell>
          <cell r="H139" t="str">
            <v>BETASEAL(R) 43533 BODY PRIMER</v>
          </cell>
          <cell r="I139">
            <v>8</v>
          </cell>
          <cell r="J139">
            <v>0</v>
          </cell>
        </row>
        <row r="140">
          <cell r="A140">
            <v>11.205000257492067</v>
          </cell>
          <cell r="B140" t="str">
            <v>000078933</v>
          </cell>
          <cell r="C140" t="str">
            <v>2-BUTANONE (METHYL ETHYL KETONE)</v>
          </cell>
          <cell r="D140" t="str">
            <v>L10LEAN</v>
          </cell>
          <cell r="E140" t="str">
            <v>4413</v>
          </cell>
          <cell r="F140">
            <v>3</v>
          </cell>
          <cell r="G140" t="str">
            <v>GL</v>
          </cell>
          <cell r="H140" t="str">
            <v>BETASEAL 43520A GLASS PRIMER</v>
          </cell>
          <cell r="I140">
            <v>8.3000001907348633</v>
          </cell>
          <cell r="J140">
            <v>45</v>
          </cell>
        </row>
        <row r="141">
          <cell r="A141">
            <v>4.6687501072883606</v>
          </cell>
          <cell r="B141" t="str">
            <v>000078933</v>
          </cell>
          <cell r="C141" t="str">
            <v>2-BUTANONE (METHYL ETHYL KETONE)</v>
          </cell>
          <cell r="D141" t="str">
            <v>L10PAMT</v>
          </cell>
          <cell r="E141" t="str">
            <v>4413</v>
          </cell>
          <cell r="F141">
            <v>1.25</v>
          </cell>
          <cell r="G141" t="str">
            <v>GL</v>
          </cell>
          <cell r="H141" t="str">
            <v>BETASEAL 43520A GLASS PRIMER</v>
          </cell>
          <cell r="I141">
            <v>8.3000001907348633</v>
          </cell>
          <cell r="J141">
            <v>45</v>
          </cell>
        </row>
        <row r="142">
          <cell r="A142">
            <v>9.3375002145767212</v>
          </cell>
          <cell r="B142" t="str">
            <v>000078933</v>
          </cell>
          <cell r="C142" t="str">
            <v>2-BUTANONE (METHYL ETHYL KETONE)</v>
          </cell>
          <cell r="D142" t="str">
            <v>L24TRNS</v>
          </cell>
          <cell r="E142" t="str">
            <v>P588</v>
          </cell>
          <cell r="F142">
            <v>7.5</v>
          </cell>
          <cell r="G142" t="str">
            <v>GL</v>
          </cell>
          <cell r="H142" t="str">
            <v>KOT DARK GREY PAINT</v>
          </cell>
          <cell r="I142">
            <v>8.3000001907348633</v>
          </cell>
          <cell r="J142">
            <v>15</v>
          </cell>
        </row>
        <row r="143">
          <cell r="A143">
            <v>1.259999942779541</v>
          </cell>
          <cell r="B143" t="str">
            <v>000078933</v>
          </cell>
          <cell r="C143" t="str">
            <v>2-BUTANONE (METHYL ETHYL KETONE)</v>
          </cell>
          <cell r="D143" t="str">
            <v>L10LEAN</v>
          </cell>
          <cell r="E143" t="str">
            <v>5588</v>
          </cell>
          <cell r="F143">
            <v>1.5</v>
          </cell>
          <cell r="G143" t="str">
            <v>GL</v>
          </cell>
          <cell r="H143" t="str">
            <v>01310 OSHA YELLOW</v>
          </cell>
          <cell r="I143">
            <v>8.3999996185302734</v>
          </cell>
          <cell r="J143">
            <v>10</v>
          </cell>
        </row>
        <row r="144">
          <cell r="A144">
            <v>3.1499998569488525</v>
          </cell>
          <cell r="B144" t="str">
            <v>000078933</v>
          </cell>
          <cell r="C144" t="str">
            <v>2-BUTANONE (METHYL ETHYL KETONE)</v>
          </cell>
          <cell r="D144" t="str">
            <v>L24PAINT</v>
          </cell>
          <cell r="E144" t="str">
            <v>5588</v>
          </cell>
          <cell r="F144">
            <v>3.75</v>
          </cell>
          <cell r="G144" t="str">
            <v>GL</v>
          </cell>
          <cell r="H144" t="str">
            <v>01310 OSHA YELLOW</v>
          </cell>
          <cell r="I144">
            <v>8.3999996185302734</v>
          </cell>
          <cell r="J144">
            <v>10</v>
          </cell>
        </row>
        <row r="145">
          <cell r="A145">
            <v>0.62999997138977049</v>
          </cell>
          <cell r="B145" t="str">
            <v>000078933</v>
          </cell>
          <cell r="C145" t="str">
            <v>2-BUTANONE (METHYL ETHYL KETONE)</v>
          </cell>
          <cell r="D145" t="str">
            <v>L2AJITNE</v>
          </cell>
          <cell r="E145" t="str">
            <v>5588</v>
          </cell>
          <cell r="F145">
            <v>0.75</v>
          </cell>
          <cell r="G145" t="str">
            <v>GL</v>
          </cell>
          <cell r="H145" t="str">
            <v>01310 OSHA YELLOW</v>
          </cell>
          <cell r="I145">
            <v>8.3999996185302734</v>
          </cell>
          <cell r="J145">
            <v>10</v>
          </cell>
        </row>
        <row r="146">
          <cell r="A146">
            <v>1.8899999141693116</v>
          </cell>
          <cell r="B146" t="str">
            <v>000078933</v>
          </cell>
          <cell r="C146" t="str">
            <v>2-BUTANONE (METHYL ETHYL KETONE)</v>
          </cell>
          <cell r="D146" t="str">
            <v>L4PAINT</v>
          </cell>
          <cell r="E146" t="str">
            <v>5588</v>
          </cell>
          <cell r="F146">
            <v>2.25</v>
          </cell>
          <cell r="G146" t="str">
            <v>GL</v>
          </cell>
          <cell r="H146" t="str">
            <v>01310 OSHA YELLOW</v>
          </cell>
          <cell r="I146">
            <v>8.3999996185302734</v>
          </cell>
          <cell r="J146">
            <v>10</v>
          </cell>
        </row>
        <row r="147">
          <cell r="A147">
            <v>0.20999999046325685</v>
          </cell>
          <cell r="B147" t="str">
            <v>000078933</v>
          </cell>
          <cell r="C147" t="str">
            <v>2-BUTANONE (METHYL ETHYL KETONE)</v>
          </cell>
          <cell r="D147" t="str">
            <v>L50OILS</v>
          </cell>
          <cell r="E147" t="str">
            <v>5588</v>
          </cell>
          <cell r="F147">
            <v>0.25</v>
          </cell>
          <cell r="G147" t="str">
            <v>GL</v>
          </cell>
          <cell r="H147" t="str">
            <v>01310 OSHA YELLOW</v>
          </cell>
          <cell r="I147">
            <v>8.3999996185302734</v>
          </cell>
          <cell r="J147">
            <v>10</v>
          </cell>
        </row>
        <row r="148">
          <cell r="A148">
            <v>7.9200001716613766</v>
          </cell>
          <cell r="B148" t="str">
            <v>000078933</v>
          </cell>
          <cell r="C148" t="str">
            <v>2-BUTANONE (METHYL ETHYL KETONE)</v>
          </cell>
          <cell r="D148" t="str">
            <v>LALTOONA</v>
          </cell>
          <cell r="E148" t="str">
            <v>P418</v>
          </cell>
          <cell r="F148">
            <v>6</v>
          </cell>
          <cell r="G148" t="str">
            <v>GL</v>
          </cell>
          <cell r="H148" t="str">
            <v>C-1975 GLYPTAL URETHANE</v>
          </cell>
          <cell r="I148">
            <v>8.8000001907348633</v>
          </cell>
          <cell r="J148">
            <v>15</v>
          </cell>
        </row>
        <row r="149">
          <cell r="A149">
            <v>3.684799922180173</v>
          </cell>
          <cell r="B149" t="str">
            <v>000078933</v>
          </cell>
          <cell r="C149" t="str">
            <v>2-BUTANONE (METHYL ETHYL KETONE)</v>
          </cell>
          <cell r="D149" t="str">
            <v>L52PAINT</v>
          </cell>
          <cell r="E149" t="str">
            <v>P422</v>
          </cell>
          <cell r="F149">
            <v>8</v>
          </cell>
          <cell r="G149" t="str">
            <v>GL</v>
          </cell>
          <cell r="H149" t="str">
            <v>C-1962 GLYPTAL ALKYD</v>
          </cell>
          <cell r="I149">
            <v>9.8000001907348633</v>
          </cell>
          <cell r="J149">
            <v>4.6999998092651367</v>
          </cell>
        </row>
        <row r="150">
          <cell r="A150">
            <v>0.92119998054504326</v>
          </cell>
          <cell r="B150" t="str">
            <v>000078933</v>
          </cell>
          <cell r="C150" t="str">
            <v>2-BUTANONE (METHYL ETHYL KETONE)</v>
          </cell>
          <cell r="D150" t="str">
            <v>P638384</v>
          </cell>
          <cell r="E150" t="str">
            <v>P422</v>
          </cell>
          <cell r="F150">
            <v>2</v>
          </cell>
          <cell r="G150" t="str">
            <v>GL</v>
          </cell>
          <cell r="H150" t="str">
            <v>C-1962 GLYPTAL ALKYD</v>
          </cell>
          <cell r="I150">
            <v>9.8000001907348633</v>
          </cell>
          <cell r="J150">
            <v>4.6999998092651367</v>
          </cell>
        </row>
        <row r="151">
          <cell r="A151">
            <v>0.354375</v>
          </cell>
          <cell r="B151" t="str">
            <v>000078933</v>
          </cell>
          <cell r="C151" t="str">
            <v>2-BUTANONE (METHYL ETHYL KETONE)</v>
          </cell>
          <cell r="D151" t="str">
            <v>L9783VM</v>
          </cell>
          <cell r="E151" t="str">
            <v>P1163</v>
          </cell>
          <cell r="F151">
            <v>1.125</v>
          </cell>
          <cell r="G151" t="str">
            <v>GL</v>
          </cell>
          <cell r="H151" t="str">
            <v>Missing MSDS - SM PT91260</v>
          </cell>
          <cell r="I151">
            <v>10.5</v>
          </cell>
          <cell r="J151">
            <v>3</v>
          </cell>
        </row>
        <row r="152">
          <cell r="A152">
            <v>51.094799464416468</v>
          </cell>
          <cell r="B152" t="str">
            <v>000078933</v>
          </cell>
          <cell r="C152" t="str">
            <v>2-BUTANONE (METHYL ETHYL KETONE)</v>
          </cell>
          <cell r="D152" t="str">
            <v>L10PAINT</v>
          </cell>
          <cell r="E152" t="str">
            <v>P546</v>
          </cell>
          <cell r="F152">
            <v>54</v>
          </cell>
          <cell r="G152" t="str">
            <v>GL</v>
          </cell>
          <cell r="H152" t="str">
            <v>C-2095A</v>
          </cell>
          <cell r="I152">
            <v>11.399999618530273</v>
          </cell>
          <cell r="J152">
            <v>8.3000001907348633</v>
          </cell>
        </row>
        <row r="153">
          <cell r="A153">
            <v>153.2843983932494</v>
          </cell>
          <cell r="B153" t="str">
            <v>000078933</v>
          </cell>
          <cell r="C153" t="str">
            <v>2-BUTANONE (METHYL ETHYL KETONE)</v>
          </cell>
          <cell r="D153" t="str">
            <v>L63SALES</v>
          </cell>
          <cell r="E153" t="str">
            <v>P546</v>
          </cell>
          <cell r="F153">
            <v>162</v>
          </cell>
          <cell r="G153" t="str">
            <v>GL</v>
          </cell>
          <cell r="H153" t="str">
            <v>C-2095A</v>
          </cell>
          <cell r="I153">
            <v>11.399999618530273</v>
          </cell>
          <cell r="J153">
            <v>8.3000001907348633</v>
          </cell>
        </row>
        <row r="154">
          <cell r="A154">
            <v>25.547399732208234</v>
          </cell>
          <cell r="B154" t="str">
            <v>000078933</v>
          </cell>
          <cell r="C154" t="str">
            <v>2-BUTANONE (METHYL ETHYL KETONE)</v>
          </cell>
          <cell r="D154" t="str">
            <v>L7CABPNT</v>
          </cell>
          <cell r="E154" t="str">
            <v>P546</v>
          </cell>
          <cell r="F154">
            <v>27</v>
          </cell>
          <cell r="G154" t="str">
            <v>GL</v>
          </cell>
          <cell r="H154" t="str">
            <v>C-2095A</v>
          </cell>
          <cell r="I154">
            <v>11.399999618530273</v>
          </cell>
          <cell r="J154">
            <v>8.3000001907348633</v>
          </cell>
        </row>
        <row r="155">
          <cell r="A155">
            <v>309.40739675674411</v>
          </cell>
          <cell r="B155" t="str">
            <v>000078933</v>
          </cell>
          <cell r="C155" t="str">
            <v>2-BUTANONE (METHYL ETHYL KETONE)</v>
          </cell>
          <cell r="D155" t="str">
            <v>L9DPAINT</v>
          </cell>
          <cell r="E155" t="str">
            <v>P546</v>
          </cell>
          <cell r="F155">
            <v>327</v>
          </cell>
          <cell r="G155" t="str">
            <v>GL</v>
          </cell>
          <cell r="H155" t="str">
            <v>C-2095A</v>
          </cell>
          <cell r="I155">
            <v>11.399999618530273</v>
          </cell>
          <cell r="J155">
            <v>8.3000001907348633</v>
          </cell>
        </row>
        <row r="156">
          <cell r="A156">
            <v>43.377998991012575</v>
          </cell>
          <cell r="B156" t="str">
            <v>000078933</v>
          </cell>
          <cell r="C156" t="str">
            <v>2-BUTANONE (METHYL ETHYL KETONE)</v>
          </cell>
          <cell r="D156" t="str">
            <v>L10PMRPG</v>
          </cell>
          <cell r="E156" t="str">
            <v>P653</v>
          </cell>
          <cell r="F156">
            <v>46</v>
          </cell>
          <cell r="G156" t="str">
            <v>GL</v>
          </cell>
          <cell r="H156" t="str">
            <v>C-2017A  EPOXY</v>
          </cell>
          <cell r="I156">
            <v>11.5</v>
          </cell>
          <cell r="J156">
            <v>8.1999998092651367</v>
          </cell>
        </row>
        <row r="157">
          <cell r="A157">
            <v>1.8859999561309815</v>
          </cell>
          <cell r="B157" t="str">
            <v>000078933</v>
          </cell>
          <cell r="C157" t="str">
            <v>2-BUTANONE (METHYL ETHYL KETONE)</v>
          </cell>
          <cell r="D157" t="str">
            <v>L24PAINT</v>
          </cell>
          <cell r="E157" t="str">
            <v>P653</v>
          </cell>
          <cell r="F157">
            <v>2</v>
          </cell>
          <cell r="G157" t="str">
            <v>GL</v>
          </cell>
          <cell r="H157" t="str">
            <v>C-2017A  EPOXY</v>
          </cell>
          <cell r="I157">
            <v>11.5</v>
          </cell>
          <cell r="J157">
            <v>8.1999998092651367</v>
          </cell>
        </row>
        <row r="158">
          <cell r="A158">
            <v>15.087999649047852</v>
          </cell>
          <cell r="B158" t="str">
            <v>000078933</v>
          </cell>
          <cell r="C158" t="str">
            <v>2-BUTANONE (METHYL ETHYL KETONE)</v>
          </cell>
          <cell r="D158" t="str">
            <v>L9DPAINT</v>
          </cell>
          <cell r="E158" t="str">
            <v>P653</v>
          </cell>
          <cell r="F158">
            <v>16</v>
          </cell>
          <cell r="G158" t="str">
            <v>GL</v>
          </cell>
          <cell r="H158" t="str">
            <v>C-2017A  EPOXY</v>
          </cell>
          <cell r="I158">
            <v>11.5</v>
          </cell>
          <cell r="J158">
            <v>8.1999998092651367</v>
          </cell>
        </row>
        <row r="159">
          <cell r="A159">
            <v>0.12</v>
          </cell>
          <cell r="B159" t="str">
            <v>000078933</v>
          </cell>
          <cell r="C159" t="str">
            <v>2-BUTANONE (METHYL ETHYL KETONE)</v>
          </cell>
          <cell r="D159" t="str">
            <v>L60MAINT</v>
          </cell>
          <cell r="E159" t="str">
            <v>1476</v>
          </cell>
          <cell r="F159">
            <v>4</v>
          </cell>
          <cell r="G159" t="str">
            <v>LB</v>
          </cell>
          <cell r="H159" t="str">
            <v>LUPERSOL DDM-9</v>
          </cell>
          <cell r="I159">
            <v>0</v>
          </cell>
          <cell r="J159">
            <v>3</v>
          </cell>
        </row>
        <row r="160">
          <cell r="A160">
            <v>19919.379610711585</v>
          </cell>
          <cell r="C160" t="str">
            <v>2-BUTANONE (METHYL ETHYL KETONE) Total</v>
          </cell>
        </row>
        <row r="161">
          <cell r="A161">
            <v>360.3599910736084</v>
          </cell>
          <cell r="B161" t="str">
            <v>000872504</v>
          </cell>
          <cell r="C161" t="str">
            <v>2-PYRROLIDINONE, 1-METHYL-</v>
          </cell>
          <cell r="D161" t="str">
            <v>P644481</v>
          </cell>
          <cell r="E161" t="str">
            <v>4204</v>
          </cell>
          <cell r="F161">
            <v>468</v>
          </cell>
          <cell r="G161" t="str">
            <v>GL</v>
          </cell>
          <cell r="H161" t="str">
            <v>GANGBUSTERS</v>
          </cell>
          <cell r="I161">
            <v>7.6999998092651367</v>
          </cell>
          <cell r="J161">
            <v>10</v>
          </cell>
        </row>
        <row r="162">
          <cell r="A162">
            <v>8.3000001907348633</v>
          </cell>
          <cell r="B162" t="str">
            <v>000872504</v>
          </cell>
          <cell r="C162" t="str">
            <v>2-PYRROLIDINONE, 1-METHYL-</v>
          </cell>
          <cell r="D162" t="str">
            <v>L10PAINT</v>
          </cell>
          <cell r="E162" t="str">
            <v>P662</v>
          </cell>
          <cell r="F162">
            <v>2</v>
          </cell>
          <cell r="G162" t="str">
            <v>GL</v>
          </cell>
          <cell r="H162" t="str">
            <v>PEEL AWAY 7</v>
          </cell>
          <cell r="I162">
            <v>8.3000001907348633</v>
          </cell>
          <cell r="J162">
            <v>50</v>
          </cell>
        </row>
        <row r="163">
          <cell r="A163">
            <v>4.1500000953674316</v>
          </cell>
          <cell r="B163" t="str">
            <v>000872504</v>
          </cell>
          <cell r="C163" t="str">
            <v>2-PYRROLIDINONE, 1-METHYL-</v>
          </cell>
          <cell r="D163" t="str">
            <v>L10PALL</v>
          </cell>
          <cell r="E163" t="str">
            <v>P662</v>
          </cell>
          <cell r="F163">
            <v>1</v>
          </cell>
          <cell r="G163" t="str">
            <v>GL</v>
          </cell>
          <cell r="H163" t="str">
            <v>PEEL AWAY 7</v>
          </cell>
          <cell r="I163">
            <v>8.3000001907348633</v>
          </cell>
          <cell r="J163">
            <v>50</v>
          </cell>
        </row>
        <row r="164">
          <cell r="A164">
            <v>4.1500000953674316</v>
          </cell>
          <cell r="B164" t="str">
            <v>000872504</v>
          </cell>
          <cell r="C164" t="str">
            <v>2-PYRROLIDINONE, 1-METHYL-</v>
          </cell>
          <cell r="D164" t="str">
            <v>L24PAINT</v>
          </cell>
          <cell r="E164" t="str">
            <v>P662</v>
          </cell>
          <cell r="F164">
            <v>1</v>
          </cell>
          <cell r="G164" t="str">
            <v>GL</v>
          </cell>
          <cell r="H164" t="str">
            <v>PEEL AWAY 7</v>
          </cell>
          <cell r="I164">
            <v>8.3000001907348633</v>
          </cell>
          <cell r="J164">
            <v>50</v>
          </cell>
        </row>
        <row r="165">
          <cell r="A165">
            <v>2.8399999618530272</v>
          </cell>
          <cell r="B165" t="str">
            <v>000872504</v>
          </cell>
          <cell r="C165" t="str">
            <v>2-PYRROLIDINONE, 1-METHYL-</v>
          </cell>
          <cell r="D165" t="str">
            <v>L14LAB</v>
          </cell>
          <cell r="E165" t="str">
            <v>P615</v>
          </cell>
          <cell r="F165">
            <v>2</v>
          </cell>
          <cell r="G165" t="str">
            <v>GL</v>
          </cell>
          <cell r="H165" t="str">
            <v>1201E GLYPTAL URETHANE</v>
          </cell>
          <cell r="I165">
            <v>10</v>
          </cell>
          <cell r="J165">
            <v>14.199999809265137</v>
          </cell>
        </row>
        <row r="166">
          <cell r="A166">
            <v>76.679998970031747</v>
          </cell>
          <cell r="B166" t="str">
            <v>000872504</v>
          </cell>
          <cell r="C166" t="str">
            <v>2-PYRROLIDINONE, 1-METHYL-</v>
          </cell>
          <cell r="D166" t="str">
            <v>P636342</v>
          </cell>
          <cell r="E166" t="str">
            <v>P615</v>
          </cell>
          <cell r="F166">
            <v>54</v>
          </cell>
          <cell r="G166" t="str">
            <v>GL</v>
          </cell>
          <cell r="H166" t="str">
            <v>1201E GLYPTAL URETHANE</v>
          </cell>
          <cell r="I166">
            <v>10</v>
          </cell>
          <cell r="J166">
            <v>14.199999809265137</v>
          </cell>
        </row>
        <row r="167">
          <cell r="A167">
            <v>39.759999465942379</v>
          </cell>
          <cell r="B167" t="str">
            <v>000872504</v>
          </cell>
          <cell r="C167" t="str">
            <v>2-PYRROLIDINONE, 1-METHYL-</v>
          </cell>
          <cell r="D167" t="str">
            <v>P9280806</v>
          </cell>
          <cell r="E167" t="str">
            <v>P615</v>
          </cell>
          <cell r="F167">
            <v>28</v>
          </cell>
          <cell r="G167" t="str">
            <v>GL</v>
          </cell>
          <cell r="H167" t="str">
            <v>1201E GLYPTAL URETHANE</v>
          </cell>
          <cell r="I167">
            <v>10</v>
          </cell>
          <cell r="J167">
            <v>14.199999809265137</v>
          </cell>
        </row>
        <row r="168">
          <cell r="A168">
            <v>78.099998950958252</v>
          </cell>
          <cell r="B168" t="str">
            <v>000872504</v>
          </cell>
          <cell r="C168" t="str">
            <v>2-PYRROLIDINONE, 1-METHYL-</v>
          </cell>
          <cell r="D168" t="str">
            <v>S10C32</v>
          </cell>
          <cell r="E168" t="str">
            <v>P615</v>
          </cell>
          <cell r="F168">
            <v>55</v>
          </cell>
          <cell r="G168" t="str">
            <v>GL</v>
          </cell>
          <cell r="H168" t="str">
            <v>1201E GLYPTAL URETHANE</v>
          </cell>
          <cell r="I168">
            <v>10</v>
          </cell>
          <cell r="J168">
            <v>14.199999809265137</v>
          </cell>
        </row>
        <row r="169">
          <cell r="A169">
            <v>85.19999885559082</v>
          </cell>
          <cell r="B169" t="str">
            <v>000872504</v>
          </cell>
          <cell r="C169" t="str">
            <v>2-PYRROLIDINONE, 1-METHYL-</v>
          </cell>
          <cell r="D169" t="str">
            <v>S10D15</v>
          </cell>
          <cell r="E169" t="str">
            <v>P615</v>
          </cell>
          <cell r="F169">
            <v>60</v>
          </cell>
          <cell r="G169" t="str">
            <v>GL</v>
          </cell>
          <cell r="H169" t="str">
            <v>1201E GLYPTAL URETHANE</v>
          </cell>
          <cell r="I169">
            <v>10</v>
          </cell>
          <cell r="J169">
            <v>14.199999809265137</v>
          </cell>
        </row>
        <row r="170">
          <cell r="A170">
            <v>4.2599999427795412</v>
          </cell>
          <cell r="B170" t="str">
            <v>000872504</v>
          </cell>
          <cell r="C170" t="str">
            <v>2-PYRROLIDINONE, 1-METHYL-</v>
          </cell>
          <cell r="D170" t="str">
            <v>X420007</v>
          </cell>
          <cell r="E170" t="str">
            <v>P615</v>
          </cell>
          <cell r="F170">
            <v>3</v>
          </cell>
          <cell r="G170" t="str">
            <v>GL</v>
          </cell>
          <cell r="H170" t="str">
            <v>1201E GLYPTAL URETHANE</v>
          </cell>
          <cell r="I170">
            <v>10</v>
          </cell>
          <cell r="J170">
            <v>14.199999809265137</v>
          </cell>
        </row>
        <row r="171">
          <cell r="A171">
            <v>9.9399998664855946</v>
          </cell>
          <cell r="B171" t="str">
            <v>000872504</v>
          </cell>
          <cell r="C171" t="str">
            <v>2-PYRROLIDINONE, 1-METHYL-</v>
          </cell>
          <cell r="D171" t="str">
            <v>X420012</v>
          </cell>
          <cell r="E171" t="str">
            <v>P615</v>
          </cell>
          <cell r="F171">
            <v>7</v>
          </cell>
          <cell r="G171" t="str">
            <v>GL</v>
          </cell>
          <cell r="H171" t="str">
            <v>1201E GLYPTAL URETHANE</v>
          </cell>
          <cell r="I171">
            <v>10</v>
          </cell>
          <cell r="J171">
            <v>14.199999809265137</v>
          </cell>
        </row>
        <row r="172">
          <cell r="A172">
            <v>673.73998746871951</v>
          </cell>
          <cell r="C172" t="str">
            <v>2-PYRROLIDINONE, 1-METHYL- Total</v>
          </cell>
        </row>
        <row r="173">
          <cell r="A173">
            <v>0.37043999135494232</v>
          </cell>
          <cell r="B173" t="str">
            <v>000075058</v>
          </cell>
          <cell r="C173" t="str">
            <v>ACETIBUTRUKE      SKIN</v>
          </cell>
          <cell r="D173" t="str">
            <v>L4OTHER</v>
          </cell>
          <cell r="E173" t="str">
            <v>3244</v>
          </cell>
          <cell r="F173">
            <v>7.5599998235702515E-2</v>
          </cell>
          <cell r="G173" t="str">
            <v>GL</v>
          </cell>
          <cell r="H173" t="str">
            <v>SUPER GLUE REMOVER</v>
          </cell>
          <cell r="I173">
            <v>7</v>
          </cell>
          <cell r="J173">
            <v>70</v>
          </cell>
        </row>
        <row r="174">
          <cell r="A174">
            <v>0.37043999135494232</v>
          </cell>
          <cell r="C174" t="str">
            <v>ACETIBUTRUKE      SKIN Total</v>
          </cell>
        </row>
        <row r="175">
          <cell r="A175">
            <v>0</v>
          </cell>
          <cell r="B175" t="str">
            <v>000079107</v>
          </cell>
          <cell r="C175" t="str">
            <v>ACRYLIC ACID</v>
          </cell>
          <cell r="D175" t="str">
            <v>L9783CH</v>
          </cell>
          <cell r="E175" t="str">
            <v>4660</v>
          </cell>
          <cell r="F175">
            <v>1.1255999803543091</v>
          </cell>
          <cell r="G175" t="str">
            <v>GL</v>
          </cell>
          <cell r="H175" t="str">
            <v>HAND GUARD C105, C305, C805</v>
          </cell>
          <cell r="I175">
            <v>10.01</v>
          </cell>
          <cell r="J175">
            <v>0</v>
          </cell>
        </row>
        <row r="176">
          <cell r="A176">
            <v>0.63453597286605834</v>
          </cell>
          <cell r="B176" t="str">
            <v>000079107</v>
          </cell>
          <cell r="C176" t="str">
            <v>ACRYLIC ACID</v>
          </cell>
          <cell r="D176" t="str">
            <v>L10LEAN</v>
          </cell>
          <cell r="E176" t="str">
            <v>554</v>
          </cell>
          <cell r="F176">
            <v>0.75540000200271606</v>
          </cell>
          <cell r="G176" t="str">
            <v>GL</v>
          </cell>
          <cell r="H176" t="str">
            <v>SPEEDBONDER 312 STRUC.ADHESIVE</v>
          </cell>
          <cell r="I176">
            <v>8.3999996185302734</v>
          </cell>
          <cell r="J176">
            <v>10</v>
          </cell>
        </row>
        <row r="177">
          <cell r="A177">
            <v>1.0079999629855152E-2</v>
          </cell>
          <cell r="B177" t="str">
            <v>000079107</v>
          </cell>
          <cell r="C177" t="str">
            <v>ACRYLIC ACID</v>
          </cell>
          <cell r="D177" t="str">
            <v>L12MAINT</v>
          </cell>
          <cell r="E177" t="str">
            <v>554</v>
          </cell>
          <cell r="F177">
            <v>1.2000000104308128E-2</v>
          </cell>
          <cell r="G177" t="str">
            <v>GL</v>
          </cell>
          <cell r="H177" t="str">
            <v>SPEEDBONDER 312 STRUC.ADHESIVE</v>
          </cell>
          <cell r="I177">
            <v>8.3999996185302734</v>
          </cell>
          <cell r="J177">
            <v>10</v>
          </cell>
        </row>
        <row r="178">
          <cell r="A178">
            <v>0.10583999689579002</v>
          </cell>
          <cell r="B178" t="str">
            <v>000079107</v>
          </cell>
          <cell r="C178" t="str">
            <v>ACRYLIC ACID</v>
          </cell>
          <cell r="D178" t="str">
            <v>LALTOONA</v>
          </cell>
          <cell r="E178" t="str">
            <v>554</v>
          </cell>
          <cell r="F178">
            <v>0.12600000202655792</v>
          </cell>
          <cell r="G178" t="str">
            <v>GL</v>
          </cell>
          <cell r="H178" t="str">
            <v>SPEEDBONDER 312 STRUC.ADHESIVE</v>
          </cell>
          <cell r="I178">
            <v>8.3999996185302734</v>
          </cell>
          <cell r="J178">
            <v>10</v>
          </cell>
        </row>
        <row r="179">
          <cell r="A179">
            <v>9.7243993531227202E-2</v>
          </cell>
          <cell r="B179" t="str">
            <v>000079107</v>
          </cell>
          <cell r="C179" t="str">
            <v>ACRYLIC ACID</v>
          </cell>
          <cell r="D179" t="str">
            <v>L12MAINT</v>
          </cell>
          <cell r="E179" t="str">
            <v>2839</v>
          </cell>
          <cell r="F179">
            <v>0.15099999308586121</v>
          </cell>
          <cell r="G179" t="str">
            <v>GL</v>
          </cell>
          <cell r="H179" t="str">
            <v>GASKET ELIMINATOR 515 SEALANT</v>
          </cell>
          <cell r="I179">
            <v>9.1999998092651367</v>
          </cell>
          <cell r="J179">
            <v>7</v>
          </cell>
        </row>
        <row r="180">
          <cell r="A180">
            <v>8.1143999622821775E-2</v>
          </cell>
          <cell r="B180" t="str">
            <v>000079107</v>
          </cell>
          <cell r="C180" t="str">
            <v>ACRYLIC ACID</v>
          </cell>
          <cell r="D180" t="str">
            <v>WMAINT12</v>
          </cell>
          <cell r="E180" t="str">
            <v>2839</v>
          </cell>
          <cell r="F180">
            <v>0.12600000202655792</v>
          </cell>
          <cell r="G180" t="str">
            <v>GL</v>
          </cell>
          <cell r="H180" t="str">
            <v>GASKET ELIMINATOR 515 SEALANT</v>
          </cell>
          <cell r="I180">
            <v>9.1999998092651367</v>
          </cell>
          <cell r="J180">
            <v>7</v>
          </cell>
        </row>
        <row r="181">
          <cell r="A181">
            <v>6.6960001955330382E-3</v>
          </cell>
          <cell r="B181" t="str">
            <v>000079107</v>
          </cell>
          <cell r="C181" t="str">
            <v>ACRYLIC ACID</v>
          </cell>
          <cell r="D181" t="str">
            <v>P2/6OILS</v>
          </cell>
          <cell r="E181" t="str">
            <v>1198</v>
          </cell>
          <cell r="F181">
            <v>2.4000000208616257E-2</v>
          </cell>
          <cell r="G181" t="str">
            <v>GL</v>
          </cell>
          <cell r="H181" t="str">
            <v>SPEEDBONDER 324 STRUCT. ADHES.</v>
          </cell>
          <cell r="I181">
            <v>9.3000001907348633</v>
          </cell>
          <cell r="J181">
            <v>3</v>
          </cell>
        </row>
        <row r="182">
          <cell r="A182">
            <v>1</v>
          </cell>
          <cell r="B182" t="str">
            <v>000079107</v>
          </cell>
          <cell r="C182" t="str">
            <v>ACRYLIC ACID</v>
          </cell>
          <cell r="D182" t="str">
            <v>L4WW</v>
          </cell>
          <cell r="E182" t="str">
            <v>1395H</v>
          </cell>
          <cell r="F182">
            <v>20</v>
          </cell>
          <cell r="G182" t="str">
            <v>LB</v>
          </cell>
          <cell r="H182" t="str">
            <v>ADDIFIX 531, 536, 555, ETC.</v>
          </cell>
          <cell r="I182">
            <v>0</v>
          </cell>
          <cell r="J182">
            <v>5</v>
          </cell>
        </row>
        <row r="183">
          <cell r="A183">
            <v>1.9355399627412857</v>
          </cell>
          <cell r="C183" t="str">
            <v>ACRYLIC ACID Total</v>
          </cell>
        </row>
        <row r="184">
          <cell r="A184">
            <v>0.25025000000000003</v>
          </cell>
          <cell r="B184" t="str">
            <v>001344281</v>
          </cell>
          <cell r="C184" t="str">
            <v>ALUMINA</v>
          </cell>
          <cell r="D184" t="str">
            <v>L10PSFE</v>
          </cell>
          <cell r="E184" t="str">
            <v>7745</v>
          </cell>
          <cell r="F184">
            <v>0.25</v>
          </cell>
          <cell r="G184" t="str">
            <v>GL</v>
          </cell>
          <cell r="H184" t="str">
            <v>3MFINESSE-IT II</v>
          </cell>
          <cell r="I184">
            <v>10.01</v>
          </cell>
          <cell r="J184">
            <v>10</v>
          </cell>
        </row>
        <row r="185">
          <cell r="A185">
            <v>13</v>
          </cell>
          <cell r="B185" t="str">
            <v>001344281</v>
          </cell>
          <cell r="C185" t="str">
            <v>ALUMINA</v>
          </cell>
          <cell r="D185" t="str">
            <v>L10WW</v>
          </cell>
          <cell r="E185" t="str">
            <v>4961</v>
          </cell>
          <cell r="F185">
            <v>1300</v>
          </cell>
          <cell r="G185" t="str">
            <v>LB</v>
          </cell>
          <cell r="H185" t="str">
            <v>MUREX 7024 SPEEDEX 24</v>
          </cell>
          <cell r="I185">
            <v>0</v>
          </cell>
          <cell r="J185">
            <v>1</v>
          </cell>
        </row>
        <row r="186">
          <cell r="A186">
            <v>8.25</v>
          </cell>
          <cell r="B186" t="str">
            <v>001344281</v>
          </cell>
          <cell r="C186" t="str">
            <v>ALUMINA</v>
          </cell>
          <cell r="D186" t="str">
            <v>L10WW</v>
          </cell>
          <cell r="E186" t="str">
            <v>4963</v>
          </cell>
          <cell r="F186">
            <v>1650</v>
          </cell>
          <cell r="G186" t="str">
            <v>LB</v>
          </cell>
          <cell r="H186" t="str">
            <v>MUREX 7014 SPEEDEX U</v>
          </cell>
          <cell r="I186">
            <v>0</v>
          </cell>
          <cell r="J186">
            <v>0.5</v>
          </cell>
        </row>
        <row r="187">
          <cell r="A187">
            <v>9</v>
          </cell>
          <cell r="B187" t="str">
            <v>001344281</v>
          </cell>
          <cell r="C187" t="str">
            <v>ALUMINA</v>
          </cell>
          <cell r="D187" t="str">
            <v>L10WW</v>
          </cell>
          <cell r="E187" t="str">
            <v>4964</v>
          </cell>
          <cell r="F187">
            <v>1800</v>
          </cell>
          <cell r="G187" t="str">
            <v>LB</v>
          </cell>
          <cell r="H187" t="str">
            <v>MUREX 7018 MR SPEEDEX HTS-M</v>
          </cell>
          <cell r="I187">
            <v>0</v>
          </cell>
          <cell r="J187">
            <v>0.5</v>
          </cell>
        </row>
        <row r="188">
          <cell r="A188">
            <v>0</v>
          </cell>
          <cell r="B188" t="str">
            <v>001344281</v>
          </cell>
          <cell r="C188" t="str">
            <v>ALUMINA</v>
          </cell>
          <cell r="D188" t="str">
            <v>L10WW</v>
          </cell>
          <cell r="E188" t="str">
            <v>7494J</v>
          </cell>
          <cell r="F188">
            <v>3335</v>
          </cell>
          <cell r="G188" t="str">
            <v>LB</v>
          </cell>
          <cell r="H188" t="str">
            <v>DUAL SHIELD MILD STL7100 ULTRA</v>
          </cell>
          <cell r="I188">
            <v>0</v>
          </cell>
          <cell r="J188">
            <v>0</v>
          </cell>
        </row>
        <row r="189">
          <cell r="A189">
            <v>0</v>
          </cell>
          <cell r="B189" t="str">
            <v>001344281</v>
          </cell>
          <cell r="C189" t="str">
            <v>ALUMINA</v>
          </cell>
          <cell r="D189" t="str">
            <v>L10WW</v>
          </cell>
          <cell r="E189" t="str">
            <v>7498P</v>
          </cell>
          <cell r="F189">
            <v>3700</v>
          </cell>
          <cell r="G189" t="str">
            <v>LB</v>
          </cell>
          <cell r="H189" t="str">
            <v>STEEL/ALLOY ELECTRODES 7024</v>
          </cell>
          <cell r="I189">
            <v>0</v>
          </cell>
          <cell r="J189">
            <v>0</v>
          </cell>
        </row>
        <row r="190">
          <cell r="A190">
            <v>27</v>
          </cell>
          <cell r="B190" t="str">
            <v>001344281</v>
          </cell>
          <cell r="C190" t="str">
            <v>ALUMINA</v>
          </cell>
          <cell r="D190" t="str">
            <v>L12WW</v>
          </cell>
          <cell r="E190" t="str">
            <v>4964</v>
          </cell>
          <cell r="F190">
            <v>5400</v>
          </cell>
          <cell r="G190" t="str">
            <v>LB</v>
          </cell>
          <cell r="H190" t="str">
            <v>MUREX 7018 MR SPEEDEX HTS-M</v>
          </cell>
          <cell r="I190">
            <v>0</v>
          </cell>
          <cell r="J190">
            <v>0.5</v>
          </cell>
        </row>
        <row r="191">
          <cell r="A191">
            <v>8.8000000000000007</v>
          </cell>
          <cell r="B191" t="str">
            <v>001344281</v>
          </cell>
          <cell r="C191" t="str">
            <v>ALUMINA</v>
          </cell>
          <cell r="D191" t="str">
            <v>L13BWW</v>
          </cell>
          <cell r="E191" t="str">
            <v>1395F</v>
          </cell>
          <cell r="F191">
            <v>110</v>
          </cell>
          <cell r="G191" t="str">
            <v>LB</v>
          </cell>
          <cell r="H191" t="str">
            <v>ADDIFIX 113, 120, 210, ETC.</v>
          </cell>
          <cell r="I191">
            <v>0</v>
          </cell>
          <cell r="J191">
            <v>8</v>
          </cell>
        </row>
        <row r="192">
          <cell r="A192">
            <v>1.5</v>
          </cell>
          <cell r="B192" t="str">
            <v>001344281</v>
          </cell>
          <cell r="C192" t="str">
            <v>ALUMINA</v>
          </cell>
          <cell r="D192" t="str">
            <v>L18WW</v>
          </cell>
          <cell r="E192" t="str">
            <v>4963</v>
          </cell>
          <cell r="F192">
            <v>300</v>
          </cell>
          <cell r="G192" t="str">
            <v>LB</v>
          </cell>
          <cell r="H192" t="str">
            <v>MUREX 7014 SPEEDEX U</v>
          </cell>
          <cell r="I192">
            <v>0</v>
          </cell>
          <cell r="J192">
            <v>0.5</v>
          </cell>
        </row>
        <row r="193">
          <cell r="A193">
            <v>0</v>
          </cell>
          <cell r="B193" t="str">
            <v>001344281</v>
          </cell>
          <cell r="C193" t="str">
            <v>ALUMINA</v>
          </cell>
          <cell r="D193" t="str">
            <v>L18WW</v>
          </cell>
          <cell r="E193" t="str">
            <v>7494J</v>
          </cell>
          <cell r="F193">
            <v>4800</v>
          </cell>
          <cell r="G193" t="str">
            <v>LB</v>
          </cell>
          <cell r="H193" t="str">
            <v>DUAL SHIELD MILD STL7100 ULTRA</v>
          </cell>
          <cell r="I193">
            <v>0</v>
          </cell>
          <cell r="J193">
            <v>0</v>
          </cell>
        </row>
        <row r="194">
          <cell r="A194">
            <v>0</v>
          </cell>
          <cell r="B194" t="str">
            <v>001344281</v>
          </cell>
          <cell r="C194" t="str">
            <v>ALUMINA</v>
          </cell>
          <cell r="D194" t="str">
            <v>L20WW</v>
          </cell>
          <cell r="E194" t="str">
            <v>7494J</v>
          </cell>
          <cell r="F194">
            <v>790</v>
          </cell>
          <cell r="G194" t="str">
            <v>LB</v>
          </cell>
          <cell r="H194" t="str">
            <v>DUAL SHIELD MILD STL7100 ULTRA</v>
          </cell>
          <cell r="I194">
            <v>0</v>
          </cell>
          <cell r="J194">
            <v>0</v>
          </cell>
        </row>
        <row r="195">
          <cell r="A195">
            <v>0</v>
          </cell>
          <cell r="B195" t="str">
            <v>001344281</v>
          </cell>
          <cell r="C195" t="str">
            <v>ALUMINA</v>
          </cell>
          <cell r="D195" t="str">
            <v>L24WW</v>
          </cell>
          <cell r="E195" t="str">
            <v>7494J</v>
          </cell>
          <cell r="F195">
            <v>65</v>
          </cell>
          <cell r="G195" t="str">
            <v>LB</v>
          </cell>
          <cell r="H195" t="str">
            <v>DUAL SHIELD MILD STL7100 ULTRA</v>
          </cell>
          <cell r="I195">
            <v>0</v>
          </cell>
          <cell r="J195">
            <v>0</v>
          </cell>
        </row>
        <row r="196">
          <cell r="A196">
            <v>0</v>
          </cell>
          <cell r="B196" t="str">
            <v>001344281</v>
          </cell>
          <cell r="C196" t="str">
            <v>ALUMINA</v>
          </cell>
          <cell r="D196" t="str">
            <v>L24WW</v>
          </cell>
          <cell r="E196" t="str">
            <v>7498P</v>
          </cell>
          <cell r="F196">
            <v>50</v>
          </cell>
          <cell r="G196" t="str">
            <v>LB</v>
          </cell>
          <cell r="H196" t="str">
            <v>STEEL/ALLOY ELECTRODES 7024</v>
          </cell>
          <cell r="I196">
            <v>0</v>
          </cell>
          <cell r="J196">
            <v>0</v>
          </cell>
        </row>
        <row r="197">
          <cell r="A197">
            <v>0</v>
          </cell>
          <cell r="B197" t="str">
            <v>001344281</v>
          </cell>
          <cell r="C197" t="str">
            <v>ALUMINA</v>
          </cell>
          <cell r="D197" t="str">
            <v>L5WW</v>
          </cell>
          <cell r="E197" t="str">
            <v>7494J</v>
          </cell>
          <cell r="F197">
            <v>224297</v>
          </cell>
          <cell r="G197" t="str">
            <v>LB</v>
          </cell>
          <cell r="H197" t="str">
            <v>DUAL SHIELD MILD STL7100 ULTRA</v>
          </cell>
          <cell r="I197">
            <v>0</v>
          </cell>
          <cell r="J197">
            <v>0</v>
          </cell>
        </row>
        <row r="198">
          <cell r="A198">
            <v>1134</v>
          </cell>
          <cell r="B198" t="str">
            <v>001344281</v>
          </cell>
          <cell r="C198" t="str">
            <v>ALUMINA</v>
          </cell>
          <cell r="D198" t="str">
            <v>L5WW</v>
          </cell>
          <cell r="E198" t="str">
            <v>8051</v>
          </cell>
          <cell r="F198">
            <v>22680</v>
          </cell>
          <cell r="G198" t="str">
            <v>LB</v>
          </cell>
          <cell r="H198" t="str">
            <v>AIRCO CODE ARC 308ELC MR AC-DC</v>
          </cell>
          <cell r="I198">
            <v>0</v>
          </cell>
          <cell r="J198">
            <v>5</v>
          </cell>
        </row>
        <row r="199">
          <cell r="A199">
            <v>0.75</v>
          </cell>
          <cell r="B199" t="str">
            <v>001344281</v>
          </cell>
          <cell r="C199" t="str">
            <v>ALUMINA</v>
          </cell>
          <cell r="D199" t="str">
            <v>P2WW</v>
          </cell>
          <cell r="E199" t="str">
            <v>4963</v>
          </cell>
          <cell r="F199">
            <v>150</v>
          </cell>
          <cell r="G199" t="str">
            <v>LB</v>
          </cell>
          <cell r="H199" t="str">
            <v>MUREX 7014 SPEEDEX U</v>
          </cell>
          <cell r="I199">
            <v>0</v>
          </cell>
          <cell r="J199">
            <v>0.5</v>
          </cell>
        </row>
        <row r="200">
          <cell r="A200">
            <v>0.25</v>
          </cell>
          <cell r="B200" t="str">
            <v>001344281</v>
          </cell>
          <cell r="C200" t="str">
            <v>ALUMINA</v>
          </cell>
          <cell r="D200" t="str">
            <v>P2WW</v>
          </cell>
          <cell r="E200" t="str">
            <v>7807</v>
          </cell>
          <cell r="F200">
            <v>50</v>
          </cell>
          <cell r="G200" t="str">
            <v>LB</v>
          </cell>
          <cell r="H200" t="str">
            <v>OUTERSHIELD 70C</v>
          </cell>
          <cell r="I200">
            <v>0</v>
          </cell>
          <cell r="J200">
            <v>0.5</v>
          </cell>
        </row>
        <row r="201">
          <cell r="A201">
            <v>84.2</v>
          </cell>
          <cell r="B201" t="str">
            <v>001344281</v>
          </cell>
          <cell r="C201" t="str">
            <v>ALUMINA</v>
          </cell>
          <cell r="D201" t="str">
            <v>P5WELD</v>
          </cell>
          <cell r="E201" t="str">
            <v>4963</v>
          </cell>
          <cell r="F201">
            <v>16840</v>
          </cell>
          <cell r="G201" t="str">
            <v>LB</v>
          </cell>
          <cell r="H201" t="str">
            <v>MUREX 7014 SPEEDEX U</v>
          </cell>
          <cell r="I201">
            <v>0</v>
          </cell>
          <cell r="J201">
            <v>0.5</v>
          </cell>
        </row>
        <row r="202">
          <cell r="A202">
            <v>4</v>
          </cell>
          <cell r="B202" t="str">
            <v>001344281</v>
          </cell>
          <cell r="C202" t="str">
            <v>ALUMINA</v>
          </cell>
          <cell r="D202" t="str">
            <v>P5WELD</v>
          </cell>
          <cell r="E202" t="str">
            <v>4964</v>
          </cell>
          <cell r="F202">
            <v>800</v>
          </cell>
          <cell r="G202" t="str">
            <v>LB</v>
          </cell>
          <cell r="H202" t="str">
            <v>MUREX 7018 MR SPEEDEX HTS-M</v>
          </cell>
          <cell r="I202">
            <v>0</v>
          </cell>
          <cell r="J202">
            <v>0.5</v>
          </cell>
        </row>
        <row r="203">
          <cell r="A203">
            <v>0</v>
          </cell>
          <cell r="B203" t="str">
            <v>001344281</v>
          </cell>
          <cell r="C203" t="str">
            <v>ALUMINA</v>
          </cell>
          <cell r="D203" t="str">
            <v>P5WELD</v>
          </cell>
          <cell r="E203" t="str">
            <v>7494P</v>
          </cell>
          <cell r="F203">
            <v>157400</v>
          </cell>
          <cell r="G203" t="str">
            <v>LB</v>
          </cell>
          <cell r="H203" t="str">
            <v>DUAL SHIELD MILD STEEL-ARC 87</v>
          </cell>
          <cell r="I203">
            <v>0</v>
          </cell>
          <cell r="J203">
            <v>0</v>
          </cell>
        </row>
        <row r="204">
          <cell r="A204">
            <v>0</v>
          </cell>
          <cell r="B204" t="str">
            <v>001344281</v>
          </cell>
          <cell r="C204" t="str">
            <v>ALUMINA</v>
          </cell>
          <cell r="D204" t="str">
            <v>P5WELD</v>
          </cell>
          <cell r="E204" t="str">
            <v>7494W</v>
          </cell>
          <cell r="F204">
            <v>28600</v>
          </cell>
          <cell r="G204" t="str">
            <v>LB</v>
          </cell>
          <cell r="H204" t="str">
            <v>DUAL SHIELD MILD STEEL-T-62</v>
          </cell>
          <cell r="I204">
            <v>0</v>
          </cell>
          <cell r="J204">
            <v>0</v>
          </cell>
        </row>
        <row r="205">
          <cell r="A205">
            <v>1291.0002500000001</v>
          </cell>
          <cell r="C205" t="str">
            <v>ALUMINA Total</v>
          </cell>
        </row>
        <row r="206">
          <cell r="A206">
            <v>6.5064997613430015E-2</v>
          </cell>
          <cell r="B206" t="str">
            <v>007429905</v>
          </cell>
          <cell r="C206" t="str">
            <v>ALUMINUM METAL &amp; OXIDE</v>
          </cell>
          <cell r="D206" t="str">
            <v>L42JITBW</v>
          </cell>
          <cell r="E206" t="str">
            <v>1594</v>
          </cell>
          <cell r="F206">
            <v>0.25</v>
          </cell>
          <cell r="G206" t="str">
            <v>GL</v>
          </cell>
          <cell r="H206" t="str">
            <v>NEVER SEEZ REGULAR GRADE</v>
          </cell>
          <cell r="I206">
            <v>10.01</v>
          </cell>
          <cell r="J206">
            <v>2.5999999046325684</v>
          </cell>
        </row>
        <row r="207">
          <cell r="A207">
            <v>85.885796849727612</v>
          </cell>
          <cell r="B207" t="str">
            <v>007429905</v>
          </cell>
          <cell r="C207" t="str">
            <v>ALUMINUM METAL &amp; OXIDE</v>
          </cell>
          <cell r="D207" t="str">
            <v>P314ASM</v>
          </cell>
          <cell r="E207" t="str">
            <v>1594</v>
          </cell>
          <cell r="F207">
            <v>330</v>
          </cell>
          <cell r="G207" t="str">
            <v>GL</v>
          </cell>
          <cell r="H207" t="str">
            <v>NEVER SEEZ REGULAR GRADE</v>
          </cell>
          <cell r="I207">
            <v>10.01</v>
          </cell>
          <cell r="J207">
            <v>2.5999999046325684</v>
          </cell>
        </row>
        <row r="208">
          <cell r="A208">
            <v>2120.58</v>
          </cell>
          <cell r="B208" t="str">
            <v>007429905</v>
          </cell>
          <cell r="C208" t="str">
            <v>ALUMINUM METAL &amp; OXIDE</v>
          </cell>
          <cell r="D208" t="str">
            <v>L10PSFE</v>
          </cell>
          <cell r="E208" t="str">
            <v>P1044</v>
          </cell>
          <cell r="F208">
            <v>3564</v>
          </cell>
          <cell r="G208" t="str">
            <v>GL</v>
          </cell>
          <cell r="H208" t="str">
            <v>IMRON 5000 -SILVER LOW HAPS</v>
          </cell>
          <cell r="I208">
            <v>8.5</v>
          </cell>
          <cell r="J208">
            <v>7</v>
          </cell>
        </row>
        <row r="209">
          <cell r="A209">
            <v>1095.99</v>
          </cell>
          <cell r="B209" t="str">
            <v>007429905</v>
          </cell>
          <cell r="C209" t="str">
            <v>ALUMINUM METAL &amp; OXIDE</v>
          </cell>
          <cell r="D209" t="str">
            <v>L2108148</v>
          </cell>
          <cell r="E209" t="str">
            <v>P1044</v>
          </cell>
          <cell r="F209">
            <v>1842</v>
          </cell>
          <cell r="G209" t="str">
            <v>GL</v>
          </cell>
          <cell r="H209" t="str">
            <v>IMRON 5000 -SILVER LOW HAPS</v>
          </cell>
          <cell r="I209">
            <v>8.5</v>
          </cell>
          <cell r="J209">
            <v>7</v>
          </cell>
        </row>
        <row r="210">
          <cell r="A210">
            <v>1.2237499475479123</v>
          </cell>
          <cell r="B210" t="str">
            <v>007429905</v>
          </cell>
          <cell r="C210" t="str">
            <v>ALUMINUM METAL &amp; OXIDE</v>
          </cell>
          <cell r="D210" t="str">
            <v>L4CLEAN</v>
          </cell>
          <cell r="E210" t="str">
            <v>3897</v>
          </cell>
          <cell r="F210">
            <v>1.375</v>
          </cell>
          <cell r="G210" t="str">
            <v>GL</v>
          </cell>
          <cell r="H210" t="str">
            <v>ANTI-SEIZE THREAD COMPOUND 767</v>
          </cell>
          <cell r="I210">
            <v>8.8999996185302734</v>
          </cell>
          <cell r="J210">
            <v>10</v>
          </cell>
        </row>
        <row r="211">
          <cell r="A211">
            <v>0.11124999523162842</v>
          </cell>
          <cell r="B211" t="str">
            <v>007429905</v>
          </cell>
          <cell r="C211" t="str">
            <v>ALUMINUM METAL &amp; OXIDE</v>
          </cell>
          <cell r="D211" t="str">
            <v>L74720</v>
          </cell>
          <cell r="E211" t="str">
            <v>3897</v>
          </cell>
          <cell r="F211">
            <v>0.125</v>
          </cell>
          <cell r="G211" t="str">
            <v>GL</v>
          </cell>
          <cell r="H211" t="str">
            <v>ANTI-SEIZE THREAD COMPOUND 767</v>
          </cell>
          <cell r="I211">
            <v>8.8999996185302734</v>
          </cell>
          <cell r="J211">
            <v>10</v>
          </cell>
        </row>
        <row r="212">
          <cell r="A212">
            <v>0.66749997138977046</v>
          </cell>
          <cell r="B212" t="str">
            <v>007429905</v>
          </cell>
          <cell r="C212" t="str">
            <v>ALUMINUM METAL &amp; OXIDE</v>
          </cell>
          <cell r="D212" t="str">
            <v>P2/6OILS</v>
          </cell>
          <cell r="E212" t="str">
            <v>3897</v>
          </cell>
          <cell r="F212">
            <v>0.75</v>
          </cell>
          <cell r="G212" t="str">
            <v>GL</v>
          </cell>
          <cell r="H212" t="str">
            <v>ANTI-SEIZE THREAD COMPOUND 767</v>
          </cell>
          <cell r="I212">
            <v>8.8999996185302734</v>
          </cell>
          <cell r="J212">
            <v>10</v>
          </cell>
        </row>
        <row r="213">
          <cell r="A213">
            <v>20.25</v>
          </cell>
          <cell r="B213" t="str">
            <v>007429905</v>
          </cell>
          <cell r="C213" t="str">
            <v>ALUMINUM METAL &amp; OXIDE</v>
          </cell>
          <cell r="D213" t="str">
            <v>L24TRNS</v>
          </cell>
          <cell r="E213" t="str">
            <v>P565</v>
          </cell>
          <cell r="F213">
            <v>7.5</v>
          </cell>
          <cell r="G213" t="str">
            <v>GL</v>
          </cell>
          <cell r="H213" t="str">
            <v>ALUMI-COAT</v>
          </cell>
          <cell r="I213">
            <v>9</v>
          </cell>
          <cell r="J213">
            <v>30</v>
          </cell>
        </row>
        <row r="214">
          <cell r="A214">
            <v>8.1</v>
          </cell>
          <cell r="B214" t="str">
            <v>007429905</v>
          </cell>
          <cell r="C214" t="str">
            <v>ALUMINUM METAL &amp; OXIDE</v>
          </cell>
          <cell r="D214" t="str">
            <v>L9783VM</v>
          </cell>
          <cell r="E214" t="str">
            <v>P565</v>
          </cell>
          <cell r="F214">
            <v>3</v>
          </cell>
          <cell r="G214" t="str">
            <v>GL</v>
          </cell>
          <cell r="H214" t="str">
            <v>ALUMI-COAT</v>
          </cell>
          <cell r="I214">
            <v>9</v>
          </cell>
          <cell r="J214">
            <v>30</v>
          </cell>
        </row>
        <row r="215">
          <cell r="A215">
            <v>107.96939810285556</v>
          </cell>
          <cell r="B215" t="str">
            <v>007429905</v>
          </cell>
          <cell r="C215" t="str">
            <v>ALUMINUM METAL &amp; OXIDE</v>
          </cell>
          <cell r="D215" t="str">
            <v>L10PMRPG</v>
          </cell>
          <cell r="E215" t="str">
            <v>7399</v>
          </cell>
          <cell r="F215">
            <v>270.60000610351563</v>
          </cell>
          <cell r="G215" t="str">
            <v>GL</v>
          </cell>
          <cell r="H215" t="str">
            <v>C-2383NOHAP</v>
          </cell>
          <cell r="I215">
            <v>9.5</v>
          </cell>
          <cell r="J215">
            <v>4.1999998092651367</v>
          </cell>
        </row>
        <row r="216">
          <cell r="A216">
            <v>3.950099668407447</v>
          </cell>
          <cell r="B216" t="str">
            <v>007429905</v>
          </cell>
          <cell r="C216" t="str">
            <v>ALUMINUM METAL &amp; OXIDE</v>
          </cell>
          <cell r="D216" t="str">
            <v>L2108148</v>
          </cell>
          <cell r="E216" t="str">
            <v>7399</v>
          </cell>
          <cell r="F216">
            <v>9.8999996185302734</v>
          </cell>
          <cell r="G216" t="str">
            <v>GL</v>
          </cell>
          <cell r="H216" t="str">
            <v>C-2383NOHAP</v>
          </cell>
          <cell r="I216">
            <v>9.5</v>
          </cell>
          <cell r="J216">
            <v>4.1999998092651367</v>
          </cell>
        </row>
        <row r="217">
          <cell r="A217">
            <v>1.3166999211788186</v>
          </cell>
          <cell r="B217" t="str">
            <v>007429905</v>
          </cell>
          <cell r="C217" t="str">
            <v>ALUMINUM METAL &amp; OXIDE</v>
          </cell>
          <cell r="D217" t="str">
            <v>L730407</v>
          </cell>
          <cell r="E217" t="str">
            <v>7399</v>
          </cell>
          <cell r="F217">
            <v>3.2999999523162842</v>
          </cell>
          <cell r="G217" t="str">
            <v>GL</v>
          </cell>
          <cell r="H217" t="str">
            <v>C-2383NOHAP</v>
          </cell>
          <cell r="I217">
            <v>9.5</v>
          </cell>
          <cell r="J217">
            <v>4.1999998092651367</v>
          </cell>
        </row>
        <row r="218">
          <cell r="A218">
            <v>1.3166999211788186</v>
          </cell>
          <cell r="B218" t="str">
            <v>007429905</v>
          </cell>
          <cell r="C218" t="str">
            <v>ALUMINUM METAL &amp; OXIDE</v>
          </cell>
          <cell r="D218" t="str">
            <v>LFMIEERR</v>
          </cell>
          <cell r="E218" t="str">
            <v>7399</v>
          </cell>
          <cell r="F218">
            <v>3.2999999523162842</v>
          </cell>
          <cell r="G218" t="str">
            <v>GL</v>
          </cell>
          <cell r="H218" t="str">
            <v>C-2383NOHAP</v>
          </cell>
          <cell r="I218">
            <v>9.5</v>
          </cell>
          <cell r="J218">
            <v>4.1999998092651367</v>
          </cell>
        </row>
        <row r="219">
          <cell r="A219">
            <v>10.113599897766107</v>
          </cell>
          <cell r="B219" t="str">
            <v>007429905</v>
          </cell>
          <cell r="C219" t="str">
            <v>ALUMINUM METAL &amp; OXIDE</v>
          </cell>
          <cell r="D219" t="str">
            <v>L52PAINT</v>
          </cell>
          <cell r="E219" t="str">
            <v>P422</v>
          </cell>
          <cell r="F219">
            <v>8</v>
          </cell>
          <cell r="G219" t="str">
            <v>GL</v>
          </cell>
          <cell r="H219" t="str">
            <v>C-1962 GLYPTAL ALKYD</v>
          </cell>
          <cell r="I219">
            <v>9.8000001907348633</v>
          </cell>
          <cell r="J219">
            <v>12.899999618530273</v>
          </cell>
        </row>
        <row r="220">
          <cell r="A220">
            <v>2.5283999744415269</v>
          </cell>
          <cell r="B220" t="str">
            <v>007429905</v>
          </cell>
          <cell r="C220" t="str">
            <v>ALUMINUM METAL &amp; OXIDE</v>
          </cell>
          <cell r="D220" t="str">
            <v>P638384</v>
          </cell>
          <cell r="E220" t="str">
            <v>P422</v>
          </cell>
          <cell r="F220">
            <v>2</v>
          </cell>
          <cell r="G220" t="str">
            <v>GL</v>
          </cell>
          <cell r="H220" t="str">
            <v>C-1962 GLYPTAL ALKYD</v>
          </cell>
          <cell r="I220">
            <v>9.8000001907348633</v>
          </cell>
          <cell r="J220">
            <v>12.899999618530273</v>
          </cell>
        </row>
        <row r="221">
          <cell r="A221">
            <v>7.9800001144409176</v>
          </cell>
          <cell r="B221" t="str">
            <v>007429905</v>
          </cell>
          <cell r="C221" t="str">
            <v>ALUMINUM METAL &amp; OXIDE</v>
          </cell>
          <cell r="D221" t="str">
            <v>P657596</v>
          </cell>
          <cell r="E221" t="str">
            <v>7414A</v>
          </cell>
          <cell r="F221">
            <v>2</v>
          </cell>
          <cell r="G221" t="str">
            <v>GL</v>
          </cell>
          <cell r="H221" t="str">
            <v>EA 934NA QT PART A</v>
          </cell>
          <cell r="I221">
            <v>13.300000190734863</v>
          </cell>
          <cell r="J221">
            <v>30</v>
          </cell>
        </row>
        <row r="222">
          <cell r="A222">
            <v>24</v>
          </cell>
          <cell r="B222" t="str">
            <v>007429905</v>
          </cell>
          <cell r="C222" t="str">
            <v>ALUMINUM METAL &amp; OXIDE</v>
          </cell>
          <cell r="D222" t="str">
            <v>L10WW</v>
          </cell>
          <cell r="E222" t="str">
            <v>2960</v>
          </cell>
          <cell r="F222">
            <v>30</v>
          </cell>
          <cell r="G222" t="str">
            <v>LB</v>
          </cell>
          <cell r="H222" t="str">
            <v>CERTANIUM 608</v>
          </cell>
          <cell r="I222">
            <v>0</v>
          </cell>
          <cell r="J222">
            <v>80</v>
          </cell>
        </row>
        <row r="223">
          <cell r="A223">
            <v>0</v>
          </cell>
          <cell r="B223" t="str">
            <v>007429905</v>
          </cell>
          <cell r="C223" t="str">
            <v>ALUMINUM METAL &amp; OXIDE</v>
          </cell>
          <cell r="D223" t="str">
            <v>L12WW</v>
          </cell>
          <cell r="E223" t="str">
            <v>7493C</v>
          </cell>
          <cell r="F223">
            <v>968</v>
          </cell>
          <cell r="G223" t="str">
            <v>LB</v>
          </cell>
          <cell r="H223" t="str">
            <v>STEEL WELD ELECTRODE,ROD-29S</v>
          </cell>
          <cell r="I223">
            <v>0</v>
          </cell>
          <cell r="J223">
            <v>0</v>
          </cell>
        </row>
        <row r="224">
          <cell r="A224">
            <v>8</v>
          </cell>
          <cell r="B224" t="str">
            <v>007429905</v>
          </cell>
          <cell r="C224" t="str">
            <v>ALUMINUM METAL &amp; OXIDE</v>
          </cell>
          <cell r="D224" t="str">
            <v>L13BWW</v>
          </cell>
          <cell r="E224" t="str">
            <v>7913</v>
          </cell>
          <cell r="F224">
            <v>10</v>
          </cell>
          <cell r="G224" t="str">
            <v>LB</v>
          </cell>
          <cell r="H224" t="str">
            <v>AURALLOY 600 ALUMINUM</v>
          </cell>
          <cell r="I224">
            <v>0</v>
          </cell>
          <cell r="J224">
            <v>80</v>
          </cell>
        </row>
        <row r="225">
          <cell r="A225">
            <v>0.10399999618530273</v>
          </cell>
          <cell r="B225" t="str">
            <v>007429905</v>
          </cell>
          <cell r="C225" t="str">
            <v>ALUMINUM METAL &amp; OXIDE</v>
          </cell>
          <cell r="D225" t="str">
            <v>L42JITBW</v>
          </cell>
          <cell r="E225" t="str">
            <v>1594</v>
          </cell>
          <cell r="F225">
            <v>4</v>
          </cell>
          <cell r="G225" t="str">
            <v>LB</v>
          </cell>
          <cell r="H225" t="str">
            <v>NEVER SEEZ REGULAR GRADE</v>
          </cell>
          <cell r="I225">
            <v>0</v>
          </cell>
          <cell r="J225">
            <v>2.5999999046325684</v>
          </cell>
        </row>
        <row r="226">
          <cell r="A226">
            <v>2</v>
          </cell>
          <cell r="B226" t="str">
            <v>007429905</v>
          </cell>
          <cell r="C226" t="str">
            <v>ALUMINUM METAL &amp; OXIDE</v>
          </cell>
          <cell r="D226" t="str">
            <v>L4WW</v>
          </cell>
          <cell r="E226" t="str">
            <v>4591</v>
          </cell>
          <cell r="F226">
            <v>40</v>
          </cell>
          <cell r="G226" t="str">
            <v>LB</v>
          </cell>
          <cell r="H226" t="str">
            <v>CERTANIUM 889SP 3/16</v>
          </cell>
          <cell r="I226">
            <v>0</v>
          </cell>
          <cell r="J226">
            <v>5</v>
          </cell>
        </row>
        <row r="227">
          <cell r="A227">
            <v>0</v>
          </cell>
          <cell r="B227" t="str">
            <v>007429905</v>
          </cell>
          <cell r="C227" t="str">
            <v>ALUMINUM METAL &amp; OXIDE</v>
          </cell>
          <cell r="D227" t="str">
            <v>L5WW</v>
          </cell>
          <cell r="E227" t="str">
            <v>7493C</v>
          </cell>
          <cell r="F227">
            <v>2772</v>
          </cell>
          <cell r="G227" t="str">
            <v>LB</v>
          </cell>
          <cell r="H227" t="str">
            <v>STEEL WELD ELECTRODE,ROD-29S</v>
          </cell>
          <cell r="I227">
            <v>0</v>
          </cell>
          <cell r="J227">
            <v>0</v>
          </cell>
        </row>
        <row r="228">
          <cell r="A228">
            <v>0</v>
          </cell>
          <cell r="B228" t="str">
            <v>007429905</v>
          </cell>
          <cell r="C228" t="str">
            <v>ALUMINUM METAL &amp; OXIDE</v>
          </cell>
          <cell r="D228" t="str">
            <v>L5WW</v>
          </cell>
          <cell r="E228" t="str">
            <v>7493K</v>
          </cell>
          <cell r="F228">
            <v>500</v>
          </cell>
          <cell r="G228" t="str">
            <v>LB</v>
          </cell>
          <cell r="H228" t="str">
            <v>STEEL WELD ELECTRODE,ROD-65</v>
          </cell>
          <cell r="I228">
            <v>0</v>
          </cell>
          <cell r="J228">
            <v>0</v>
          </cell>
        </row>
        <row r="229">
          <cell r="A229">
            <v>0</v>
          </cell>
          <cell r="B229" t="str">
            <v>007429905</v>
          </cell>
          <cell r="C229" t="str">
            <v>ALUMINUM METAL &amp; OXIDE</v>
          </cell>
          <cell r="D229" t="str">
            <v>L5WW</v>
          </cell>
          <cell r="E229" t="str">
            <v>7493Q</v>
          </cell>
          <cell r="F229">
            <v>3772</v>
          </cell>
          <cell r="G229" t="str">
            <v>LB</v>
          </cell>
          <cell r="H229" t="str">
            <v>STEEL WELD ELECTRODE,ROD-86</v>
          </cell>
          <cell r="I229">
            <v>0</v>
          </cell>
          <cell r="J229">
            <v>0</v>
          </cell>
        </row>
        <row r="230">
          <cell r="A230">
            <v>0</v>
          </cell>
          <cell r="B230" t="str">
            <v>007429905</v>
          </cell>
          <cell r="C230" t="str">
            <v>ALUMINUM METAL &amp; OXIDE</v>
          </cell>
          <cell r="D230" t="str">
            <v>L5WW</v>
          </cell>
          <cell r="E230" t="str">
            <v>7495H</v>
          </cell>
          <cell r="F230">
            <v>1150</v>
          </cell>
          <cell r="G230" t="str">
            <v>LB</v>
          </cell>
          <cell r="H230" t="str">
            <v>LOW ALLOY T-1 FLUX -8000-NI2</v>
          </cell>
          <cell r="I230">
            <v>0</v>
          </cell>
          <cell r="J230">
            <v>0</v>
          </cell>
        </row>
        <row r="231">
          <cell r="A231">
            <v>0</v>
          </cell>
          <cell r="B231" t="str">
            <v>007429905</v>
          </cell>
          <cell r="C231" t="str">
            <v>ALUMINUM METAL &amp; OXIDE</v>
          </cell>
          <cell r="D231" t="str">
            <v>L7WW</v>
          </cell>
          <cell r="E231" t="str">
            <v>7493C</v>
          </cell>
          <cell r="F231">
            <v>12860</v>
          </cell>
          <cell r="G231" t="str">
            <v>LB</v>
          </cell>
          <cell r="H231" t="str">
            <v>STEEL WELD ELECTRODE,ROD-29S</v>
          </cell>
          <cell r="I231">
            <v>0</v>
          </cell>
          <cell r="J231">
            <v>0</v>
          </cell>
        </row>
        <row r="232">
          <cell r="A232">
            <v>0</v>
          </cell>
          <cell r="B232" t="str">
            <v>007429905</v>
          </cell>
          <cell r="C232" t="str">
            <v>ALUMINUM METAL &amp; OXIDE</v>
          </cell>
          <cell r="D232" t="str">
            <v>L7WW</v>
          </cell>
          <cell r="E232" t="str">
            <v>7493Q</v>
          </cell>
          <cell r="F232">
            <v>2772</v>
          </cell>
          <cell r="G232" t="str">
            <v>LB</v>
          </cell>
          <cell r="H232" t="str">
            <v>STEEL WELD ELECTRODE,ROD-86</v>
          </cell>
          <cell r="I232">
            <v>0</v>
          </cell>
          <cell r="J232">
            <v>0</v>
          </cell>
        </row>
        <row r="233">
          <cell r="A233">
            <v>2.4959999084472657</v>
          </cell>
          <cell r="B233" t="str">
            <v>007429905</v>
          </cell>
          <cell r="C233" t="str">
            <v>ALUMINUM METAL &amp; OXIDE</v>
          </cell>
          <cell r="D233" t="str">
            <v>P314ASM</v>
          </cell>
          <cell r="E233" t="str">
            <v>1594</v>
          </cell>
          <cell r="F233">
            <v>96</v>
          </cell>
          <cell r="G233" t="str">
            <v>LB</v>
          </cell>
          <cell r="H233" t="str">
            <v>NEVER SEEZ REGULAR GRADE</v>
          </cell>
          <cell r="I233">
            <v>0</v>
          </cell>
          <cell r="J233">
            <v>2.5999999046325684</v>
          </cell>
        </row>
        <row r="234">
          <cell r="A234">
            <v>4.0000000596046448</v>
          </cell>
          <cell r="B234" t="str">
            <v>007429905</v>
          </cell>
          <cell r="C234" t="str">
            <v>ALUMINUM METAL &amp; OXIDE</v>
          </cell>
          <cell r="D234" t="str">
            <v>P5WELD</v>
          </cell>
          <cell r="E234" t="str">
            <v>2542A</v>
          </cell>
          <cell r="F234">
            <v>4000</v>
          </cell>
          <cell r="G234" t="str">
            <v>LB</v>
          </cell>
          <cell r="H234" t="str">
            <v>METAL POWDERS</v>
          </cell>
          <cell r="I234">
            <v>0</v>
          </cell>
          <cell r="J234">
            <v>0.10000000149011612</v>
          </cell>
        </row>
        <row r="235">
          <cell r="A235">
            <v>0</v>
          </cell>
          <cell r="B235" t="str">
            <v>007429905</v>
          </cell>
          <cell r="C235" t="str">
            <v>ALUMINUM METAL &amp; OXIDE</v>
          </cell>
          <cell r="D235" t="str">
            <v>P5WELD</v>
          </cell>
          <cell r="E235" t="str">
            <v>7493E</v>
          </cell>
          <cell r="F235">
            <v>62400</v>
          </cell>
          <cell r="G235" t="str">
            <v>LB</v>
          </cell>
          <cell r="H235" t="str">
            <v>STEEL WELDING ELECTRODE,ROD-36</v>
          </cell>
          <cell r="I235">
            <v>0</v>
          </cell>
          <cell r="J235">
            <v>0</v>
          </cell>
        </row>
        <row r="236">
          <cell r="A236">
            <v>0</v>
          </cell>
          <cell r="B236" t="str">
            <v>007429905</v>
          </cell>
          <cell r="C236" t="str">
            <v>ALUMINUM METAL &amp; OXIDE</v>
          </cell>
          <cell r="D236" t="str">
            <v>X63WW</v>
          </cell>
          <cell r="E236" t="str">
            <v>7493C</v>
          </cell>
          <cell r="F236">
            <v>660</v>
          </cell>
          <cell r="G236" t="str">
            <v>LB</v>
          </cell>
          <cell r="H236" t="str">
            <v>STEEL WELD ELECTRODE,ROD-29S</v>
          </cell>
          <cell r="I236">
            <v>0</v>
          </cell>
          <cell r="J236">
            <v>0</v>
          </cell>
        </row>
        <row r="237">
          <cell r="A237">
            <v>5.94</v>
          </cell>
          <cell r="B237" t="str">
            <v>007429905</v>
          </cell>
          <cell r="C237" t="str">
            <v>ALUMINUM METAL &amp; OXIDE</v>
          </cell>
          <cell r="D237" t="str">
            <v>L24WW</v>
          </cell>
          <cell r="E237" t="str">
            <v>4965</v>
          </cell>
          <cell r="F237">
            <v>6</v>
          </cell>
          <cell r="G237" t="str">
            <v>LB</v>
          </cell>
          <cell r="H237" t="str">
            <v>ALUMINUM WIRE/CUT LENGTH 4043</v>
          </cell>
          <cell r="I237">
            <v>8.3999996185302734</v>
          </cell>
          <cell r="J237">
            <v>99</v>
          </cell>
        </row>
        <row r="238">
          <cell r="A238">
            <v>1310.76</v>
          </cell>
          <cell r="B238" t="str">
            <v>007429905</v>
          </cell>
          <cell r="C238" t="str">
            <v>ALUMINUM METAL &amp; OXIDE</v>
          </cell>
          <cell r="D238" t="str">
            <v>P6WW</v>
          </cell>
          <cell r="E238" t="str">
            <v>4965</v>
          </cell>
          <cell r="F238">
            <v>1324</v>
          </cell>
          <cell r="G238" t="str">
            <v>LB</v>
          </cell>
          <cell r="H238" t="str">
            <v>ALUMINUM WIRE/CUT LENGTH 4043</v>
          </cell>
          <cell r="I238">
            <v>8.3999996185302734</v>
          </cell>
          <cell r="J238">
            <v>99</v>
          </cell>
        </row>
        <row r="239">
          <cell r="A239">
            <v>145.6</v>
          </cell>
          <cell r="B239" t="str">
            <v>007429905</v>
          </cell>
          <cell r="C239" t="str">
            <v>ALUMINUM METAL &amp; OXIDE</v>
          </cell>
          <cell r="D239" t="str">
            <v>P5220125</v>
          </cell>
          <cell r="E239" t="str">
            <v>2420</v>
          </cell>
          <cell r="F239">
            <v>2080</v>
          </cell>
          <cell r="G239" t="str">
            <v>LB</v>
          </cell>
          <cell r="H239" t="str">
            <v>METCO 452</v>
          </cell>
          <cell r="I239">
            <v>25</v>
          </cell>
          <cell r="J239">
            <v>7</v>
          </cell>
        </row>
        <row r="240">
          <cell r="A240">
            <v>4970.9482593260163</v>
          </cell>
          <cell r="C240" t="str">
            <v>ALUMINUM METAL &amp; OXIDE Total</v>
          </cell>
        </row>
        <row r="241">
          <cell r="A241">
            <v>2.8128098830580713E-2</v>
          </cell>
          <cell r="B241" t="str">
            <v>000062533</v>
          </cell>
          <cell r="C241" t="str">
            <v>ANILINE HOMOLOGUES</v>
          </cell>
          <cell r="D241" t="str">
            <v>LFMIEERR</v>
          </cell>
          <cell r="E241" t="str">
            <v>3693</v>
          </cell>
          <cell r="F241">
            <v>0.56199997663497925</v>
          </cell>
          <cell r="G241" t="str">
            <v>GL</v>
          </cell>
          <cell r="H241" t="str">
            <v>B'LASTER 404-AIR TOOL OIL &amp; CO</v>
          </cell>
          <cell r="I241">
            <v>10.01</v>
          </cell>
          <cell r="J241">
            <v>0.5</v>
          </cell>
        </row>
        <row r="242">
          <cell r="A242">
            <v>0.12824999839067458</v>
          </cell>
          <cell r="B242" t="str">
            <v>000062533</v>
          </cell>
          <cell r="C242" t="str">
            <v>ANILINE HOMOLOGUES</v>
          </cell>
          <cell r="D242" t="str">
            <v>L10JITNY</v>
          </cell>
          <cell r="E242" t="str">
            <v>4519</v>
          </cell>
          <cell r="F242">
            <v>3.375</v>
          </cell>
          <cell r="G242" t="str">
            <v>GL</v>
          </cell>
          <cell r="H242" t="str">
            <v>B'LASTER PENETRATING CATALYST</v>
          </cell>
          <cell r="I242">
            <v>7.5999999046325684</v>
          </cell>
          <cell r="J242">
            <v>0.5</v>
          </cell>
        </row>
        <row r="243">
          <cell r="A243">
            <v>7.1060001554489102E-3</v>
          </cell>
          <cell r="B243" t="str">
            <v>000062533</v>
          </cell>
          <cell r="C243" t="str">
            <v>ANILINE HOMOLOGUES</v>
          </cell>
          <cell r="D243" t="str">
            <v>L18ELAB</v>
          </cell>
          <cell r="E243" t="str">
            <v>4519</v>
          </cell>
          <cell r="F243">
            <v>0.18700000643730164</v>
          </cell>
          <cell r="G243" t="str">
            <v>GL</v>
          </cell>
          <cell r="H243" t="str">
            <v>B'LASTER PENETRATING CATALYST</v>
          </cell>
          <cell r="I243">
            <v>7.5999999046325684</v>
          </cell>
          <cell r="J243">
            <v>0.5</v>
          </cell>
        </row>
        <row r="244">
          <cell r="A244">
            <v>0.17107599234485632</v>
          </cell>
          <cell r="B244" t="str">
            <v>000062533</v>
          </cell>
          <cell r="C244" t="str">
            <v>ANILINE HOMOLOGUES</v>
          </cell>
          <cell r="D244" t="str">
            <v>L24MEC</v>
          </cell>
          <cell r="E244" t="str">
            <v>4519</v>
          </cell>
          <cell r="F244">
            <v>4.5019998550415039</v>
          </cell>
          <cell r="G244" t="str">
            <v>GL</v>
          </cell>
          <cell r="H244" t="str">
            <v>B'LASTER PENETRATING CATALYST</v>
          </cell>
          <cell r="I244">
            <v>7.5999999046325684</v>
          </cell>
          <cell r="J244">
            <v>0.5</v>
          </cell>
        </row>
        <row r="245">
          <cell r="A245">
            <v>1.8958959656276702</v>
          </cell>
          <cell r="B245" t="str">
            <v>000062533</v>
          </cell>
          <cell r="C245" t="str">
            <v>ANILINE HOMOLOGUES</v>
          </cell>
          <cell r="D245" t="str">
            <v>L24TRNS</v>
          </cell>
          <cell r="E245" t="str">
            <v>4519</v>
          </cell>
          <cell r="F245">
            <v>49.891998291015625</v>
          </cell>
          <cell r="G245" t="str">
            <v>GL</v>
          </cell>
          <cell r="H245" t="str">
            <v>B'LASTER PENETRATING CATALYST</v>
          </cell>
          <cell r="I245">
            <v>7.5999999046325684</v>
          </cell>
          <cell r="J245">
            <v>0.5</v>
          </cell>
        </row>
        <row r="246">
          <cell r="A246">
            <v>4.2772798716735852E-2</v>
          </cell>
          <cell r="B246" t="str">
            <v>000062533</v>
          </cell>
          <cell r="C246" t="str">
            <v>ANILINE HOMOLOGUES</v>
          </cell>
          <cell r="D246" t="str">
            <v>L2AJITNE</v>
          </cell>
          <cell r="E246" t="str">
            <v>4519</v>
          </cell>
          <cell r="F246">
            <v>1.1255999803543091</v>
          </cell>
          <cell r="G246" t="str">
            <v>GL</v>
          </cell>
          <cell r="H246" t="str">
            <v>B'LASTER PENETRATING CATALYST</v>
          </cell>
          <cell r="I246">
            <v>7.5999999046325684</v>
          </cell>
          <cell r="J246">
            <v>0.5</v>
          </cell>
        </row>
        <row r="247">
          <cell r="A247">
            <v>9.6177998349189761E-2</v>
          </cell>
          <cell r="B247" t="str">
            <v>000062533</v>
          </cell>
          <cell r="C247" t="str">
            <v>ANILINE HOMOLOGUES</v>
          </cell>
          <cell r="D247" t="str">
            <v>L2AJITNEY</v>
          </cell>
          <cell r="E247" t="str">
            <v>4519</v>
          </cell>
          <cell r="F247">
            <v>2.5309998989105225</v>
          </cell>
          <cell r="G247" t="str">
            <v>GL</v>
          </cell>
          <cell r="H247" t="str">
            <v>B'LASTER PENETRATING CATALYST</v>
          </cell>
          <cell r="I247">
            <v>7.5999999046325684</v>
          </cell>
          <cell r="J247">
            <v>0.5</v>
          </cell>
        </row>
        <row r="248">
          <cell r="A248">
            <v>0.21381839507732395</v>
          </cell>
          <cell r="B248" t="str">
            <v>000062533</v>
          </cell>
          <cell r="C248" t="str">
            <v>ANILINE HOMOLOGUES</v>
          </cell>
          <cell r="D248" t="str">
            <v>L42JITBW</v>
          </cell>
          <cell r="E248" t="str">
            <v>4519</v>
          </cell>
          <cell r="F248">
            <v>5.6268000602722168</v>
          </cell>
          <cell r="G248" t="str">
            <v>GL</v>
          </cell>
          <cell r="H248" t="str">
            <v>B'LASTER PENETRATING CATALYST</v>
          </cell>
          <cell r="I248">
            <v>7.5999999046325684</v>
          </cell>
          <cell r="J248">
            <v>0.5</v>
          </cell>
        </row>
        <row r="249">
          <cell r="A249">
            <v>0.42765958487787259</v>
          </cell>
          <cell r="B249" t="str">
            <v>000062533</v>
          </cell>
          <cell r="C249" t="str">
            <v>ANILINE HOMOLOGUES</v>
          </cell>
          <cell r="D249" t="str">
            <v>L4OIL</v>
          </cell>
          <cell r="E249" t="str">
            <v>4519</v>
          </cell>
          <cell r="F249">
            <v>11.254199981689453</v>
          </cell>
          <cell r="G249" t="str">
            <v>GL</v>
          </cell>
          <cell r="H249" t="str">
            <v>B'LASTER PENETRATING CATALYST</v>
          </cell>
          <cell r="I249">
            <v>7.5999999046325684</v>
          </cell>
          <cell r="J249">
            <v>0.5</v>
          </cell>
        </row>
        <row r="250">
          <cell r="A250">
            <v>4.2749999463558196E-2</v>
          </cell>
          <cell r="B250" t="str">
            <v>000062533</v>
          </cell>
          <cell r="C250" t="str">
            <v>ANILINE HOMOLOGUES</v>
          </cell>
          <cell r="D250" t="str">
            <v>L60MAINT</v>
          </cell>
          <cell r="E250" t="str">
            <v>4519</v>
          </cell>
          <cell r="F250">
            <v>1.125</v>
          </cell>
          <cell r="G250" t="str">
            <v>GL</v>
          </cell>
          <cell r="H250" t="str">
            <v>B'LASTER PENETRATING CATALYST</v>
          </cell>
          <cell r="I250">
            <v>7.5999999046325684</v>
          </cell>
          <cell r="J250">
            <v>0.5</v>
          </cell>
        </row>
        <row r="251">
          <cell r="A251">
            <v>4.9855999619007108E-2</v>
          </cell>
          <cell r="B251" t="str">
            <v>000062533</v>
          </cell>
          <cell r="C251" t="str">
            <v>ANILINE HOMOLOGUES</v>
          </cell>
          <cell r="D251" t="str">
            <v>L74720</v>
          </cell>
          <cell r="E251" t="str">
            <v>4519</v>
          </cell>
          <cell r="F251">
            <v>1.312000036239624</v>
          </cell>
          <cell r="G251" t="str">
            <v>GL</v>
          </cell>
          <cell r="H251" t="str">
            <v>B'LASTER PENETRATING CATALYST</v>
          </cell>
          <cell r="I251">
            <v>7.5999999046325684</v>
          </cell>
          <cell r="J251">
            <v>0.5</v>
          </cell>
        </row>
        <row r="252">
          <cell r="A252">
            <v>8.5522798180294041E-2</v>
          </cell>
          <cell r="B252" t="str">
            <v>000062533</v>
          </cell>
          <cell r="C252" t="str">
            <v>ANILINE HOMOLOGUES</v>
          </cell>
          <cell r="D252" t="str">
            <v>L9783VM</v>
          </cell>
          <cell r="E252" t="str">
            <v>4519</v>
          </cell>
          <cell r="F252">
            <v>2.2505998611450195</v>
          </cell>
          <cell r="G252" t="str">
            <v>GL</v>
          </cell>
          <cell r="H252" t="str">
            <v>B'LASTER PENETRATING CATALYST</v>
          </cell>
          <cell r="I252">
            <v>7.5999999046325684</v>
          </cell>
          <cell r="J252">
            <v>0.5</v>
          </cell>
        </row>
        <row r="253">
          <cell r="A253">
            <v>0.42766718613891613</v>
          </cell>
          <cell r="B253" t="str">
            <v>000062533</v>
          </cell>
          <cell r="C253" t="str">
            <v>ANILINE HOMOLOGUES</v>
          </cell>
          <cell r="D253" t="str">
            <v>LFMIEERR</v>
          </cell>
          <cell r="E253" t="str">
            <v>4519</v>
          </cell>
          <cell r="F253">
            <v>11.254400253295898</v>
          </cell>
          <cell r="G253" t="str">
            <v>GL</v>
          </cell>
          <cell r="H253" t="str">
            <v>B'LASTER PENETRATING CATALYST</v>
          </cell>
          <cell r="I253">
            <v>7.5999999046325684</v>
          </cell>
          <cell r="J253">
            <v>0.5</v>
          </cell>
        </row>
        <row r="254">
          <cell r="A254">
            <v>0.12824999839067458</v>
          </cell>
          <cell r="B254" t="str">
            <v>000062533</v>
          </cell>
          <cell r="C254" t="str">
            <v>ANILINE HOMOLOGUES</v>
          </cell>
          <cell r="D254" t="str">
            <v>PSHAFT</v>
          </cell>
          <cell r="E254" t="str">
            <v>4519</v>
          </cell>
          <cell r="F254">
            <v>3.375</v>
          </cell>
          <cell r="G254" t="str">
            <v>GL</v>
          </cell>
          <cell r="H254" t="str">
            <v>B'LASTER PENETRATING CATALYST</v>
          </cell>
          <cell r="I254">
            <v>7.5999999046325684</v>
          </cell>
          <cell r="J254">
            <v>0.5</v>
          </cell>
        </row>
        <row r="255">
          <cell r="A255">
            <v>33.632378378599839</v>
          </cell>
          <cell r="B255" t="str">
            <v>000062533</v>
          </cell>
          <cell r="C255" t="str">
            <v>ANILINE HOMOLOGUES</v>
          </cell>
          <cell r="D255" t="str">
            <v>X420009</v>
          </cell>
          <cell r="E255" t="str">
            <v>4519</v>
          </cell>
          <cell r="F255">
            <v>885.0626220703125</v>
          </cell>
          <cell r="G255" t="str">
            <v>GL</v>
          </cell>
          <cell r="H255" t="str">
            <v>B'LASTER PENETRATING CATALYST</v>
          </cell>
          <cell r="I255">
            <v>7.5999999046325684</v>
          </cell>
          <cell r="J255">
            <v>0.5</v>
          </cell>
        </row>
        <row r="256">
          <cell r="A256">
            <v>4.2749999463558196E-2</v>
          </cell>
          <cell r="B256" t="str">
            <v>000062533</v>
          </cell>
          <cell r="C256" t="str">
            <v>ANILINE HOMOLOGUES</v>
          </cell>
          <cell r="D256" t="str">
            <v>X63MNTOF</v>
          </cell>
          <cell r="E256" t="str">
            <v>4519</v>
          </cell>
          <cell r="F256">
            <v>1.125</v>
          </cell>
          <cell r="G256" t="str">
            <v>GL</v>
          </cell>
          <cell r="H256" t="str">
            <v>B'LASTER PENETRATING CATALYST</v>
          </cell>
          <cell r="I256">
            <v>7.5999999046325684</v>
          </cell>
          <cell r="J256">
            <v>0.5</v>
          </cell>
        </row>
        <row r="257">
          <cell r="A257">
            <v>37.420059192226198</v>
          </cell>
          <cell r="C257" t="str">
            <v>ANILINE HOMOLOGUES Total</v>
          </cell>
        </row>
        <row r="258">
          <cell r="A258">
            <v>0</v>
          </cell>
          <cell r="B258" t="str">
            <v>007440360</v>
          </cell>
          <cell r="C258" t="str">
            <v>ANTIMONY &amp; COMPOUNDS</v>
          </cell>
          <cell r="D258" t="str">
            <v>L14LAB</v>
          </cell>
          <cell r="E258" t="str">
            <v>7941</v>
          </cell>
          <cell r="F258">
            <v>5.2000001072883606E-2</v>
          </cell>
          <cell r="G258" t="str">
            <v>GL</v>
          </cell>
          <cell r="H258" t="str">
            <v>LPCS-01R</v>
          </cell>
          <cell r="I258">
            <v>10.01</v>
          </cell>
          <cell r="J258">
            <v>0</v>
          </cell>
        </row>
        <row r="259">
          <cell r="A259">
            <v>0</v>
          </cell>
          <cell r="B259" t="str">
            <v>007440360</v>
          </cell>
          <cell r="C259" t="str">
            <v>ANTIMONY &amp; COMPOUNDS</v>
          </cell>
          <cell r="D259" t="str">
            <v>L10LEAN</v>
          </cell>
          <cell r="E259" t="str">
            <v>4450A</v>
          </cell>
          <cell r="F259">
            <v>240</v>
          </cell>
          <cell r="G259" t="str">
            <v>LB</v>
          </cell>
          <cell r="H259" t="str">
            <v>SOLDER ALLOYS CONTAINING LEAD</v>
          </cell>
          <cell r="I259">
            <v>8.3000001907348633</v>
          </cell>
          <cell r="J259">
            <v>0</v>
          </cell>
        </row>
        <row r="260">
          <cell r="A260">
            <v>0</v>
          </cell>
          <cell r="B260" t="str">
            <v>007440360</v>
          </cell>
          <cell r="C260" t="str">
            <v>ANTIMONY &amp; COMPOUNDS</v>
          </cell>
          <cell r="D260" t="str">
            <v>L63SALES</v>
          </cell>
          <cell r="E260" t="str">
            <v>4450B</v>
          </cell>
          <cell r="F260">
            <v>16</v>
          </cell>
          <cell r="G260" t="str">
            <v>LB</v>
          </cell>
          <cell r="H260" t="str">
            <v>44 FLUX CORED SOLDER</v>
          </cell>
          <cell r="I260">
            <v>8.3000001907348633</v>
          </cell>
          <cell r="J260">
            <v>0</v>
          </cell>
        </row>
        <row r="261">
          <cell r="A261">
            <v>0</v>
          </cell>
          <cell r="B261" t="str">
            <v>007440360</v>
          </cell>
          <cell r="C261" t="str">
            <v>ANTIMONY &amp; COMPOUNDS</v>
          </cell>
          <cell r="D261" t="str">
            <v>LALTOONA</v>
          </cell>
          <cell r="E261" t="str">
            <v>4450A</v>
          </cell>
          <cell r="F261">
            <v>40</v>
          </cell>
          <cell r="G261" t="str">
            <v>LB</v>
          </cell>
          <cell r="H261" t="str">
            <v>SOLDER ALLOYS CONTAINING LEAD</v>
          </cell>
          <cell r="I261">
            <v>8.3000001907348633</v>
          </cell>
          <cell r="J261">
            <v>0</v>
          </cell>
        </row>
        <row r="262">
          <cell r="A262">
            <v>0</v>
          </cell>
          <cell r="B262" t="str">
            <v>007440360</v>
          </cell>
          <cell r="C262" t="str">
            <v>ANTIMONY &amp; COMPOUNDS</v>
          </cell>
          <cell r="D262" t="str">
            <v>LFMIEERR</v>
          </cell>
          <cell r="E262" t="str">
            <v>4450A</v>
          </cell>
          <cell r="F262">
            <v>10</v>
          </cell>
          <cell r="G262" t="str">
            <v>LB</v>
          </cell>
          <cell r="H262" t="str">
            <v>SOLDER ALLOYS CONTAINING LEAD</v>
          </cell>
          <cell r="I262">
            <v>8.3000001907348633</v>
          </cell>
          <cell r="J262">
            <v>0</v>
          </cell>
        </row>
        <row r="263">
          <cell r="A263">
            <v>0</v>
          </cell>
          <cell r="B263" t="str">
            <v>007440360</v>
          </cell>
          <cell r="C263" t="str">
            <v>ANTIMONY &amp; COMPOUNDS</v>
          </cell>
          <cell r="D263" t="str">
            <v>T731378</v>
          </cell>
          <cell r="E263" t="str">
            <v>4450A</v>
          </cell>
          <cell r="F263">
            <v>10</v>
          </cell>
          <cell r="G263" t="str">
            <v>LB</v>
          </cell>
          <cell r="H263" t="str">
            <v>SOLDER ALLOYS CONTAINING LEAD</v>
          </cell>
          <cell r="I263">
            <v>8.3000001907348633</v>
          </cell>
          <cell r="J263">
            <v>0</v>
          </cell>
        </row>
        <row r="264">
          <cell r="A264">
            <v>0</v>
          </cell>
          <cell r="B264" t="str">
            <v>007440360</v>
          </cell>
          <cell r="C264" t="str">
            <v>ANTIMONY &amp; COMPOUNDS</v>
          </cell>
          <cell r="D264" t="str">
            <v>T758005</v>
          </cell>
          <cell r="E264" t="str">
            <v>4450A</v>
          </cell>
          <cell r="F264">
            <v>20</v>
          </cell>
          <cell r="G264" t="str">
            <v>LB</v>
          </cell>
          <cell r="H264" t="str">
            <v>SOLDER ALLOYS CONTAINING LEAD</v>
          </cell>
          <cell r="I264">
            <v>8.3000001907348633</v>
          </cell>
          <cell r="J264">
            <v>0</v>
          </cell>
        </row>
        <row r="265">
          <cell r="A265">
            <v>0</v>
          </cell>
          <cell r="B265" t="str">
            <v>007440360</v>
          </cell>
          <cell r="C265" t="str">
            <v>ANTIMONY &amp; COMPOUNDS</v>
          </cell>
          <cell r="D265" t="str">
            <v>T758005</v>
          </cell>
          <cell r="E265" t="str">
            <v>4450B</v>
          </cell>
          <cell r="F265">
            <v>5</v>
          </cell>
          <cell r="G265" t="str">
            <v>LB</v>
          </cell>
          <cell r="H265" t="str">
            <v>44 FLUX CORED SOLDER</v>
          </cell>
          <cell r="I265">
            <v>8.3000001907348633</v>
          </cell>
          <cell r="J265">
            <v>0</v>
          </cell>
        </row>
        <row r="266">
          <cell r="A266">
            <v>0</v>
          </cell>
          <cell r="C266" t="str">
            <v>ANTIMONY &amp; COMPOUNDS Total</v>
          </cell>
        </row>
        <row r="267">
          <cell r="A267">
            <v>1.2562499642372131</v>
          </cell>
          <cell r="B267" t="str">
            <v>015890252</v>
          </cell>
          <cell r="C267" t="str">
            <v>ANTIMONY DIALKYL DITHIOCARBAMATE</v>
          </cell>
          <cell r="D267" t="str">
            <v>L24TRNS</v>
          </cell>
          <cell r="E267" t="str">
            <v>4396</v>
          </cell>
          <cell r="F267">
            <v>6.25</v>
          </cell>
          <cell r="G267" t="str">
            <v>GL</v>
          </cell>
          <cell r="H267" t="str">
            <v>AP GREASE</v>
          </cell>
          <cell r="I267">
            <v>6.6999998092651367</v>
          </cell>
          <cell r="J267">
            <v>3</v>
          </cell>
        </row>
        <row r="268">
          <cell r="A268">
            <v>0.62812498211860657</v>
          </cell>
          <cell r="B268" t="str">
            <v>015890252</v>
          </cell>
          <cell r="C268" t="str">
            <v>ANTIMONY DIALKYL DITHIOCARBAMATE</v>
          </cell>
          <cell r="D268" t="str">
            <v>L2AJITNE</v>
          </cell>
          <cell r="E268" t="str">
            <v>4396</v>
          </cell>
          <cell r="F268">
            <v>3.125</v>
          </cell>
          <cell r="G268" t="str">
            <v>GL</v>
          </cell>
          <cell r="H268" t="str">
            <v>AP GREASE</v>
          </cell>
          <cell r="I268">
            <v>6.6999998092651367</v>
          </cell>
          <cell r="J268">
            <v>3</v>
          </cell>
        </row>
        <row r="269">
          <cell r="A269">
            <v>0.62812498211860657</v>
          </cell>
          <cell r="B269" t="str">
            <v>015890252</v>
          </cell>
          <cell r="C269" t="str">
            <v>ANTIMONY DIALKYL DITHIOCARBAMATE</v>
          </cell>
          <cell r="D269" t="str">
            <v>L2AJITNEY</v>
          </cell>
          <cell r="E269" t="str">
            <v>4396</v>
          </cell>
          <cell r="F269">
            <v>3.125</v>
          </cell>
          <cell r="G269" t="str">
            <v>GL</v>
          </cell>
          <cell r="H269" t="str">
            <v>AP GREASE</v>
          </cell>
          <cell r="I269">
            <v>6.6999998092651367</v>
          </cell>
          <cell r="J269">
            <v>3</v>
          </cell>
        </row>
        <row r="270">
          <cell r="A270">
            <v>1.3064999628067016</v>
          </cell>
          <cell r="B270" t="str">
            <v>015890252</v>
          </cell>
          <cell r="C270" t="str">
            <v>ANTIMONY DIALKYL DITHIOCARBAMATE</v>
          </cell>
          <cell r="D270" t="str">
            <v>L42JITBW</v>
          </cell>
          <cell r="E270" t="str">
            <v>4396</v>
          </cell>
          <cell r="F270">
            <v>6.5</v>
          </cell>
          <cell r="G270" t="str">
            <v>GL</v>
          </cell>
          <cell r="H270" t="str">
            <v>AP GREASE</v>
          </cell>
          <cell r="I270">
            <v>6.6999998092651367</v>
          </cell>
          <cell r="J270">
            <v>3</v>
          </cell>
        </row>
        <row r="271">
          <cell r="A271">
            <v>0.62812498211860657</v>
          </cell>
          <cell r="B271" t="str">
            <v>015890252</v>
          </cell>
          <cell r="C271" t="str">
            <v>ANTIMONY DIALKYL DITHIOCARBAMATE</v>
          </cell>
          <cell r="D271" t="str">
            <v>L9783VM</v>
          </cell>
          <cell r="E271" t="str">
            <v>4396</v>
          </cell>
          <cell r="F271">
            <v>3.125</v>
          </cell>
          <cell r="G271" t="str">
            <v>GL</v>
          </cell>
          <cell r="H271" t="str">
            <v>AP GREASE</v>
          </cell>
          <cell r="I271">
            <v>6.6999998092651367</v>
          </cell>
          <cell r="J271">
            <v>3</v>
          </cell>
        </row>
        <row r="272">
          <cell r="A272">
            <v>2.5878749263286593</v>
          </cell>
          <cell r="B272" t="str">
            <v>015890252</v>
          </cell>
          <cell r="C272" t="str">
            <v>ANTIMONY DIALKYL DITHIOCARBAMATE</v>
          </cell>
          <cell r="D272" t="str">
            <v>PSHAFT</v>
          </cell>
          <cell r="E272" t="str">
            <v>4396</v>
          </cell>
          <cell r="F272">
            <v>12.875</v>
          </cell>
          <cell r="G272" t="str">
            <v>GL</v>
          </cell>
          <cell r="H272" t="str">
            <v>AP GREASE</v>
          </cell>
          <cell r="I272">
            <v>6.6999998092651367</v>
          </cell>
          <cell r="J272">
            <v>3</v>
          </cell>
        </row>
        <row r="273">
          <cell r="A273">
            <v>3.4706001311779033</v>
          </cell>
          <cell r="B273" t="str">
            <v>015890252</v>
          </cell>
          <cell r="C273" t="str">
            <v>ANTIMONY DIALKYL DITHIOCARBAMATE</v>
          </cell>
          <cell r="D273" t="str">
            <v>L4GREASE</v>
          </cell>
          <cell r="E273" t="str">
            <v>4642</v>
          </cell>
          <cell r="F273">
            <v>9.380000114440918</v>
          </cell>
          <cell r="G273" t="str">
            <v>GL</v>
          </cell>
          <cell r="H273" t="str">
            <v>BLUE GREASE 35000</v>
          </cell>
          <cell r="I273">
            <v>7.4000000953674316</v>
          </cell>
          <cell r="J273">
            <v>5</v>
          </cell>
        </row>
        <row r="274">
          <cell r="A274">
            <v>0.34706001311779033</v>
          </cell>
          <cell r="B274" t="str">
            <v>015890252</v>
          </cell>
          <cell r="C274" t="str">
            <v>ANTIMONY DIALKYL DITHIOCARBAMATE</v>
          </cell>
          <cell r="D274" t="str">
            <v>X63MAINT</v>
          </cell>
          <cell r="E274" t="str">
            <v>4642</v>
          </cell>
          <cell r="F274">
            <v>0.93800002336502075</v>
          </cell>
          <cell r="G274" t="str">
            <v>GL</v>
          </cell>
          <cell r="H274" t="str">
            <v>BLUE GREASE 35000</v>
          </cell>
          <cell r="I274">
            <v>7.4000000953674316</v>
          </cell>
          <cell r="J274">
            <v>5</v>
          </cell>
        </row>
        <row r="275">
          <cell r="A275">
            <v>99.387446594238284</v>
          </cell>
          <cell r="B275" t="str">
            <v>015890252</v>
          </cell>
          <cell r="C275" t="str">
            <v>ANTIMONY DIALKYL DITHIOCARBAMATE</v>
          </cell>
          <cell r="D275" t="str">
            <v>L10MAINT</v>
          </cell>
          <cell r="E275" t="str">
            <v>648</v>
          </cell>
          <cell r="F275">
            <v>441.72198486328125</v>
          </cell>
          <cell r="G275" t="str">
            <v>GL</v>
          </cell>
          <cell r="H275" t="str">
            <v>PL-10 POWER-LIFT GREASE</v>
          </cell>
          <cell r="I275">
            <v>7.5</v>
          </cell>
          <cell r="J275">
            <v>3</v>
          </cell>
        </row>
        <row r="276">
          <cell r="A276">
            <v>37.346398544311526</v>
          </cell>
          <cell r="B276" t="str">
            <v>015890252</v>
          </cell>
          <cell r="C276" t="str">
            <v>ANTIMONY DIALKYL DITHIOCARBAMATE</v>
          </cell>
          <cell r="D276" t="str">
            <v>L12MAINT</v>
          </cell>
          <cell r="E276" t="str">
            <v>648</v>
          </cell>
          <cell r="F276">
            <v>165.98399353027344</v>
          </cell>
          <cell r="G276" t="str">
            <v>GL</v>
          </cell>
          <cell r="H276" t="str">
            <v>PL-10 POWER-LIFT GREASE</v>
          </cell>
          <cell r="I276">
            <v>7.5</v>
          </cell>
          <cell r="J276">
            <v>3</v>
          </cell>
        </row>
        <row r="277">
          <cell r="A277">
            <v>0.1476000040769577</v>
          </cell>
          <cell r="B277" t="str">
            <v>015890252</v>
          </cell>
          <cell r="C277" t="str">
            <v>ANTIMONY DIALKYL DITHIOCARBAMATE</v>
          </cell>
          <cell r="D277" t="str">
            <v>PLATHE</v>
          </cell>
          <cell r="E277" t="str">
            <v>648</v>
          </cell>
          <cell r="F277">
            <v>0.65600001811981201</v>
          </cell>
          <cell r="G277" t="str">
            <v>GL</v>
          </cell>
          <cell r="H277" t="str">
            <v>PL-10 POWER-LIFT GREASE</v>
          </cell>
          <cell r="I277">
            <v>7.5</v>
          </cell>
          <cell r="J277">
            <v>3</v>
          </cell>
        </row>
        <row r="278">
          <cell r="A278">
            <v>1.3407000098705284</v>
          </cell>
          <cell r="B278" t="str">
            <v>015890252</v>
          </cell>
          <cell r="C278" t="str">
            <v>ANTIMONY DIALKYL DITHIOCARBAMATE</v>
          </cell>
          <cell r="D278" t="str">
            <v>L4GREASE</v>
          </cell>
          <cell r="E278" t="str">
            <v>4069</v>
          </cell>
          <cell r="F278">
            <v>3.2699999809265137</v>
          </cell>
          <cell r="G278" t="str">
            <v>GL</v>
          </cell>
          <cell r="H278" t="str">
            <v>HT-1000 14 OZ. CARTRIDGE</v>
          </cell>
          <cell r="I278">
            <v>8.1999998092651367</v>
          </cell>
          <cell r="J278">
            <v>5</v>
          </cell>
        </row>
        <row r="279">
          <cell r="A279">
            <v>1.35</v>
          </cell>
          <cell r="B279" t="str">
            <v>015890252</v>
          </cell>
          <cell r="C279" t="str">
            <v>ANTIMONY DIALKYL DITHIOCARBAMATE</v>
          </cell>
          <cell r="D279" t="str">
            <v>L24MEC</v>
          </cell>
          <cell r="E279" t="str">
            <v>4396</v>
          </cell>
          <cell r="F279">
            <v>45</v>
          </cell>
          <cell r="G279" t="str">
            <v>LB</v>
          </cell>
          <cell r="H279" t="str">
            <v>AP GREASE</v>
          </cell>
          <cell r="I279">
            <v>6.6999998092651367</v>
          </cell>
          <cell r="J279">
            <v>3</v>
          </cell>
        </row>
        <row r="280">
          <cell r="A280">
            <v>2.25</v>
          </cell>
          <cell r="B280" t="str">
            <v>015890252</v>
          </cell>
          <cell r="C280" t="str">
            <v>ANTIMONY DIALKYL DITHIOCARBAMATE</v>
          </cell>
          <cell r="D280" t="str">
            <v>L10LEAN</v>
          </cell>
          <cell r="E280" t="str">
            <v>1585</v>
          </cell>
          <cell r="F280">
            <v>45</v>
          </cell>
          <cell r="G280" t="str">
            <v>LB</v>
          </cell>
          <cell r="H280" t="str">
            <v>BENALENE 370  ALL GRADES</v>
          </cell>
          <cell r="I280">
            <v>8.1000003814697266</v>
          </cell>
          <cell r="J280">
            <v>5</v>
          </cell>
        </row>
        <row r="281">
          <cell r="A281">
            <v>152.67480509652137</v>
          </cell>
          <cell r="C281" t="str">
            <v>ANTIMONY DIALKYL DITHIOCARBAMATE Total</v>
          </cell>
        </row>
        <row r="282">
          <cell r="A282">
            <v>0</v>
          </cell>
          <cell r="B282" t="str">
            <v>007440382</v>
          </cell>
          <cell r="C282" t="str">
            <v>ARSENIC &amp; SOLUBLE</v>
          </cell>
          <cell r="D282" t="str">
            <v>L14LAB</v>
          </cell>
          <cell r="E282" t="str">
            <v>7941</v>
          </cell>
          <cell r="F282">
            <v>5.2000001072883606E-2</v>
          </cell>
          <cell r="G282" t="str">
            <v>GL</v>
          </cell>
          <cell r="H282" t="str">
            <v>LPCS-01R</v>
          </cell>
          <cell r="I282">
            <v>10.01</v>
          </cell>
          <cell r="J282">
            <v>0</v>
          </cell>
        </row>
        <row r="283">
          <cell r="A283">
            <v>0</v>
          </cell>
          <cell r="C283" t="str">
            <v>ARSENIC &amp; SOLUBLE Total</v>
          </cell>
        </row>
        <row r="284">
          <cell r="A284">
            <v>4.1999998718500109E-3</v>
          </cell>
          <cell r="B284" t="str">
            <v>000637036</v>
          </cell>
          <cell r="C284" t="str">
            <v>ARSINE, OXOPHENYL-</v>
          </cell>
          <cell r="D284" t="str">
            <v>L9783CH</v>
          </cell>
          <cell r="E284" t="str">
            <v>3530</v>
          </cell>
          <cell r="F284">
            <v>0.25</v>
          </cell>
          <cell r="G284" t="str">
            <v>GL</v>
          </cell>
          <cell r="H284" t="str">
            <v>PHENYLARSINE OXIDE SOLUTIONS</v>
          </cell>
          <cell r="I284">
            <v>8.3999996185302734</v>
          </cell>
          <cell r="J284">
            <v>0.20000000298023224</v>
          </cell>
        </row>
        <row r="285">
          <cell r="A285">
            <v>4.1999998718500109E-3</v>
          </cell>
          <cell r="C285" t="str">
            <v>ARSINE, OXOPHENYL- Total</v>
          </cell>
        </row>
        <row r="286">
          <cell r="A286">
            <v>0.74700001716613762</v>
          </cell>
          <cell r="B286" t="str">
            <v>013701592</v>
          </cell>
          <cell r="C286" t="str">
            <v>BARIUM METABORATE MONOHYDRATE</v>
          </cell>
          <cell r="D286" t="str">
            <v>L24TRNS</v>
          </cell>
          <cell r="E286" t="str">
            <v>P591</v>
          </cell>
          <cell r="F286">
            <v>9</v>
          </cell>
          <cell r="G286" t="str">
            <v>GL</v>
          </cell>
          <cell r="H286" t="str">
            <v>STATE RUST CONTROL PRIMER</v>
          </cell>
          <cell r="I286">
            <v>8.3000001907348633</v>
          </cell>
          <cell r="J286">
            <v>1</v>
          </cell>
        </row>
        <row r="287">
          <cell r="A287">
            <v>0.37350000858306887</v>
          </cell>
          <cell r="B287" t="str">
            <v>013701592</v>
          </cell>
          <cell r="C287" t="str">
            <v>BARIUM METABORATE MONOHYDRATE</v>
          </cell>
          <cell r="D287" t="str">
            <v>L9783VM</v>
          </cell>
          <cell r="E287" t="str">
            <v>P591</v>
          </cell>
          <cell r="F287">
            <v>4.5</v>
          </cell>
          <cell r="G287" t="str">
            <v>GL</v>
          </cell>
          <cell r="H287" t="str">
            <v>STATE RUST CONTROL PRIMER</v>
          </cell>
          <cell r="I287">
            <v>8.3000001907348633</v>
          </cell>
          <cell r="J287">
            <v>1</v>
          </cell>
        </row>
        <row r="288">
          <cell r="A288">
            <v>1.1205000257492066</v>
          </cell>
          <cell r="C288" t="str">
            <v>BARIUM METABORATE MONOHYDRATE Total</v>
          </cell>
        </row>
        <row r="289">
          <cell r="A289">
            <v>0</v>
          </cell>
          <cell r="B289" t="str">
            <v>001304285</v>
          </cell>
          <cell r="C289" t="str">
            <v>BARIUM OXIDE (BAO)</v>
          </cell>
          <cell r="D289" t="str">
            <v>L12WW</v>
          </cell>
          <cell r="E289" t="str">
            <v>7493C</v>
          </cell>
          <cell r="F289">
            <v>968</v>
          </cell>
          <cell r="G289" t="str">
            <v>LB</v>
          </cell>
          <cell r="H289" t="str">
            <v>STEEL WELD ELECTRODE,ROD-29S</v>
          </cell>
          <cell r="I289">
            <v>0</v>
          </cell>
          <cell r="J289">
            <v>0</v>
          </cell>
        </row>
        <row r="290">
          <cell r="A290">
            <v>0</v>
          </cell>
          <cell r="B290" t="str">
            <v>001304285</v>
          </cell>
          <cell r="C290" t="str">
            <v>BARIUM OXIDE (BAO)</v>
          </cell>
          <cell r="D290" t="str">
            <v>L5WW</v>
          </cell>
          <cell r="E290" t="str">
            <v>7493C</v>
          </cell>
          <cell r="F290">
            <v>2772</v>
          </cell>
          <cell r="G290" t="str">
            <v>LB</v>
          </cell>
          <cell r="H290" t="str">
            <v>STEEL WELD ELECTRODE,ROD-29S</v>
          </cell>
          <cell r="I290">
            <v>0</v>
          </cell>
          <cell r="J290">
            <v>0</v>
          </cell>
        </row>
        <row r="291">
          <cell r="A291">
            <v>0</v>
          </cell>
          <cell r="B291" t="str">
            <v>001304285</v>
          </cell>
          <cell r="C291" t="str">
            <v>BARIUM OXIDE (BAO)</v>
          </cell>
          <cell r="D291" t="str">
            <v>L5WW</v>
          </cell>
          <cell r="E291" t="str">
            <v>7493K</v>
          </cell>
          <cell r="F291">
            <v>500</v>
          </cell>
          <cell r="G291" t="str">
            <v>LB</v>
          </cell>
          <cell r="H291" t="str">
            <v>STEEL WELD ELECTRODE,ROD-65</v>
          </cell>
          <cell r="I291">
            <v>0</v>
          </cell>
          <cell r="J291">
            <v>0</v>
          </cell>
        </row>
        <row r="292">
          <cell r="A292">
            <v>0</v>
          </cell>
          <cell r="B292" t="str">
            <v>001304285</v>
          </cell>
          <cell r="C292" t="str">
            <v>BARIUM OXIDE (BAO)</v>
          </cell>
          <cell r="D292" t="str">
            <v>L5WW</v>
          </cell>
          <cell r="E292" t="str">
            <v>7493Q</v>
          </cell>
          <cell r="F292">
            <v>3772</v>
          </cell>
          <cell r="G292" t="str">
            <v>LB</v>
          </cell>
          <cell r="H292" t="str">
            <v>STEEL WELD ELECTRODE,ROD-86</v>
          </cell>
          <cell r="I292">
            <v>0</v>
          </cell>
          <cell r="J292">
            <v>0</v>
          </cell>
        </row>
        <row r="293">
          <cell r="A293">
            <v>0</v>
          </cell>
          <cell r="B293" t="str">
            <v>001304285</v>
          </cell>
          <cell r="C293" t="str">
            <v>BARIUM OXIDE (BAO)</v>
          </cell>
          <cell r="D293" t="str">
            <v>L5WW</v>
          </cell>
          <cell r="E293" t="str">
            <v>7495H</v>
          </cell>
          <cell r="F293">
            <v>1150</v>
          </cell>
          <cell r="G293" t="str">
            <v>LB</v>
          </cell>
          <cell r="H293" t="str">
            <v>LOW ALLOY T-1 FLUX -8000-NI2</v>
          </cell>
          <cell r="I293">
            <v>0</v>
          </cell>
          <cell r="J293">
            <v>0</v>
          </cell>
        </row>
        <row r="294">
          <cell r="A294">
            <v>0</v>
          </cell>
          <cell r="B294" t="str">
            <v>001304285</v>
          </cell>
          <cell r="C294" t="str">
            <v>BARIUM OXIDE (BAO)</v>
          </cell>
          <cell r="D294" t="str">
            <v>L7WW</v>
          </cell>
          <cell r="E294" t="str">
            <v>7493C</v>
          </cell>
          <cell r="F294">
            <v>12860</v>
          </cell>
          <cell r="G294" t="str">
            <v>LB</v>
          </cell>
          <cell r="H294" t="str">
            <v>STEEL WELD ELECTRODE,ROD-29S</v>
          </cell>
          <cell r="I294">
            <v>0</v>
          </cell>
          <cell r="J294">
            <v>0</v>
          </cell>
        </row>
        <row r="295">
          <cell r="A295">
            <v>0</v>
          </cell>
          <cell r="B295" t="str">
            <v>001304285</v>
          </cell>
          <cell r="C295" t="str">
            <v>BARIUM OXIDE (BAO)</v>
          </cell>
          <cell r="D295" t="str">
            <v>L7WW</v>
          </cell>
          <cell r="E295" t="str">
            <v>7493Q</v>
          </cell>
          <cell r="F295">
            <v>2772</v>
          </cell>
          <cell r="G295" t="str">
            <v>LB</v>
          </cell>
          <cell r="H295" t="str">
            <v>STEEL WELD ELECTRODE,ROD-86</v>
          </cell>
          <cell r="I295">
            <v>0</v>
          </cell>
          <cell r="J295">
            <v>0</v>
          </cell>
        </row>
        <row r="296">
          <cell r="A296">
            <v>0</v>
          </cell>
          <cell r="B296" t="str">
            <v>001304285</v>
          </cell>
          <cell r="C296" t="str">
            <v>BARIUM OXIDE (BAO)</v>
          </cell>
          <cell r="D296" t="str">
            <v>P5WELD</v>
          </cell>
          <cell r="E296" t="str">
            <v>7492A</v>
          </cell>
          <cell r="F296">
            <v>142650</v>
          </cell>
          <cell r="G296" t="str">
            <v>LB</v>
          </cell>
          <cell r="H296" t="str">
            <v>SUBMERGED ARC WELDING FLUX 20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 t="str">
            <v>001304285</v>
          </cell>
          <cell r="C297" t="str">
            <v>BARIUM OXIDE (BAO)</v>
          </cell>
          <cell r="D297" t="str">
            <v>P5WELD</v>
          </cell>
          <cell r="E297" t="str">
            <v>7492E</v>
          </cell>
          <cell r="F297">
            <v>18000</v>
          </cell>
          <cell r="G297" t="str">
            <v>LB</v>
          </cell>
          <cell r="H297" t="str">
            <v>SUBMERGED ARC WELDING FLUX 80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 t="str">
            <v>001304285</v>
          </cell>
          <cell r="C298" t="str">
            <v>BARIUM OXIDE (BAO)</v>
          </cell>
          <cell r="D298" t="str">
            <v>P5WELD</v>
          </cell>
          <cell r="E298" t="str">
            <v>7493E</v>
          </cell>
          <cell r="F298">
            <v>62400</v>
          </cell>
          <cell r="G298" t="str">
            <v>LB</v>
          </cell>
          <cell r="H298" t="str">
            <v>STEEL WELDING ELECTRODE,ROD-36</v>
          </cell>
          <cell r="I298">
            <v>0</v>
          </cell>
          <cell r="J298">
            <v>0</v>
          </cell>
        </row>
        <row r="299">
          <cell r="A299">
            <v>0</v>
          </cell>
          <cell r="B299" t="str">
            <v>001304285</v>
          </cell>
          <cell r="C299" t="str">
            <v>BARIUM OXIDE (BAO)</v>
          </cell>
          <cell r="D299" t="str">
            <v>X63WW</v>
          </cell>
          <cell r="E299" t="str">
            <v>7493C</v>
          </cell>
          <cell r="F299">
            <v>660</v>
          </cell>
          <cell r="G299" t="str">
            <v>LB</v>
          </cell>
          <cell r="H299" t="str">
            <v>STEEL WELD ELECTRODE,ROD-29S</v>
          </cell>
          <cell r="I299">
            <v>0</v>
          </cell>
          <cell r="J299">
            <v>0</v>
          </cell>
        </row>
        <row r="300">
          <cell r="A300">
            <v>0</v>
          </cell>
          <cell r="C300" t="str">
            <v>BARIUM OXIDE (BAO) Total</v>
          </cell>
        </row>
        <row r="301">
          <cell r="A301">
            <v>1.925</v>
          </cell>
          <cell r="B301" t="str">
            <v>007727437</v>
          </cell>
          <cell r="C301" t="str">
            <v>BARIUM SULFATE</v>
          </cell>
          <cell r="D301" t="str">
            <v>L10LEAN</v>
          </cell>
          <cell r="E301" t="str">
            <v>P622</v>
          </cell>
          <cell r="F301">
            <v>5.5</v>
          </cell>
          <cell r="G301" t="str">
            <v>GL</v>
          </cell>
          <cell r="H301" t="str">
            <v>140-0613 PRIMER GRAY</v>
          </cell>
          <cell r="I301">
            <v>7</v>
          </cell>
          <cell r="J301">
            <v>5</v>
          </cell>
        </row>
        <row r="302">
          <cell r="A302">
            <v>2.1</v>
          </cell>
          <cell r="B302" t="str">
            <v>007727437</v>
          </cell>
          <cell r="C302" t="str">
            <v>BARIUM SULFATE</v>
          </cell>
          <cell r="D302" t="str">
            <v>L20OILS</v>
          </cell>
          <cell r="E302" t="str">
            <v>P622</v>
          </cell>
          <cell r="F302">
            <v>6</v>
          </cell>
          <cell r="G302" t="str">
            <v>GL</v>
          </cell>
          <cell r="H302" t="str">
            <v>140-0613 PRIMER GRAY</v>
          </cell>
          <cell r="I302">
            <v>7</v>
          </cell>
          <cell r="J302">
            <v>5</v>
          </cell>
        </row>
        <row r="303">
          <cell r="A303">
            <v>0.65625</v>
          </cell>
          <cell r="B303" t="str">
            <v>007727437</v>
          </cell>
          <cell r="C303" t="str">
            <v>BARIUM SULFATE</v>
          </cell>
          <cell r="D303" t="str">
            <v>L24PAINT</v>
          </cell>
          <cell r="E303" t="str">
            <v>P622</v>
          </cell>
          <cell r="F303">
            <v>1.875</v>
          </cell>
          <cell r="G303" t="str">
            <v>GL</v>
          </cell>
          <cell r="H303" t="str">
            <v>140-0613 PRIMER GRAY</v>
          </cell>
          <cell r="I303">
            <v>7</v>
          </cell>
          <cell r="J303">
            <v>5</v>
          </cell>
        </row>
        <row r="304">
          <cell r="A304">
            <v>1.3125</v>
          </cell>
          <cell r="B304" t="str">
            <v>007727437</v>
          </cell>
          <cell r="C304" t="str">
            <v>BARIUM SULFATE</v>
          </cell>
          <cell r="D304" t="str">
            <v>L4PAINT</v>
          </cell>
          <cell r="E304" t="str">
            <v>P622</v>
          </cell>
          <cell r="F304">
            <v>3.75</v>
          </cell>
          <cell r="G304" t="str">
            <v>GL</v>
          </cell>
          <cell r="H304" t="str">
            <v>140-0613 PRIMER GRAY</v>
          </cell>
          <cell r="I304">
            <v>7</v>
          </cell>
          <cell r="J304">
            <v>5</v>
          </cell>
        </row>
        <row r="305">
          <cell r="A305">
            <v>0.52500000000000002</v>
          </cell>
          <cell r="B305" t="str">
            <v>007727437</v>
          </cell>
          <cell r="C305" t="str">
            <v>BARIUM SULFATE</v>
          </cell>
          <cell r="D305" t="str">
            <v>L50OILS</v>
          </cell>
          <cell r="E305" t="str">
            <v>P622</v>
          </cell>
          <cell r="F305">
            <v>1.5</v>
          </cell>
          <cell r="G305" t="str">
            <v>GL</v>
          </cell>
          <cell r="H305" t="str">
            <v>140-0613 PRIMER GRAY</v>
          </cell>
          <cell r="I305">
            <v>7</v>
          </cell>
          <cell r="J305">
            <v>5</v>
          </cell>
        </row>
        <row r="306">
          <cell r="A306">
            <v>1.05</v>
          </cell>
          <cell r="B306" t="str">
            <v>007727437</v>
          </cell>
          <cell r="C306" t="str">
            <v>BARIUM SULFATE</v>
          </cell>
          <cell r="D306" t="str">
            <v>L50PAINT</v>
          </cell>
          <cell r="E306" t="str">
            <v>P622</v>
          </cell>
          <cell r="F306">
            <v>3</v>
          </cell>
          <cell r="G306" t="str">
            <v>GL</v>
          </cell>
          <cell r="H306" t="str">
            <v>140-0613 PRIMER GRAY</v>
          </cell>
          <cell r="I306">
            <v>7</v>
          </cell>
          <cell r="J306">
            <v>5</v>
          </cell>
        </row>
        <row r="307">
          <cell r="A307">
            <v>1.05</v>
          </cell>
          <cell r="B307" t="str">
            <v>007727437</v>
          </cell>
          <cell r="C307" t="str">
            <v>BARIUM SULFATE</v>
          </cell>
          <cell r="D307" t="str">
            <v>L9783VM</v>
          </cell>
          <cell r="E307" t="str">
            <v>P622</v>
          </cell>
          <cell r="F307">
            <v>3</v>
          </cell>
          <cell r="G307" t="str">
            <v>GL</v>
          </cell>
          <cell r="H307" t="str">
            <v>140-0613 PRIMER GRAY</v>
          </cell>
          <cell r="I307">
            <v>7</v>
          </cell>
          <cell r="J307">
            <v>5</v>
          </cell>
        </row>
        <row r="308">
          <cell r="A308">
            <v>1.05</v>
          </cell>
          <cell r="B308" t="str">
            <v>007727437</v>
          </cell>
          <cell r="C308" t="str">
            <v>BARIUM SULFATE</v>
          </cell>
          <cell r="D308" t="str">
            <v>LALTOONA</v>
          </cell>
          <cell r="E308" t="str">
            <v>P622</v>
          </cell>
          <cell r="F308">
            <v>3</v>
          </cell>
          <cell r="G308" t="str">
            <v>GL</v>
          </cell>
          <cell r="H308" t="str">
            <v>140-0613 PRIMER GRAY</v>
          </cell>
          <cell r="I308">
            <v>7</v>
          </cell>
          <cell r="J308">
            <v>5</v>
          </cell>
        </row>
        <row r="309">
          <cell r="A309">
            <v>5.25</v>
          </cell>
          <cell r="B309" t="str">
            <v>007727437</v>
          </cell>
          <cell r="C309" t="str">
            <v>BARIUM SULFATE</v>
          </cell>
          <cell r="D309" t="str">
            <v>LFMIEERR</v>
          </cell>
          <cell r="E309" t="str">
            <v>P622</v>
          </cell>
          <cell r="F309">
            <v>15</v>
          </cell>
          <cell r="G309" t="str">
            <v>GL</v>
          </cell>
          <cell r="H309" t="str">
            <v>140-0613 PRIMER GRAY</v>
          </cell>
          <cell r="I309">
            <v>7</v>
          </cell>
          <cell r="J309">
            <v>5</v>
          </cell>
        </row>
        <row r="310">
          <cell r="A310">
            <v>2.7124999999999999</v>
          </cell>
          <cell r="B310" t="str">
            <v>007727437</v>
          </cell>
          <cell r="C310" t="str">
            <v>BARIUM SULFATE</v>
          </cell>
          <cell r="D310" t="str">
            <v>P638384</v>
          </cell>
          <cell r="E310" t="str">
            <v>P622</v>
          </cell>
          <cell r="F310">
            <v>7.75</v>
          </cell>
          <cell r="G310" t="str">
            <v>GL</v>
          </cell>
          <cell r="H310" t="str">
            <v>140-0613 PRIMER GRAY</v>
          </cell>
          <cell r="I310">
            <v>7</v>
          </cell>
          <cell r="J310">
            <v>5</v>
          </cell>
        </row>
        <row r="311">
          <cell r="A311">
            <v>0.17499999999999999</v>
          </cell>
          <cell r="B311" t="str">
            <v>007727437</v>
          </cell>
          <cell r="C311" t="str">
            <v>BARIUM SULFATE</v>
          </cell>
          <cell r="D311" t="str">
            <v>T760TEST</v>
          </cell>
          <cell r="E311" t="str">
            <v>P622</v>
          </cell>
          <cell r="F311">
            <v>0.5</v>
          </cell>
          <cell r="G311" t="str">
            <v>GL</v>
          </cell>
          <cell r="H311" t="str">
            <v>140-0613 PRIMER GRAY</v>
          </cell>
          <cell r="I311">
            <v>7</v>
          </cell>
          <cell r="J311">
            <v>5</v>
          </cell>
        </row>
        <row r="312">
          <cell r="A312">
            <v>0.97199997425079343</v>
          </cell>
          <cell r="B312" t="str">
            <v>007727437</v>
          </cell>
          <cell r="C312" t="str">
            <v>BARIUM SULFATE</v>
          </cell>
          <cell r="D312" t="str">
            <v>L10LEAN</v>
          </cell>
          <cell r="E312" t="str">
            <v>P624</v>
          </cell>
          <cell r="F312">
            <v>2.25</v>
          </cell>
          <cell r="G312" t="str">
            <v>GL</v>
          </cell>
          <cell r="H312" t="str">
            <v>140-0589 PRIMER RED</v>
          </cell>
          <cell r="I312">
            <v>7.1999998092651367</v>
          </cell>
          <cell r="J312">
            <v>6</v>
          </cell>
        </row>
        <row r="313">
          <cell r="A313">
            <v>0.32399999141693114</v>
          </cell>
          <cell r="B313" t="str">
            <v>007727437</v>
          </cell>
          <cell r="C313" t="str">
            <v>BARIUM SULFATE</v>
          </cell>
          <cell r="D313" t="str">
            <v>L24PAINT</v>
          </cell>
          <cell r="E313" t="str">
            <v>P624</v>
          </cell>
          <cell r="F313">
            <v>0.75</v>
          </cell>
          <cell r="G313" t="str">
            <v>GL</v>
          </cell>
          <cell r="H313" t="str">
            <v>140-0589 PRIMER RED</v>
          </cell>
          <cell r="I313">
            <v>7.1999998092651367</v>
          </cell>
          <cell r="J313">
            <v>6</v>
          </cell>
        </row>
        <row r="314">
          <cell r="A314">
            <v>0.64799998283386229</v>
          </cell>
          <cell r="B314" t="str">
            <v>007727437</v>
          </cell>
          <cell r="C314" t="str">
            <v>BARIUM SULFATE</v>
          </cell>
          <cell r="D314" t="str">
            <v>L42JITBW</v>
          </cell>
          <cell r="E314" t="str">
            <v>P624</v>
          </cell>
          <cell r="F314">
            <v>1.5</v>
          </cell>
          <cell r="G314" t="str">
            <v>GL</v>
          </cell>
          <cell r="H314" t="str">
            <v>140-0589 PRIMER RED</v>
          </cell>
          <cell r="I314">
            <v>7.1999998092651367</v>
          </cell>
          <cell r="J314">
            <v>6</v>
          </cell>
        </row>
        <row r="315">
          <cell r="A315">
            <v>2.6999999284744263</v>
          </cell>
          <cell r="B315" t="str">
            <v>007727437</v>
          </cell>
          <cell r="C315" t="str">
            <v>BARIUM SULFATE</v>
          </cell>
          <cell r="D315" t="str">
            <v>L4PAINT</v>
          </cell>
          <cell r="E315" t="str">
            <v>P624</v>
          </cell>
          <cell r="F315">
            <v>6.25</v>
          </cell>
          <cell r="G315" t="str">
            <v>GL</v>
          </cell>
          <cell r="H315" t="str">
            <v>140-0589 PRIMER RED</v>
          </cell>
          <cell r="I315">
            <v>7.1999998092651367</v>
          </cell>
          <cell r="J315">
            <v>6</v>
          </cell>
        </row>
        <row r="316">
          <cell r="A316">
            <v>0.97199997425079343</v>
          </cell>
          <cell r="B316" t="str">
            <v>007727437</v>
          </cell>
          <cell r="C316" t="str">
            <v>BARIUM SULFATE</v>
          </cell>
          <cell r="D316" t="str">
            <v>L9783VM</v>
          </cell>
          <cell r="E316" t="str">
            <v>P624</v>
          </cell>
          <cell r="F316">
            <v>2.25</v>
          </cell>
          <cell r="G316" t="str">
            <v>GL</v>
          </cell>
          <cell r="H316" t="str">
            <v>140-0589 PRIMER RED</v>
          </cell>
          <cell r="I316">
            <v>7.1999998092651367</v>
          </cell>
          <cell r="J316">
            <v>6</v>
          </cell>
        </row>
        <row r="317">
          <cell r="A317">
            <v>90.44999760389328</v>
          </cell>
          <cell r="B317" t="str">
            <v>007727437</v>
          </cell>
          <cell r="C317" t="str">
            <v>BARIUM SULFATE</v>
          </cell>
          <cell r="D317" t="str">
            <v>P638384</v>
          </cell>
          <cell r="E317" t="str">
            <v>P624</v>
          </cell>
          <cell r="F317">
            <v>209.375</v>
          </cell>
          <cell r="G317" t="str">
            <v>GL</v>
          </cell>
          <cell r="H317" t="str">
            <v>140-0589 PRIMER RED</v>
          </cell>
          <cell r="I317">
            <v>7.1999998092651367</v>
          </cell>
          <cell r="J317">
            <v>6</v>
          </cell>
        </row>
        <row r="318">
          <cell r="A318">
            <v>0.29040000013113015</v>
          </cell>
          <cell r="B318" t="str">
            <v>007727437</v>
          </cell>
          <cell r="C318" t="str">
            <v>BARIUM SULFATE</v>
          </cell>
          <cell r="D318" t="str">
            <v>L63SALES</v>
          </cell>
          <cell r="E318" t="str">
            <v>P914</v>
          </cell>
          <cell r="F318">
            <v>26.399999618530273</v>
          </cell>
          <cell r="G318" t="str">
            <v>GL</v>
          </cell>
          <cell r="H318" t="str">
            <v>C-2396 URETHANE</v>
          </cell>
          <cell r="I318">
            <v>11</v>
          </cell>
          <cell r="J318">
            <v>0.10000000149011612</v>
          </cell>
        </row>
        <row r="319">
          <cell r="A319">
            <v>18.31500062942505</v>
          </cell>
          <cell r="B319" t="str">
            <v>007727437</v>
          </cell>
          <cell r="C319" t="str">
            <v>BARIUM SULFATE</v>
          </cell>
          <cell r="D319" t="str">
            <v>L24PAINT</v>
          </cell>
          <cell r="E319" t="str">
            <v>P722</v>
          </cell>
          <cell r="F319">
            <v>5</v>
          </cell>
          <cell r="G319" t="str">
            <v>GL</v>
          </cell>
          <cell r="H319" t="str">
            <v>B67AQ1001 DECK GRAY</v>
          </cell>
          <cell r="I319">
            <v>11.100000381469727</v>
          </cell>
          <cell r="J319">
            <v>33</v>
          </cell>
        </row>
        <row r="320">
          <cell r="A320">
            <v>787.5</v>
          </cell>
          <cell r="B320" t="str">
            <v>007727437</v>
          </cell>
          <cell r="C320" t="str">
            <v>BARIUM SULFATE</v>
          </cell>
          <cell r="D320" t="str">
            <v>L740473</v>
          </cell>
          <cell r="E320" t="str">
            <v>2652</v>
          </cell>
          <cell r="F320">
            <v>3150</v>
          </cell>
          <cell r="G320" t="str">
            <v>LB</v>
          </cell>
          <cell r="H320" t="str">
            <v>RED-CAP SPOT PUTTY</v>
          </cell>
          <cell r="I320">
            <v>13.800000190734863</v>
          </cell>
          <cell r="J320">
            <v>25</v>
          </cell>
        </row>
        <row r="321">
          <cell r="A321">
            <v>45</v>
          </cell>
          <cell r="B321" t="str">
            <v>007727437</v>
          </cell>
          <cell r="C321" t="str">
            <v>BARIUM SULFATE</v>
          </cell>
          <cell r="D321" t="str">
            <v>L9DPAINT</v>
          </cell>
          <cell r="E321" t="str">
            <v>2652</v>
          </cell>
          <cell r="F321">
            <v>180</v>
          </cell>
          <cell r="G321" t="str">
            <v>LB</v>
          </cell>
          <cell r="H321" t="str">
            <v>RED-CAP SPOT PUTTY</v>
          </cell>
          <cell r="I321">
            <v>13.800000190734863</v>
          </cell>
          <cell r="J321">
            <v>25</v>
          </cell>
        </row>
        <row r="322">
          <cell r="A322">
            <v>6</v>
          </cell>
          <cell r="B322" t="str">
            <v>007727437</v>
          </cell>
          <cell r="C322" t="str">
            <v>BARIUM SULFATE</v>
          </cell>
          <cell r="D322" t="str">
            <v>L10PAMT</v>
          </cell>
          <cell r="E322" t="str">
            <v>7816</v>
          </cell>
          <cell r="F322">
            <v>24</v>
          </cell>
          <cell r="G322" t="str">
            <v>LB</v>
          </cell>
          <cell r="H322" t="str">
            <v>DARK GRAY SPOT PUTTY</v>
          </cell>
          <cell r="I322">
            <v>14.199999809265137</v>
          </cell>
          <cell r="J322">
            <v>25</v>
          </cell>
        </row>
        <row r="323">
          <cell r="A323">
            <v>970.97764808467628</v>
          </cell>
          <cell r="C323" t="str">
            <v>BARIUM SULFATE Total</v>
          </cell>
        </row>
        <row r="324">
          <cell r="A324">
            <v>274.3902010505675</v>
          </cell>
          <cell r="B324" t="str">
            <v>000071432</v>
          </cell>
          <cell r="C324" t="str">
            <v>BENZENE</v>
          </cell>
          <cell r="D324" t="str">
            <v>L10GAS</v>
          </cell>
          <cell r="E324" t="str">
            <v>3921</v>
          </cell>
          <cell r="F324">
            <v>918</v>
          </cell>
          <cell r="G324" t="str">
            <v>GL</v>
          </cell>
          <cell r="H324" t="str">
            <v>GASOLINE, UNLEADED PLUS 89 OCT</v>
          </cell>
          <cell r="I324">
            <v>6.0999999046325684</v>
          </cell>
          <cell r="J324">
            <v>4.9000000953674316</v>
          </cell>
        </row>
        <row r="325">
          <cell r="A325">
            <v>2008.0102076881403</v>
          </cell>
          <cell r="B325" t="str">
            <v>000071432</v>
          </cell>
          <cell r="C325" t="str">
            <v>BENZENE</v>
          </cell>
          <cell r="D325" t="str">
            <v>L18GAS</v>
          </cell>
          <cell r="E325" t="str">
            <v>3921</v>
          </cell>
          <cell r="F325">
            <v>6718</v>
          </cell>
          <cell r="G325" t="str">
            <v>GL</v>
          </cell>
          <cell r="H325" t="str">
            <v>GASOLINE, UNLEADED PLUS 89 OCT</v>
          </cell>
          <cell r="I325">
            <v>6.0999999046325684</v>
          </cell>
          <cell r="J325">
            <v>4.9000000953674316</v>
          </cell>
        </row>
        <row r="326">
          <cell r="A326">
            <v>9724.4126372322044</v>
          </cell>
          <cell r="B326" t="str">
            <v>000071432</v>
          </cell>
          <cell r="C326" t="str">
            <v>BENZENE</v>
          </cell>
          <cell r="D326" t="str">
            <v>L24GAS</v>
          </cell>
          <cell r="E326" t="str">
            <v>3921</v>
          </cell>
          <cell r="F326">
            <v>32534</v>
          </cell>
          <cell r="G326" t="str">
            <v>GL</v>
          </cell>
          <cell r="H326" t="str">
            <v>GASOLINE, UNLEADED PLUS 89 OCT</v>
          </cell>
          <cell r="I326">
            <v>6.0999999046325684</v>
          </cell>
          <cell r="J326">
            <v>4.9000000953674316</v>
          </cell>
        </row>
        <row r="327">
          <cell r="A327">
            <v>1121.1739042926783</v>
          </cell>
          <cell r="B327" t="str">
            <v>000071432</v>
          </cell>
          <cell r="C327" t="str">
            <v>BENZENE</v>
          </cell>
          <cell r="D327" t="str">
            <v>L2GAS</v>
          </cell>
          <cell r="E327" t="str">
            <v>3921</v>
          </cell>
          <cell r="F327">
            <v>3751</v>
          </cell>
          <cell r="G327" t="str">
            <v>GL</v>
          </cell>
          <cell r="H327" t="str">
            <v>GASOLINE, UNLEADED PLUS 89 OCT</v>
          </cell>
          <cell r="I327">
            <v>6.0999999046325684</v>
          </cell>
          <cell r="J327">
            <v>4.9000000953674316</v>
          </cell>
        </row>
        <row r="328">
          <cell r="A328">
            <v>442.67090169486983</v>
          </cell>
          <cell r="B328" t="str">
            <v>000071432</v>
          </cell>
          <cell r="C328" t="str">
            <v>BENZENE</v>
          </cell>
          <cell r="D328" t="str">
            <v>L44GAS</v>
          </cell>
          <cell r="E328" t="str">
            <v>3921</v>
          </cell>
          <cell r="F328">
            <v>1481</v>
          </cell>
          <cell r="G328" t="str">
            <v>GL</v>
          </cell>
          <cell r="H328" t="str">
            <v>GASOLINE, UNLEADED PLUS 89 OCT</v>
          </cell>
          <cell r="I328">
            <v>6.0999999046325684</v>
          </cell>
          <cell r="J328">
            <v>4.9000000953674316</v>
          </cell>
        </row>
        <row r="329">
          <cell r="A329">
            <v>7938.1862303932176</v>
          </cell>
          <cell r="B329" t="str">
            <v>000071432</v>
          </cell>
          <cell r="C329" t="str">
            <v>BENZENE</v>
          </cell>
          <cell r="D329" t="str">
            <v>L5GAS</v>
          </cell>
          <cell r="E329" t="str">
            <v>3921</v>
          </cell>
          <cell r="F329">
            <v>26558</v>
          </cell>
          <cell r="G329" t="str">
            <v>GL</v>
          </cell>
          <cell r="H329" t="str">
            <v>GASOLINE, UNLEADED PLUS 89 OCT</v>
          </cell>
          <cell r="I329">
            <v>6.0999999046325684</v>
          </cell>
          <cell r="J329">
            <v>4.9000000953674316</v>
          </cell>
        </row>
        <row r="330">
          <cell r="A330">
            <v>495.27730189628585</v>
          </cell>
          <cell r="B330" t="str">
            <v>000071432</v>
          </cell>
          <cell r="C330" t="str">
            <v>BENZENE</v>
          </cell>
          <cell r="D330" t="str">
            <v>L7GAS</v>
          </cell>
          <cell r="E330" t="str">
            <v>3921</v>
          </cell>
          <cell r="F330">
            <v>1657</v>
          </cell>
          <cell r="G330" t="str">
            <v>GL</v>
          </cell>
          <cell r="H330" t="str">
            <v>GASOLINE, UNLEADED PLUS 89 OCT</v>
          </cell>
          <cell r="I330">
            <v>6.0999999046325684</v>
          </cell>
          <cell r="J330">
            <v>4.9000000953674316</v>
          </cell>
        </row>
        <row r="331">
          <cell r="A331" t="str">
            <v>Not present.</v>
          </cell>
          <cell r="B331" t="str">
            <v>000071432</v>
          </cell>
          <cell r="C331" t="str">
            <v>BENZENE</v>
          </cell>
          <cell r="D331" t="str">
            <v>L18EBULK</v>
          </cell>
          <cell r="E331" t="str">
            <v>2821</v>
          </cell>
          <cell r="F331">
            <v>30100</v>
          </cell>
          <cell r="G331" t="str">
            <v>GL</v>
          </cell>
          <cell r="H331" t="str">
            <v>DIESEL OIL #2</v>
          </cell>
          <cell r="I331">
            <v>7.1999998092651367</v>
          </cell>
          <cell r="J331">
            <v>0.5</v>
          </cell>
        </row>
        <row r="332">
          <cell r="A332" t="str">
            <v>See "diesel"</v>
          </cell>
          <cell r="B332" t="str">
            <v>000071432</v>
          </cell>
          <cell r="C332" t="str">
            <v>BENZENE</v>
          </cell>
          <cell r="D332" t="str">
            <v>L26FUEL</v>
          </cell>
          <cell r="E332" t="str">
            <v>2821</v>
          </cell>
          <cell r="F332">
            <v>2370507</v>
          </cell>
          <cell r="G332" t="str">
            <v>GL</v>
          </cell>
          <cell r="H332" t="str">
            <v>DIESEL OIL #2</v>
          </cell>
          <cell r="I332">
            <v>7.1999998092651367</v>
          </cell>
          <cell r="J332">
            <v>0.5</v>
          </cell>
        </row>
        <row r="333">
          <cell r="A333" t="str">
            <v xml:space="preserve">sheet for </v>
          </cell>
          <cell r="B333" t="str">
            <v>000071432</v>
          </cell>
          <cell r="C333" t="str">
            <v>BENZENE</v>
          </cell>
          <cell r="D333" t="str">
            <v>L44DIESE</v>
          </cell>
          <cell r="E333" t="str">
            <v>2821</v>
          </cell>
          <cell r="F333">
            <v>4000</v>
          </cell>
          <cell r="G333" t="str">
            <v>GL</v>
          </cell>
          <cell r="H333" t="str">
            <v>DIESEL OIL #2</v>
          </cell>
          <cell r="I333">
            <v>7.1999998092651367</v>
          </cell>
          <cell r="J333">
            <v>0.5</v>
          </cell>
        </row>
        <row r="334">
          <cell r="A334" t="str">
            <v>more.</v>
          </cell>
          <cell r="B334" t="str">
            <v>000071432</v>
          </cell>
          <cell r="C334" t="str">
            <v>BENZENE</v>
          </cell>
          <cell r="D334" t="str">
            <v>L5DIESEL</v>
          </cell>
          <cell r="E334" t="str">
            <v>2821</v>
          </cell>
          <cell r="F334">
            <v>3808</v>
          </cell>
          <cell r="G334" t="str">
            <v>GL</v>
          </cell>
          <cell r="H334" t="str">
            <v>DIESEL OIL #2</v>
          </cell>
          <cell r="I334">
            <v>7.1999998092651367</v>
          </cell>
          <cell r="J334">
            <v>0.5</v>
          </cell>
        </row>
        <row r="335">
          <cell r="B335" t="str">
            <v>000071432</v>
          </cell>
          <cell r="C335" t="str">
            <v>BENZENE</v>
          </cell>
          <cell r="D335" t="str">
            <v>L60BULK</v>
          </cell>
          <cell r="E335" t="str">
            <v>2821</v>
          </cell>
          <cell r="F335">
            <v>706358</v>
          </cell>
          <cell r="G335" t="str">
            <v>GL</v>
          </cell>
          <cell r="H335" t="str">
            <v>DIESEL OIL #2</v>
          </cell>
          <cell r="I335">
            <v>7.1999998092651367</v>
          </cell>
          <cell r="J335">
            <v>0.5</v>
          </cell>
        </row>
        <row r="336">
          <cell r="B336" t="str">
            <v>000071432</v>
          </cell>
          <cell r="C336" t="str">
            <v>BENZENE</v>
          </cell>
          <cell r="D336" t="str">
            <v>L7DIESEL</v>
          </cell>
          <cell r="E336" t="str">
            <v>2821</v>
          </cell>
          <cell r="F336">
            <v>3783</v>
          </cell>
          <cell r="G336" t="str">
            <v>GL</v>
          </cell>
          <cell r="H336" t="str">
            <v>DIESEL OIL #2</v>
          </cell>
          <cell r="I336">
            <v>7.1999998092651367</v>
          </cell>
          <cell r="J336">
            <v>0.5</v>
          </cell>
        </row>
        <row r="337">
          <cell r="A337">
            <v>4.1500001572072523E-2</v>
          </cell>
          <cell r="B337" t="str">
            <v>000071432</v>
          </cell>
          <cell r="C337" t="str">
            <v>BENZENE</v>
          </cell>
          <cell r="D337" t="str">
            <v>P927</v>
          </cell>
          <cell r="E337" t="str">
            <v>1966</v>
          </cell>
          <cell r="F337">
            <v>5</v>
          </cell>
          <cell r="G337" t="str">
            <v>GL</v>
          </cell>
          <cell r="H337" t="str">
            <v>PSA529</v>
          </cell>
          <cell r="I337">
            <v>8.3000001907348633</v>
          </cell>
          <cell r="J337">
            <v>0.10000000149011612</v>
          </cell>
        </row>
        <row r="338">
          <cell r="A338">
            <v>7.9120001741051604E-2</v>
          </cell>
          <cell r="B338" t="str">
            <v>000071432</v>
          </cell>
          <cell r="C338" t="str">
            <v>BENZENE</v>
          </cell>
          <cell r="D338" t="str">
            <v>P636337</v>
          </cell>
          <cell r="E338" t="str">
            <v>7420</v>
          </cell>
          <cell r="F338">
            <v>92</v>
          </cell>
          <cell r="G338" t="str">
            <v>GL</v>
          </cell>
          <cell r="H338" t="str">
            <v>272 INSULATING VARNISH</v>
          </cell>
          <cell r="I338">
            <v>8.6000003814697266</v>
          </cell>
          <cell r="J338">
            <v>9.9999997764825821E-3</v>
          </cell>
        </row>
        <row r="339">
          <cell r="A339">
            <v>3.0960000681281061E-2</v>
          </cell>
          <cell r="B339" t="str">
            <v>000071432</v>
          </cell>
          <cell r="C339" t="str">
            <v>BENZENE</v>
          </cell>
          <cell r="D339" t="str">
            <v>P637358</v>
          </cell>
          <cell r="E339" t="str">
            <v>7420</v>
          </cell>
          <cell r="F339">
            <v>36</v>
          </cell>
          <cell r="G339" t="str">
            <v>GL</v>
          </cell>
          <cell r="H339" t="str">
            <v>272 INSULATING VARNISH</v>
          </cell>
          <cell r="I339">
            <v>8.6000003814697266</v>
          </cell>
          <cell r="J339">
            <v>9.9999997764825821E-3</v>
          </cell>
        </row>
        <row r="340">
          <cell r="A340">
            <v>3.784000083267685E-2</v>
          </cell>
          <cell r="B340" t="str">
            <v>000071432</v>
          </cell>
          <cell r="C340" t="str">
            <v>BENZENE</v>
          </cell>
          <cell r="D340" t="str">
            <v>P642409</v>
          </cell>
          <cell r="E340" t="str">
            <v>7420</v>
          </cell>
          <cell r="F340">
            <v>44</v>
          </cell>
          <cell r="G340" t="str">
            <v>GL</v>
          </cell>
          <cell r="H340" t="str">
            <v>272 INSULATING VARNISH</v>
          </cell>
          <cell r="I340">
            <v>8.6000003814697266</v>
          </cell>
          <cell r="J340">
            <v>9.9999997764825821E-3</v>
          </cell>
        </row>
        <row r="341">
          <cell r="A341">
            <v>1.3760000302791581E-2</v>
          </cell>
          <cell r="B341" t="str">
            <v>000071432</v>
          </cell>
          <cell r="C341" t="str">
            <v>BENZENE</v>
          </cell>
          <cell r="D341" t="str">
            <v>P642420</v>
          </cell>
          <cell r="E341" t="str">
            <v>7420</v>
          </cell>
          <cell r="F341">
            <v>16</v>
          </cell>
          <cell r="G341" t="str">
            <v>GL</v>
          </cell>
          <cell r="H341" t="str">
            <v>272 INSULATING VARNISH</v>
          </cell>
          <cell r="I341">
            <v>8.6000003814697266</v>
          </cell>
          <cell r="J341">
            <v>9.9999997764825821E-3</v>
          </cell>
        </row>
        <row r="342">
          <cell r="A342">
            <v>0.12040000264942635</v>
          </cell>
          <cell r="B342" t="str">
            <v>000071432</v>
          </cell>
          <cell r="C342" t="str">
            <v>BENZENE</v>
          </cell>
          <cell r="D342" t="str">
            <v>P643444</v>
          </cell>
          <cell r="E342" t="str">
            <v>7420</v>
          </cell>
          <cell r="F342">
            <v>140</v>
          </cell>
          <cell r="G342" t="str">
            <v>GL</v>
          </cell>
          <cell r="H342" t="str">
            <v>272 INSULATING VARNISH</v>
          </cell>
          <cell r="I342">
            <v>8.6000003814697266</v>
          </cell>
          <cell r="J342">
            <v>9.9999997764825821E-3</v>
          </cell>
        </row>
        <row r="343">
          <cell r="A343">
            <v>2.0640000454187374E-2</v>
          </cell>
          <cell r="B343" t="str">
            <v>000071432</v>
          </cell>
          <cell r="C343" t="str">
            <v>BENZENE</v>
          </cell>
          <cell r="D343" t="str">
            <v>P9270701</v>
          </cell>
          <cell r="E343" t="str">
            <v>7420</v>
          </cell>
          <cell r="F343">
            <v>24</v>
          </cell>
          <cell r="G343" t="str">
            <v>GL</v>
          </cell>
          <cell r="H343" t="str">
            <v>272 INSULATING VARNISH</v>
          </cell>
          <cell r="I343">
            <v>8.6000003814697266</v>
          </cell>
          <cell r="J343">
            <v>9.9999997764825821E-3</v>
          </cell>
        </row>
        <row r="344">
          <cell r="A344">
            <v>1.699999962002039E-3</v>
          </cell>
          <cell r="B344" t="str">
            <v>000071432</v>
          </cell>
          <cell r="C344" t="str">
            <v>BENZENE</v>
          </cell>
          <cell r="D344" t="str">
            <v>P9110109</v>
          </cell>
          <cell r="E344" t="str">
            <v>2284</v>
          </cell>
          <cell r="F344">
            <v>17</v>
          </cell>
          <cell r="G344" t="str">
            <v>LB</v>
          </cell>
          <cell r="H344" t="str">
            <v>RTV664A</v>
          </cell>
          <cell r="I344">
            <v>10.699999809265137</v>
          </cell>
          <cell r="J344">
            <v>9.9999997764825821E-3</v>
          </cell>
        </row>
        <row r="345">
          <cell r="A345">
            <v>22004.467304256159</v>
          </cell>
          <cell r="C345" t="str">
            <v>BENZENE Total</v>
          </cell>
        </row>
        <row r="346">
          <cell r="A346">
            <v>2.7027000000000001</v>
          </cell>
          <cell r="B346" t="str">
            <v>000095636</v>
          </cell>
          <cell r="C346" t="str">
            <v>BENZENE, 1,2,4-TRIMETHYL-</v>
          </cell>
          <cell r="D346" t="str">
            <v>L74720</v>
          </cell>
          <cell r="E346" t="str">
            <v>P696</v>
          </cell>
          <cell r="F346">
            <v>3</v>
          </cell>
          <cell r="G346" t="str">
            <v>GL</v>
          </cell>
          <cell r="H346" t="str">
            <v>B62T104 ULTRADEEP BASE</v>
          </cell>
          <cell r="I346">
            <v>10.01</v>
          </cell>
          <cell r="J346">
            <v>9</v>
          </cell>
        </row>
        <row r="347">
          <cell r="A347">
            <v>0.18599999427795411</v>
          </cell>
          <cell r="B347" t="str">
            <v>000095636</v>
          </cell>
          <cell r="C347" t="str">
            <v>BENZENE, 1,2,4-TRIMETHYL-</v>
          </cell>
          <cell r="D347" t="str">
            <v>L10LEAN</v>
          </cell>
          <cell r="E347" t="str">
            <v>P621</v>
          </cell>
          <cell r="F347">
            <v>3</v>
          </cell>
          <cell r="G347" t="str">
            <v>GL</v>
          </cell>
          <cell r="H347" t="str">
            <v>140-0506 GLOSS BLACK</v>
          </cell>
          <cell r="I347">
            <v>6.1999998092651367</v>
          </cell>
          <cell r="J347">
            <v>1</v>
          </cell>
        </row>
        <row r="348">
          <cell r="A348">
            <v>2.5807499206066131</v>
          </cell>
          <cell r="B348" t="str">
            <v>000095636</v>
          </cell>
          <cell r="C348" t="str">
            <v>BENZENE, 1,2,4-TRIMETHYL-</v>
          </cell>
          <cell r="D348" t="str">
            <v>L10PAINT</v>
          </cell>
          <cell r="E348" t="str">
            <v>P621</v>
          </cell>
          <cell r="F348">
            <v>41.625</v>
          </cell>
          <cell r="G348" t="str">
            <v>GL</v>
          </cell>
          <cell r="H348" t="str">
            <v>140-0506 GLOSS BLACK</v>
          </cell>
          <cell r="I348">
            <v>6.1999998092651367</v>
          </cell>
          <cell r="J348">
            <v>1</v>
          </cell>
        </row>
        <row r="349">
          <cell r="A349">
            <v>1.3174999594688415</v>
          </cell>
          <cell r="B349" t="str">
            <v>000095636</v>
          </cell>
          <cell r="C349" t="str">
            <v>BENZENE, 1,2,4-TRIMETHYL-</v>
          </cell>
          <cell r="D349" t="str">
            <v>L10PNT98</v>
          </cell>
          <cell r="E349" t="str">
            <v>P621</v>
          </cell>
          <cell r="F349">
            <v>21.25</v>
          </cell>
          <cell r="G349" t="str">
            <v>GL</v>
          </cell>
          <cell r="H349" t="str">
            <v>140-0506 GLOSS BLACK</v>
          </cell>
          <cell r="I349">
            <v>6.1999998092651367</v>
          </cell>
          <cell r="J349">
            <v>1</v>
          </cell>
        </row>
        <row r="350">
          <cell r="A350">
            <v>6.1999998092651366E-2</v>
          </cell>
          <cell r="B350" t="str">
            <v>000095636</v>
          </cell>
          <cell r="C350" t="str">
            <v>BENZENE, 1,2,4-TRIMETHYL-</v>
          </cell>
          <cell r="D350" t="str">
            <v>L24PAINT</v>
          </cell>
          <cell r="E350" t="str">
            <v>P621</v>
          </cell>
          <cell r="F350">
            <v>1</v>
          </cell>
          <cell r="G350" t="str">
            <v>GL</v>
          </cell>
          <cell r="H350" t="str">
            <v>140-0506 GLOSS BLACK</v>
          </cell>
          <cell r="I350">
            <v>6.1999998092651367</v>
          </cell>
          <cell r="J350">
            <v>1</v>
          </cell>
        </row>
        <row r="351">
          <cell r="A351">
            <v>4.6499998569488527E-2</v>
          </cell>
          <cell r="B351" t="str">
            <v>000095636</v>
          </cell>
          <cell r="C351" t="str">
            <v>BENZENE, 1,2,4-TRIMETHYL-</v>
          </cell>
          <cell r="D351" t="str">
            <v>L4PAINT</v>
          </cell>
          <cell r="E351" t="str">
            <v>P621</v>
          </cell>
          <cell r="F351">
            <v>0.75</v>
          </cell>
          <cell r="G351" t="str">
            <v>GL</v>
          </cell>
          <cell r="H351" t="str">
            <v>140-0506 GLOSS BLACK</v>
          </cell>
          <cell r="I351">
            <v>6.1999998092651367</v>
          </cell>
          <cell r="J351">
            <v>1</v>
          </cell>
        </row>
        <row r="352">
          <cell r="A352">
            <v>0.30999999046325682</v>
          </cell>
          <cell r="B352" t="str">
            <v>000095636</v>
          </cell>
          <cell r="C352" t="str">
            <v>BENZENE, 1,2,4-TRIMETHYL-</v>
          </cell>
          <cell r="D352" t="str">
            <v>L60MAINT</v>
          </cell>
          <cell r="E352" t="str">
            <v>P621</v>
          </cell>
          <cell r="F352">
            <v>5</v>
          </cell>
          <cell r="G352" t="str">
            <v>GL</v>
          </cell>
          <cell r="H352" t="str">
            <v>140-0506 GLOSS BLACK</v>
          </cell>
          <cell r="I352">
            <v>6.1999998092651367</v>
          </cell>
          <cell r="J352">
            <v>1</v>
          </cell>
        </row>
        <row r="353">
          <cell r="A353">
            <v>0.60449998140335082</v>
          </cell>
          <cell r="B353" t="str">
            <v>000095636</v>
          </cell>
          <cell r="C353" t="str">
            <v>BENZENE, 1,2,4-TRIMETHYL-</v>
          </cell>
          <cell r="D353" t="str">
            <v>LFMIEERR</v>
          </cell>
          <cell r="E353" t="str">
            <v>P621</v>
          </cell>
          <cell r="F353">
            <v>9.75</v>
          </cell>
          <cell r="G353" t="str">
            <v>GL</v>
          </cell>
          <cell r="H353" t="str">
            <v>140-0506 GLOSS BLACK</v>
          </cell>
          <cell r="I353">
            <v>6.1999998092651367</v>
          </cell>
          <cell r="J353">
            <v>1</v>
          </cell>
        </row>
        <row r="354">
          <cell r="A354">
            <v>9.2999997138977053E-2</v>
          </cell>
          <cell r="B354" t="str">
            <v>000095636</v>
          </cell>
          <cell r="C354" t="str">
            <v>BENZENE, 1,2,4-TRIMETHYL-</v>
          </cell>
          <cell r="D354" t="str">
            <v>P638384</v>
          </cell>
          <cell r="E354" t="str">
            <v>P621</v>
          </cell>
          <cell r="F354">
            <v>1.5</v>
          </cell>
          <cell r="G354" t="str">
            <v>GL</v>
          </cell>
          <cell r="H354" t="str">
            <v>140-0506 GLOSS BLACK</v>
          </cell>
          <cell r="I354">
            <v>6.1999998092651367</v>
          </cell>
          <cell r="J354">
            <v>1</v>
          </cell>
        </row>
        <row r="355">
          <cell r="A355">
            <v>0.37199998855590821</v>
          </cell>
          <cell r="B355" t="str">
            <v>000095636</v>
          </cell>
          <cell r="C355" t="str">
            <v>BENZENE, 1,2,4-TRIMETHYL-</v>
          </cell>
          <cell r="D355" t="str">
            <v>T741382</v>
          </cell>
          <cell r="E355" t="str">
            <v>P621</v>
          </cell>
          <cell r="F355">
            <v>6</v>
          </cell>
          <cell r="G355" t="str">
            <v>GL</v>
          </cell>
          <cell r="H355" t="str">
            <v>140-0506 GLOSS BLACK</v>
          </cell>
          <cell r="I355">
            <v>6.1999998092651367</v>
          </cell>
          <cell r="J355">
            <v>1</v>
          </cell>
        </row>
        <row r="356">
          <cell r="A356">
            <v>1.5120000457763672</v>
          </cell>
          <cell r="B356" t="str">
            <v>000095636</v>
          </cell>
          <cell r="C356" t="str">
            <v>BENZENE, 1,2,4-TRIMETHYL-</v>
          </cell>
          <cell r="D356" t="str">
            <v>L24TRNS</v>
          </cell>
          <cell r="E356" t="str">
            <v>P59</v>
          </cell>
          <cell r="F356">
            <v>24</v>
          </cell>
          <cell r="G356" t="str">
            <v>GL</v>
          </cell>
          <cell r="H356" t="str">
            <v>KOT BLACK PAINT</v>
          </cell>
          <cell r="I356">
            <v>6.3000001907348633</v>
          </cell>
          <cell r="J356">
            <v>1</v>
          </cell>
        </row>
        <row r="357">
          <cell r="A357">
            <v>0.18900000572204589</v>
          </cell>
          <cell r="B357" t="str">
            <v>000095636</v>
          </cell>
          <cell r="C357" t="str">
            <v>BENZENE, 1,2,4-TRIMETHYL-</v>
          </cell>
          <cell r="D357" t="str">
            <v>L9783VM</v>
          </cell>
          <cell r="E357" t="str">
            <v>P59</v>
          </cell>
          <cell r="F357">
            <v>3</v>
          </cell>
          <cell r="G357" t="str">
            <v>GL</v>
          </cell>
          <cell r="H357" t="str">
            <v>KOT BLACK PAINT</v>
          </cell>
          <cell r="I357">
            <v>6.3000001907348633</v>
          </cell>
          <cell r="J357">
            <v>1</v>
          </cell>
        </row>
        <row r="358">
          <cell r="A358">
            <v>2.0099999727308741E-2</v>
          </cell>
          <cell r="B358" t="str">
            <v>000095636</v>
          </cell>
          <cell r="C358" t="str">
            <v>BENZENE, 1,2,4-TRIMETHYL-</v>
          </cell>
          <cell r="D358" t="str">
            <v>L24MEC</v>
          </cell>
          <cell r="E358" t="str">
            <v>4867</v>
          </cell>
          <cell r="F358">
            <v>3</v>
          </cell>
          <cell r="G358" t="str">
            <v>GL</v>
          </cell>
          <cell r="H358" t="str">
            <v>WAG(WHITE MULTIPURPOSE GREASE)</v>
          </cell>
          <cell r="I358">
            <v>6.6999998092651367</v>
          </cell>
          <cell r="J358">
            <v>0.10000000149011612</v>
          </cell>
        </row>
        <row r="359">
          <cell r="A359">
            <v>289.08000755310059</v>
          </cell>
          <cell r="B359" t="str">
            <v>000095636</v>
          </cell>
          <cell r="C359" t="str">
            <v>BENZENE, 1,2,4-TRIMETHYL-</v>
          </cell>
          <cell r="D359" t="str">
            <v>L730402</v>
          </cell>
          <cell r="E359" t="str">
            <v>393</v>
          </cell>
          <cell r="F359">
            <v>165</v>
          </cell>
          <cell r="G359" t="str">
            <v>GL</v>
          </cell>
          <cell r="H359" t="str">
            <v>AROMATIC 100</v>
          </cell>
          <cell r="I359">
            <v>7.3000001907348633</v>
          </cell>
          <cell r="J359">
            <v>24</v>
          </cell>
        </row>
        <row r="360">
          <cell r="A360">
            <v>192.72000503540039</v>
          </cell>
          <cell r="B360" t="str">
            <v>000095636</v>
          </cell>
          <cell r="C360" t="str">
            <v>BENZENE, 1,2,4-TRIMETHYL-</v>
          </cell>
          <cell r="D360" t="str">
            <v>L74720</v>
          </cell>
          <cell r="E360" t="str">
            <v>393</v>
          </cell>
          <cell r="F360">
            <v>110</v>
          </cell>
          <cell r="G360" t="str">
            <v>GL</v>
          </cell>
          <cell r="H360" t="str">
            <v>AROMATIC 100</v>
          </cell>
          <cell r="I360">
            <v>7.3000001907348633</v>
          </cell>
          <cell r="J360">
            <v>24</v>
          </cell>
        </row>
        <row r="361">
          <cell r="A361">
            <v>192.72000503540039</v>
          </cell>
          <cell r="B361" t="str">
            <v>000095636</v>
          </cell>
          <cell r="C361" t="str">
            <v>BENZENE, 1,2,4-TRIMETHYL-</v>
          </cell>
          <cell r="D361" t="str">
            <v>P312549</v>
          </cell>
          <cell r="E361" t="str">
            <v>393</v>
          </cell>
          <cell r="F361">
            <v>110</v>
          </cell>
          <cell r="G361" t="str">
            <v>GL</v>
          </cell>
          <cell r="H361" t="str">
            <v>AROMATIC 100</v>
          </cell>
          <cell r="I361">
            <v>7.3000001907348633</v>
          </cell>
          <cell r="J361">
            <v>24</v>
          </cell>
        </row>
        <row r="362">
          <cell r="A362">
            <v>26.280000686645508</v>
          </cell>
          <cell r="B362" t="str">
            <v>000095636</v>
          </cell>
          <cell r="C362" t="str">
            <v>BENZENE, 1,2,4-TRIMETHYL-</v>
          </cell>
          <cell r="D362" t="str">
            <v>P657596</v>
          </cell>
          <cell r="E362" t="str">
            <v>393</v>
          </cell>
          <cell r="F362">
            <v>15</v>
          </cell>
          <cell r="G362" t="str">
            <v>GL</v>
          </cell>
          <cell r="H362" t="str">
            <v>AROMATIC 100</v>
          </cell>
          <cell r="I362">
            <v>7.3000001907348633</v>
          </cell>
          <cell r="J362">
            <v>24</v>
          </cell>
        </row>
        <row r="363">
          <cell r="A363">
            <v>481.80001258850098</v>
          </cell>
          <cell r="B363" t="str">
            <v>000095636</v>
          </cell>
          <cell r="C363" t="str">
            <v>BENZENE, 1,2,4-TRIMETHYL-</v>
          </cell>
          <cell r="D363" t="str">
            <v>P927</v>
          </cell>
          <cell r="E363" t="str">
            <v>393</v>
          </cell>
          <cell r="F363">
            <v>275</v>
          </cell>
          <cell r="G363" t="str">
            <v>GL</v>
          </cell>
          <cell r="H363" t="str">
            <v>AROMATIC 100</v>
          </cell>
          <cell r="I363">
            <v>7.3000001907348633</v>
          </cell>
          <cell r="J363">
            <v>24</v>
          </cell>
        </row>
        <row r="364">
          <cell r="A364">
            <v>1.6</v>
          </cell>
          <cell r="B364" t="str">
            <v>000095636</v>
          </cell>
          <cell r="C364" t="str">
            <v>BENZENE, 1,2,4-TRIMETHYL-</v>
          </cell>
          <cell r="D364" t="str">
            <v>L24PAINT</v>
          </cell>
          <cell r="E364" t="str">
            <v>P314B</v>
          </cell>
          <cell r="F364">
            <v>5</v>
          </cell>
          <cell r="G364" t="str">
            <v>GL</v>
          </cell>
          <cell r="H364" t="str">
            <v>B60VQ1001 ARMORSEAL*HARDENER</v>
          </cell>
          <cell r="I364">
            <v>8</v>
          </cell>
          <cell r="J364">
            <v>4</v>
          </cell>
        </row>
        <row r="365">
          <cell r="A365">
            <v>2.04</v>
          </cell>
          <cell r="B365" t="str">
            <v>000095636</v>
          </cell>
          <cell r="C365" t="str">
            <v>BENZENE, 1,2,4-TRIMETHYL-</v>
          </cell>
          <cell r="D365" t="str">
            <v>L74720</v>
          </cell>
          <cell r="E365" t="str">
            <v>P697</v>
          </cell>
          <cell r="F365">
            <v>3</v>
          </cell>
          <cell r="G365" t="str">
            <v>GL</v>
          </cell>
          <cell r="H365" t="str">
            <v>B60V70 HARDENER</v>
          </cell>
          <cell r="I365">
            <v>8.5</v>
          </cell>
          <cell r="J365">
            <v>8</v>
          </cell>
        </row>
        <row r="366">
          <cell r="A366">
            <v>0.70400001525878908</v>
          </cell>
          <cell r="B366" t="str">
            <v>000095636</v>
          </cell>
          <cell r="C366" t="str">
            <v>BENZENE, 1,2,4-TRIMETHYL-</v>
          </cell>
          <cell r="D366" t="str">
            <v>L10LEAN</v>
          </cell>
          <cell r="E366" t="str">
            <v>3963</v>
          </cell>
          <cell r="F366">
            <v>8</v>
          </cell>
          <cell r="G366" t="str">
            <v>GL</v>
          </cell>
          <cell r="H366" t="str">
            <v>B54YZ37  SAFETY YELLOW</v>
          </cell>
          <cell r="I366">
            <v>8.8000001907348633</v>
          </cell>
          <cell r="J366">
            <v>1</v>
          </cell>
        </row>
        <row r="367">
          <cell r="A367">
            <v>38.7200008392334</v>
          </cell>
          <cell r="B367" t="str">
            <v>000095636</v>
          </cell>
          <cell r="C367" t="str">
            <v>BENZENE, 1,2,4-TRIMETHYL-</v>
          </cell>
          <cell r="D367" t="str">
            <v>L10MAINT</v>
          </cell>
          <cell r="E367" t="str">
            <v>3963</v>
          </cell>
          <cell r="F367">
            <v>440</v>
          </cell>
          <cell r="G367" t="str">
            <v>GL</v>
          </cell>
          <cell r="H367" t="str">
            <v>B54YZ37  SAFETY YELLOW</v>
          </cell>
          <cell r="I367">
            <v>8.8000001907348633</v>
          </cell>
          <cell r="J367">
            <v>1</v>
          </cell>
        </row>
        <row r="368">
          <cell r="A368">
            <v>0.17600000381469727</v>
          </cell>
          <cell r="B368" t="str">
            <v>000095636</v>
          </cell>
          <cell r="C368" t="str">
            <v>BENZENE, 1,2,4-TRIMETHYL-</v>
          </cell>
          <cell r="D368" t="str">
            <v>L10PAINT</v>
          </cell>
          <cell r="E368" t="str">
            <v>3963</v>
          </cell>
          <cell r="F368">
            <v>2</v>
          </cell>
          <cell r="G368" t="str">
            <v>GL</v>
          </cell>
          <cell r="H368" t="str">
            <v>B54YZ37  SAFETY YELLOW</v>
          </cell>
          <cell r="I368">
            <v>8.8000001907348633</v>
          </cell>
          <cell r="J368">
            <v>1</v>
          </cell>
        </row>
        <row r="369">
          <cell r="A369">
            <v>0.35200000762939454</v>
          </cell>
          <cell r="B369" t="str">
            <v>000095636</v>
          </cell>
          <cell r="C369" t="str">
            <v>BENZENE, 1,2,4-TRIMETHYL-</v>
          </cell>
          <cell r="D369" t="str">
            <v>L12MAINT</v>
          </cell>
          <cell r="E369" t="str">
            <v>3963</v>
          </cell>
          <cell r="F369">
            <v>4</v>
          </cell>
          <cell r="G369" t="str">
            <v>GL</v>
          </cell>
          <cell r="H369" t="str">
            <v>B54YZ37  SAFETY YELLOW</v>
          </cell>
          <cell r="I369">
            <v>8.8000001907348633</v>
          </cell>
          <cell r="J369">
            <v>1</v>
          </cell>
        </row>
        <row r="370">
          <cell r="A370">
            <v>0.26400000572204591</v>
          </cell>
          <cell r="B370" t="str">
            <v>000095636</v>
          </cell>
          <cell r="C370" t="str">
            <v>BENZENE, 1,2,4-TRIMETHYL-</v>
          </cell>
          <cell r="D370" t="str">
            <v>L18ELAB</v>
          </cell>
          <cell r="E370" t="str">
            <v>3963</v>
          </cell>
          <cell r="F370">
            <v>3</v>
          </cell>
          <cell r="G370" t="str">
            <v>GL</v>
          </cell>
          <cell r="H370" t="str">
            <v>B54YZ37  SAFETY YELLOW</v>
          </cell>
          <cell r="I370">
            <v>8.8000001907348633</v>
          </cell>
          <cell r="J370">
            <v>1</v>
          </cell>
        </row>
        <row r="371">
          <cell r="A371">
            <v>1.4080000305175782</v>
          </cell>
          <cell r="B371" t="str">
            <v>000095636</v>
          </cell>
          <cell r="C371" t="str">
            <v>BENZENE, 1,2,4-TRIMETHYL-</v>
          </cell>
          <cell r="D371" t="str">
            <v>L24PAINT</v>
          </cell>
          <cell r="E371" t="str">
            <v>3963</v>
          </cell>
          <cell r="F371">
            <v>16</v>
          </cell>
          <cell r="G371" t="str">
            <v>GL</v>
          </cell>
          <cell r="H371" t="str">
            <v>B54YZ37  SAFETY YELLOW</v>
          </cell>
          <cell r="I371">
            <v>8.8000001907348633</v>
          </cell>
          <cell r="J371">
            <v>1</v>
          </cell>
        </row>
        <row r="372">
          <cell r="A372">
            <v>8.8000001907348635E-2</v>
          </cell>
          <cell r="B372" t="str">
            <v>000095636</v>
          </cell>
          <cell r="C372" t="str">
            <v>BENZENE, 1,2,4-TRIMETHYL-</v>
          </cell>
          <cell r="D372" t="str">
            <v>L24TRNS</v>
          </cell>
          <cell r="E372" t="str">
            <v>3963</v>
          </cell>
          <cell r="F372">
            <v>1</v>
          </cell>
          <cell r="G372" t="str">
            <v>GL</v>
          </cell>
          <cell r="H372" t="str">
            <v>B54YZ37  SAFETY YELLOW</v>
          </cell>
          <cell r="I372">
            <v>8.8000001907348633</v>
          </cell>
          <cell r="J372">
            <v>1</v>
          </cell>
        </row>
        <row r="373">
          <cell r="A373">
            <v>2.2880000495910648</v>
          </cell>
          <cell r="B373" t="str">
            <v>000095636</v>
          </cell>
          <cell r="C373" t="str">
            <v>BENZENE, 1,2,4-TRIMETHYL-</v>
          </cell>
          <cell r="D373" t="str">
            <v>L4PAINT</v>
          </cell>
          <cell r="E373" t="str">
            <v>3963</v>
          </cell>
          <cell r="F373">
            <v>26</v>
          </cell>
          <cell r="G373" t="str">
            <v>GL</v>
          </cell>
          <cell r="H373" t="str">
            <v>B54YZ37  SAFETY YELLOW</v>
          </cell>
          <cell r="I373">
            <v>8.8000001907348633</v>
          </cell>
          <cell r="J373">
            <v>1</v>
          </cell>
        </row>
        <row r="374">
          <cell r="A374">
            <v>1.0560000228881836</v>
          </cell>
          <cell r="B374" t="str">
            <v>000095636</v>
          </cell>
          <cell r="C374" t="str">
            <v>BENZENE, 1,2,4-TRIMETHYL-</v>
          </cell>
          <cell r="D374" t="str">
            <v>L52PAINT</v>
          </cell>
          <cell r="E374" t="str">
            <v>3963</v>
          </cell>
          <cell r="F374">
            <v>12</v>
          </cell>
          <cell r="G374" t="str">
            <v>GL</v>
          </cell>
          <cell r="H374" t="str">
            <v>B54YZ37  SAFETY YELLOW</v>
          </cell>
          <cell r="I374">
            <v>8.8000001907348633</v>
          </cell>
          <cell r="J374">
            <v>1</v>
          </cell>
        </row>
        <row r="375">
          <cell r="A375">
            <v>0.6160000133514405</v>
          </cell>
          <cell r="B375" t="str">
            <v>000095636</v>
          </cell>
          <cell r="C375" t="str">
            <v>BENZENE, 1,2,4-TRIMETHYL-</v>
          </cell>
          <cell r="D375" t="str">
            <v>L5MAINT</v>
          </cell>
          <cell r="E375" t="str">
            <v>3963</v>
          </cell>
          <cell r="F375">
            <v>7</v>
          </cell>
          <cell r="G375" t="str">
            <v>GL</v>
          </cell>
          <cell r="H375" t="str">
            <v>B54YZ37  SAFETY YELLOW</v>
          </cell>
          <cell r="I375">
            <v>8.8000001907348633</v>
          </cell>
          <cell r="J375">
            <v>1</v>
          </cell>
        </row>
        <row r="376">
          <cell r="A376">
            <v>8.8000001907348635E-2</v>
          </cell>
          <cell r="B376" t="str">
            <v>000095636</v>
          </cell>
          <cell r="C376" t="str">
            <v>BENZENE, 1,2,4-TRIMETHYL-</v>
          </cell>
          <cell r="D376" t="str">
            <v>L740473</v>
          </cell>
          <cell r="E376" t="str">
            <v>3963</v>
          </cell>
          <cell r="F376">
            <v>1</v>
          </cell>
          <cell r="G376" t="str">
            <v>GL</v>
          </cell>
          <cell r="H376" t="str">
            <v>B54YZ37  SAFETY YELLOW</v>
          </cell>
          <cell r="I376">
            <v>8.8000001907348633</v>
          </cell>
          <cell r="J376">
            <v>1</v>
          </cell>
        </row>
        <row r="377">
          <cell r="A377">
            <v>0.17600000381469727</v>
          </cell>
          <cell r="B377" t="str">
            <v>000095636</v>
          </cell>
          <cell r="C377" t="str">
            <v>BENZENE, 1,2,4-TRIMETHYL-</v>
          </cell>
          <cell r="D377" t="str">
            <v>L74720</v>
          </cell>
          <cell r="E377" t="str">
            <v>3963</v>
          </cell>
          <cell r="F377">
            <v>2</v>
          </cell>
          <cell r="G377" t="str">
            <v>GL</v>
          </cell>
          <cell r="H377" t="str">
            <v>B54YZ37  SAFETY YELLOW</v>
          </cell>
          <cell r="I377">
            <v>8.8000001907348633</v>
          </cell>
          <cell r="J377">
            <v>1</v>
          </cell>
        </row>
        <row r="378">
          <cell r="A378">
            <v>0.17600000381469727</v>
          </cell>
          <cell r="B378" t="str">
            <v>000095636</v>
          </cell>
          <cell r="C378" t="str">
            <v>BENZENE, 1,2,4-TRIMETHYL-</v>
          </cell>
          <cell r="D378" t="str">
            <v>P2/6OILS</v>
          </cell>
          <cell r="E378" t="str">
            <v>3963</v>
          </cell>
          <cell r="F378">
            <v>2</v>
          </cell>
          <cell r="G378" t="str">
            <v>GL</v>
          </cell>
          <cell r="H378" t="str">
            <v>B54YZ37  SAFETY YELLOW</v>
          </cell>
          <cell r="I378">
            <v>8.8000001907348633</v>
          </cell>
          <cell r="J378">
            <v>1</v>
          </cell>
        </row>
        <row r="379">
          <cell r="A379">
            <v>0.44000000953674318</v>
          </cell>
          <cell r="B379" t="str">
            <v>000095636</v>
          </cell>
          <cell r="C379" t="str">
            <v>BENZENE, 1,2,4-TRIMETHYL-</v>
          </cell>
          <cell r="D379" t="str">
            <v>P2MAINT</v>
          </cell>
          <cell r="E379" t="str">
            <v>3963</v>
          </cell>
          <cell r="F379">
            <v>5</v>
          </cell>
          <cell r="G379" t="str">
            <v>GL</v>
          </cell>
          <cell r="H379" t="str">
            <v>B54YZ37  SAFETY YELLOW</v>
          </cell>
          <cell r="I379">
            <v>8.8000001907348633</v>
          </cell>
          <cell r="J379">
            <v>1</v>
          </cell>
        </row>
        <row r="380">
          <cell r="A380">
            <v>8.8000001907348635E-2</v>
          </cell>
          <cell r="B380" t="str">
            <v>000095636</v>
          </cell>
          <cell r="C380" t="str">
            <v>BENZENE, 1,2,4-TRIMETHYL-</v>
          </cell>
          <cell r="D380" t="str">
            <v>X63MNTOF</v>
          </cell>
          <cell r="E380" t="str">
            <v>3963</v>
          </cell>
          <cell r="F380">
            <v>1</v>
          </cell>
          <cell r="G380" t="str">
            <v>GL</v>
          </cell>
          <cell r="H380" t="str">
            <v>B54YZ37  SAFETY YELLOW</v>
          </cell>
          <cell r="I380">
            <v>8.8000001907348633</v>
          </cell>
          <cell r="J380">
            <v>1</v>
          </cell>
        </row>
        <row r="381">
          <cell r="A381">
            <v>2.4864000320434569</v>
          </cell>
          <cell r="B381" t="str">
            <v>000095636</v>
          </cell>
          <cell r="C381" t="str">
            <v>BENZENE, 1,2,4-TRIMETHYL-</v>
          </cell>
          <cell r="D381" t="str">
            <v>L24PAINT</v>
          </cell>
          <cell r="E381" t="str">
            <v>P1103</v>
          </cell>
          <cell r="F381">
            <v>7</v>
          </cell>
          <cell r="G381" t="str">
            <v>GL</v>
          </cell>
          <cell r="H381" t="str">
            <v>PART B HARDNER</v>
          </cell>
          <cell r="I381">
            <v>8.880000114440918</v>
          </cell>
          <cell r="J381">
            <v>4</v>
          </cell>
        </row>
        <row r="382">
          <cell r="A382">
            <v>0.18799999237060547</v>
          </cell>
          <cell r="B382" t="str">
            <v>000095636</v>
          </cell>
          <cell r="C382" t="str">
            <v>BENZENE, 1,2,4-TRIMETHYL-</v>
          </cell>
          <cell r="D382" t="str">
            <v>L730407</v>
          </cell>
          <cell r="E382" t="str">
            <v>P636</v>
          </cell>
          <cell r="F382">
            <v>1</v>
          </cell>
          <cell r="G382" t="str">
            <v>GL</v>
          </cell>
          <cell r="H382" t="str">
            <v>V66V55</v>
          </cell>
          <cell r="I382">
            <v>9.3999996185302734</v>
          </cell>
          <cell r="J382">
            <v>2</v>
          </cell>
        </row>
        <row r="383">
          <cell r="A383">
            <v>4.4400001525878903</v>
          </cell>
          <cell r="B383" t="str">
            <v>000095636</v>
          </cell>
          <cell r="C383" t="str">
            <v>BENZENE, 1,2,4-TRIMETHYL-</v>
          </cell>
          <cell r="D383" t="str">
            <v>L24PAINT</v>
          </cell>
          <cell r="E383" t="str">
            <v>P722</v>
          </cell>
          <cell r="F383">
            <v>5</v>
          </cell>
          <cell r="G383" t="str">
            <v>GL</v>
          </cell>
          <cell r="H383" t="str">
            <v>B67AQ1001 DECK GRAY</v>
          </cell>
          <cell r="I383">
            <v>11.100000381469727</v>
          </cell>
          <cell r="J383">
            <v>8</v>
          </cell>
        </row>
        <row r="384">
          <cell r="A384">
            <v>104.32799526214599</v>
          </cell>
          <cell r="B384" t="str">
            <v>000095636</v>
          </cell>
          <cell r="C384" t="str">
            <v>BENZENE, 1,2,4-TRIMETHYL-</v>
          </cell>
          <cell r="D384" t="str">
            <v>L10PMRPS</v>
          </cell>
          <cell r="E384" t="str">
            <v>P1053</v>
          </cell>
          <cell r="F384">
            <v>216</v>
          </cell>
          <cell r="G384" t="str">
            <v>GL</v>
          </cell>
          <cell r="H384" t="str">
            <v>E07-0617P REV 9/30/96</v>
          </cell>
          <cell r="I384">
            <v>11.5</v>
          </cell>
          <cell r="J384">
            <v>4.1999998092651367</v>
          </cell>
        </row>
        <row r="385">
          <cell r="A385">
            <v>4538.267793903351</v>
          </cell>
          <cell r="B385" t="str">
            <v>000095636</v>
          </cell>
          <cell r="C385" t="str">
            <v>BENZENE, 1,2,4-TRIMETHYL-</v>
          </cell>
          <cell r="D385" t="str">
            <v>L7CABPNT</v>
          </cell>
          <cell r="E385" t="str">
            <v>P1053</v>
          </cell>
          <cell r="F385">
            <v>9396</v>
          </cell>
          <cell r="G385" t="str">
            <v>GL</v>
          </cell>
          <cell r="H385" t="str">
            <v>E07-0617P REV 9/30/96</v>
          </cell>
          <cell r="I385">
            <v>11.5</v>
          </cell>
          <cell r="J385">
            <v>4.1999998092651367</v>
          </cell>
        </row>
        <row r="386">
          <cell r="A386">
            <v>0.1232699919986726</v>
          </cell>
          <cell r="B386" t="str">
            <v>000095636</v>
          </cell>
          <cell r="C386" t="str">
            <v>BENZENE, 1,2,4-TRIMETHYL-</v>
          </cell>
          <cell r="D386" t="str">
            <v>L10LEAN</v>
          </cell>
          <cell r="E386" t="str">
            <v>P1154</v>
          </cell>
          <cell r="F386">
            <v>1</v>
          </cell>
          <cell r="G386" t="str">
            <v>GL</v>
          </cell>
          <cell r="H386" t="str">
            <v>Missing MSDS - SM R07-0246-3</v>
          </cell>
          <cell r="I386">
            <v>11.739999771118164</v>
          </cell>
          <cell r="J386">
            <v>1.0499999523162842</v>
          </cell>
        </row>
        <row r="387">
          <cell r="A387">
            <v>2.2373503077521373</v>
          </cell>
          <cell r="B387" t="str">
            <v>000095636</v>
          </cell>
          <cell r="C387" t="str">
            <v>BENZENE, 1,2,4-TRIMETHYL-</v>
          </cell>
          <cell r="D387" t="str">
            <v>L10PMRPS</v>
          </cell>
          <cell r="E387" t="str">
            <v>P1154</v>
          </cell>
          <cell r="F387">
            <v>18.149999618530273</v>
          </cell>
          <cell r="G387" t="str">
            <v>GL</v>
          </cell>
          <cell r="H387" t="str">
            <v>Missing MSDS - SM R07-0246-3</v>
          </cell>
          <cell r="I387">
            <v>11.739999771118164</v>
          </cell>
          <cell r="J387">
            <v>1.0499999523162842</v>
          </cell>
        </row>
        <row r="388">
          <cell r="A388">
            <v>3.081749799966815E-2</v>
          </cell>
          <cell r="B388" t="str">
            <v>000095636</v>
          </cell>
          <cell r="C388" t="str">
            <v>BENZENE, 1,2,4-TRIMETHYL-</v>
          </cell>
          <cell r="D388" t="str">
            <v>L74720</v>
          </cell>
          <cell r="E388" t="str">
            <v>P1154</v>
          </cell>
          <cell r="F388">
            <v>0.25</v>
          </cell>
          <cell r="G388" t="str">
            <v>GL</v>
          </cell>
          <cell r="H388" t="str">
            <v>Missing MSDS - SM R07-0246-3</v>
          </cell>
          <cell r="I388">
            <v>11.739999771118164</v>
          </cell>
          <cell r="J388">
            <v>1.0499999523162842</v>
          </cell>
        </row>
        <row r="389">
          <cell r="A389">
            <v>2008.5407399322496</v>
          </cell>
          <cell r="B389" t="str">
            <v>000095636</v>
          </cell>
          <cell r="C389" t="str">
            <v>BENZENE, 1,2,4-TRIMETHYL-</v>
          </cell>
          <cell r="D389" t="str">
            <v>L10PMRPS</v>
          </cell>
          <cell r="E389" t="str">
            <v>P1043</v>
          </cell>
          <cell r="F389">
            <v>3888</v>
          </cell>
          <cell r="G389" t="str">
            <v>GL</v>
          </cell>
          <cell r="H389" t="str">
            <v>E07-0615P REV.6/10/96</v>
          </cell>
          <cell r="I389">
            <v>12.300000190734863</v>
          </cell>
          <cell r="J389">
            <v>4.1999998092651367</v>
          </cell>
        </row>
        <row r="390">
          <cell r="A390">
            <v>27.89639916572569</v>
          </cell>
          <cell r="B390" t="str">
            <v>000095636</v>
          </cell>
          <cell r="C390" t="str">
            <v>BENZENE, 1,2,4-TRIMETHYL-</v>
          </cell>
          <cell r="D390" t="str">
            <v>L63SALES</v>
          </cell>
          <cell r="E390" t="str">
            <v>P1043</v>
          </cell>
          <cell r="F390">
            <v>54</v>
          </cell>
          <cell r="G390" t="str">
            <v>GL</v>
          </cell>
          <cell r="H390" t="str">
            <v>E07-0615P REV.6/10/96</v>
          </cell>
          <cell r="I390">
            <v>12.300000190734863</v>
          </cell>
          <cell r="J390">
            <v>4.1999998092651367</v>
          </cell>
        </row>
        <row r="391">
          <cell r="A391">
            <v>3989.1850806987732</v>
          </cell>
          <cell r="B391" t="str">
            <v>000095636</v>
          </cell>
          <cell r="C391" t="str">
            <v>BENZENE, 1,2,4-TRIMETHYL-</v>
          </cell>
          <cell r="D391" t="str">
            <v>L730402</v>
          </cell>
          <cell r="E391" t="str">
            <v>P1043</v>
          </cell>
          <cell r="F391">
            <v>7722</v>
          </cell>
          <cell r="G391" t="str">
            <v>GL</v>
          </cell>
          <cell r="H391" t="str">
            <v>E07-0615P REV.6/10/96</v>
          </cell>
          <cell r="I391">
            <v>12.300000190734863</v>
          </cell>
          <cell r="J391">
            <v>4.1999998092651367</v>
          </cell>
        </row>
        <row r="392">
          <cell r="A392">
            <v>949.51077160377429</v>
          </cell>
          <cell r="B392" t="str">
            <v>000095636</v>
          </cell>
          <cell r="C392" t="str">
            <v>BENZENE, 1,2,4-TRIMETHYL-</v>
          </cell>
          <cell r="D392" t="str">
            <v>L9DPAINT</v>
          </cell>
          <cell r="E392" t="str">
            <v>P1043</v>
          </cell>
          <cell r="F392">
            <v>1838</v>
          </cell>
          <cell r="G392" t="str">
            <v>GL</v>
          </cell>
          <cell r="H392" t="str">
            <v>E07-0615P REV.6/10/96</v>
          </cell>
          <cell r="I392">
            <v>12.300000190734863</v>
          </cell>
          <cell r="J392">
            <v>4.1999998092651367</v>
          </cell>
        </row>
        <row r="393">
          <cell r="A393">
            <v>12870.110700330519</v>
          </cell>
          <cell r="C393" t="str">
            <v>BENZENE, 1,2,4-TRIMETHYL- Total</v>
          </cell>
        </row>
        <row r="394">
          <cell r="A394">
            <v>1.875</v>
          </cell>
          <cell r="B394" t="str">
            <v>000094360</v>
          </cell>
          <cell r="C394" t="str">
            <v>BENZOYL PEROXIDE</v>
          </cell>
          <cell r="D394" t="str">
            <v>L10PAINT</v>
          </cell>
          <cell r="E394" t="str">
            <v>P699</v>
          </cell>
          <cell r="F394">
            <v>0.375</v>
          </cell>
          <cell r="G394" t="str">
            <v>GL</v>
          </cell>
          <cell r="H394" t="str">
            <v>CREAM HARDENER (TUBED)</v>
          </cell>
          <cell r="I394">
            <v>10</v>
          </cell>
          <cell r="J394">
            <v>50</v>
          </cell>
        </row>
        <row r="395">
          <cell r="A395">
            <v>22.511999607086182</v>
          </cell>
          <cell r="B395" t="str">
            <v>000094360</v>
          </cell>
          <cell r="C395" t="str">
            <v>BENZOYL PEROXIDE</v>
          </cell>
          <cell r="D395" t="str">
            <v>L10PNT98</v>
          </cell>
          <cell r="E395" t="str">
            <v>P699</v>
          </cell>
          <cell r="F395">
            <v>4.5023999214172363</v>
          </cell>
          <cell r="G395" t="str">
            <v>GL</v>
          </cell>
          <cell r="H395" t="str">
            <v>CREAM HARDENER (TUBED)</v>
          </cell>
          <cell r="I395">
            <v>10</v>
          </cell>
          <cell r="J395">
            <v>50</v>
          </cell>
        </row>
        <row r="396">
          <cell r="A396">
            <v>1.875</v>
          </cell>
          <cell r="B396" t="str">
            <v>000094360</v>
          </cell>
          <cell r="C396" t="str">
            <v>BENZOYL PEROXIDE</v>
          </cell>
          <cell r="D396" t="str">
            <v>L24TRNS</v>
          </cell>
          <cell r="E396" t="str">
            <v>P699</v>
          </cell>
          <cell r="F396">
            <v>0.375</v>
          </cell>
          <cell r="G396" t="str">
            <v>GL</v>
          </cell>
          <cell r="H396" t="str">
            <v>CREAM HARDENER (TUBED)</v>
          </cell>
          <cell r="I396">
            <v>10</v>
          </cell>
          <cell r="J396">
            <v>50</v>
          </cell>
        </row>
        <row r="397">
          <cell r="A397">
            <v>26.261999607086182</v>
          </cell>
          <cell r="C397" t="str">
            <v>BENZOYL PEROXIDE Total</v>
          </cell>
        </row>
        <row r="398">
          <cell r="A398">
            <v>0</v>
          </cell>
          <cell r="B398" t="str">
            <v>007440417</v>
          </cell>
          <cell r="C398" t="str">
            <v>BERYLLIUM</v>
          </cell>
          <cell r="D398" t="str">
            <v>L14LAB</v>
          </cell>
          <cell r="E398" t="str">
            <v>7941</v>
          </cell>
          <cell r="F398">
            <v>5.2000001072883606E-2</v>
          </cell>
          <cell r="G398" t="str">
            <v>GL</v>
          </cell>
          <cell r="H398" t="str">
            <v>LPCS-01R</v>
          </cell>
          <cell r="I398">
            <v>10.01</v>
          </cell>
          <cell r="J398">
            <v>0</v>
          </cell>
        </row>
        <row r="399">
          <cell r="A399">
            <v>0</v>
          </cell>
          <cell r="C399" t="str">
            <v>BERYLLIUM Total</v>
          </cell>
        </row>
        <row r="400">
          <cell r="A400">
            <v>2.5024999999999999E-2</v>
          </cell>
          <cell r="B400" t="str">
            <v>000111762</v>
          </cell>
          <cell r="C400" t="str">
            <v>BUTOXYETHANOL     SKIN</v>
          </cell>
          <cell r="D400" t="str">
            <v>L20E</v>
          </cell>
          <cell r="E400" t="str">
            <v>2308</v>
          </cell>
          <cell r="F400">
            <v>0.125</v>
          </cell>
          <cell r="G400" t="str">
            <v>GL</v>
          </cell>
          <cell r="H400" t="str">
            <v>AMGO SPRAY &amp; WIPE GERM.CLEANER</v>
          </cell>
          <cell r="I400">
            <v>10.01</v>
          </cell>
          <cell r="J400">
            <v>2</v>
          </cell>
        </row>
        <row r="401">
          <cell r="A401">
            <v>0.10009999999999999</v>
          </cell>
          <cell r="B401" t="str">
            <v>000111762</v>
          </cell>
          <cell r="C401" t="str">
            <v>BUTOXYETHANOL     SKIN</v>
          </cell>
          <cell r="D401" t="str">
            <v>L20OILS</v>
          </cell>
          <cell r="E401" t="str">
            <v>2308</v>
          </cell>
          <cell r="F401">
            <v>0.5</v>
          </cell>
          <cell r="G401" t="str">
            <v>GL</v>
          </cell>
          <cell r="H401" t="str">
            <v>AMGO SPRAY &amp; WIPE GERM.CLEANER</v>
          </cell>
          <cell r="I401">
            <v>10.01</v>
          </cell>
          <cell r="J401">
            <v>2</v>
          </cell>
        </row>
        <row r="402">
          <cell r="A402">
            <v>2.7027000000000001</v>
          </cell>
          <cell r="B402" t="str">
            <v>000111762</v>
          </cell>
          <cell r="C402" t="str">
            <v>BUTOXYETHANOL     SKIN</v>
          </cell>
          <cell r="D402" t="str">
            <v>L24TRNS</v>
          </cell>
          <cell r="E402" t="str">
            <v>4510</v>
          </cell>
          <cell r="F402">
            <v>9</v>
          </cell>
          <cell r="G402" t="str">
            <v>GL</v>
          </cell>
          <cell r="H402" t="str">
            <v>FIX</v>
          </cell>
          <cell r="I402">
            <v>10.01</v>
          </cell>
          <cell r="J402">
            <v>3</v>
          </cell>
        </row>
        <row r="403">
          <cell r="A403">
            <v>4.5045000000000002</v>
          </cell>
          <cell r="B403" t="str">
            <v>000111762</v>
          </cell>
          <cell r="C403" t="str">
            <v>BUTOXYETHANOL     SKIN</v>
          </cell>
          <cell r="D403" t="str">
            <v>L24TRNS</v>
          </cell>
          <cell r="E403" t="str">
            <v>4891</v>
          </cell>
          <cell r="F403">
            <v>15</v>
          </cell>
          <cell r="G403" t="str">
            <v>GL</v>
          </cell>
          <cell r="H403" t="str">
            <v>WIP - WINDOW /GLASS CLEANER</v>
          </cell>
          <cell r="I403">
            <v>10.01</v>
          </cell>
          <cell r="J403">
            <v>3</v>
          </cell>
        </row>
        <row r="404">
          <cell r="A404">
            <v>1.8018000000000001</v>
          </cell>
          <cell r="B404" t="str">
            <v>000111762</v>
          </cell>
          <cell r="C404" t="str">
            <v>BUTOXYETHANOL     SKIN</v>
          </cell>
          <cell r="D404" t="str">
            <v>L74720</v>
          </cell>
          <cell r="E404" t="str">
            <v>P696</v>
          </cell>
          <cell r="F404">
            <v>3</v>
          </cell>
          <cell r="G404" t="str">
            <v>GL</v>
          </cell>
          <cell r="H404" t="str">
            <v>B62T104 ULTRADEEP BASE</v>
          </cell>
          <cell r="I404">
            <v>10.01</v>
          </cell>
          <cell r="J404">
            <v>6</v>
          </cell>
        </row>
        <row r="405">
          <cell r="A405">
            <v>5.0049999999999997E-2</v>
          </cell>
          <cell r="B405" t="str">
            <v>000111762</v>
          </cell>
          <cell r="C405" t="str">
            <v>BUTOXYETHANOL     SKIN</v>
          </cell>
          <cell r="D405" t="str">
            <v>WMAINT6</v>
          </cell>
          <cell r="E405" t="str">
            <v>2308</v>
          </cell>
          <cell r="F405">
            <v>0.25</v>
          </cell>
          <cell r="G405" t="str">
            <v>GL</v>
          </cell>
          <cell r="H405" t="str">
            <v>AMGO SPRAY &amp; WIPE GERM.CLEANER</v>
          </cell>
          <cell r="I405">
            <v>10.01</v>
          </cell>
          <cell r="J405">
            <v>2</v>
          </cell>
        </row>
        <row r="406">
          <cell r="A406">
            <v>0.35437501072883604</v>
          </cell>
          <cell r="B406" t="str">
            <v>000111762</v>
          </cell>
          <cell r="C406" t="str">
            <v>BUTOXYETHANOL     SKIN</v>
          </cell>
          <cell r="D406" t="str">
            <v>L9783VM</v>
          </cell>
          <cell r="E406" t="str">
            <v>P926</v>
          </cell>
          <cell r="F406">
            <v>1.125</v>
          </cell>
          <cell r="G406" t="str">
            <v>GL</v>
          </cell>
          <cell r="H406" t="str">
            <v>RUST PREP PLUS 92097</v>
          </cell>
          <cell r="I406">
            <v>6.3000001907348633</v>
          </cell>
          <cell r="J406">
            <v>5</v>
          </cell>
        </row>
        <row r="407">
          <cell r="A407">
            <v>0.15074999570846559</v>
          </cell>
          <cell r="B407" t="str">
            <v>000111762</v>
          </cell>
          <cell r="C407" t="str">
            <v>BUTOXYETHANOL     SKIN</v>
          </cell>
          <cell r="D407" t="str">
            <v>L4OIL</v>
          </cell>
          <cell r="E407" t="str">
            <v>4098</v>
          </cell>
          <cell r="F407">
            <v>1.125</v>
          </cell>
          <cell r="G407" t="str">
            <v>GL</v>
          </cell>
          <cell r="H407" t="str">
            <v>DRI ALL PURPOSE PENETRANT-BULK</v>
          </cell>
          <cell r="I407">
            <v>6.6999998092651367</v>
          </cell>
          <cell r="J407">
            <v>2</v>
          </cell>
        </row>
        <row r="408">
          <cell r="A408">
            <v>0.3016339817008975</v>
          </cell>
          <cell r="B408" t="str">
            <v>000111762</v>
          </cell>
          <cell r="C408" t="str">
            <v>BUTOXYETHANOL     SKIN</v>
          </cell>
          <cell r="D408" t="str">
            <v>L60MAINT</v>
          </cell>
          <cell r="E408" t="str">
            <v>4098</v>
          </cell>
          <cell r="F408">
            <v>2.250999927520752</v>
          </cell>
          <cell r="G408" t="str">
            <v>GL</v>
          </cell>
          <cell r="H408" t="str">
            <v>DRI ALL PURPOSE PENETRANT-BULK</v>
          </cell>
          <cell r="I408">
            <v>6.6999998092651367</v>
          </cell>
          <cell r="J408">
            <v>2</v>
          </cell>
        </row>
        <row r="409">
          <cell r="A409">
            <v>0.15074999570846559</v>
          </cell>
          <cell r="B409" t="str">
            <v>000111762</v>
          </cell>
          <cell r="C409" t="str">
            <v>BUTOXYETHANOL     SKIN</v>
          </cell>
          <cell r="D409" t="str">
            <v>L9783VM</v>
          </cell>
          <cell r="E409" t="str">
            <v>4098</v>
          </cell>
          <cell r="F409">
            <v>1.125</v>
          </cell>
          <cell r="G409" t="str">
            <v>GL</v>
          </cell>
          <cell r="H409" t="str">
            <v>DRI ALL PURPOSE PENETRANT-BULK</v>
          </cell>
          <cell r="I409">
            <v>6.6999998092651367</v>
          </cell>
          <cell r="J409">
            <v>2</v>
          </cell>
        </row>
        <row r="410">
          <cell r="A410">
            <v>0.35054398158645655</v>
          </cell>
          <cell r="B410" t="str">
            <v>000111762</v>
          </cell>
          <cell r="C410" t="str">
            <v>BUTOXYETHANOL     SKIN</v>
          </cell>
          <cell r="D410" t="str">
            <v>L9783VM</v>
          </cell>
          <cell r="E410" t="str">
            <v>P354</v>
          </cell>
          <cell r="F410">
            <v>1.3079999685287476</v>
          </cell>
          <cell r="G410" t="str">
            <v>GL</v>
          </cell>
          <cell r="H410" t="str">
            <v>GRAY PRIMER</v>
          </cell>
          <cell r="I410">
            <v>6.6999998092651367</v>
          </cell>
          <cell r="J410">
            <v>4</v>
          </cell>
        </row>
        <row r="411">
          <cell r="A411">
            <v>3.8850000500679015E-2</v>
          </cell>
          <cell r="B411" t="str">
            <v>000111762</v>
          </cell>
          <cell r="C411" t="str">
            <v>BUTOXYETHANOL     SKIN</v>
          </cell>
          <cell r="D411" t="str">
            <v>L9783VM</v>
          </cell>
          <cell r="E411" t="str">
            <v>4083</v>
          </cell>
          <cell r="F411">
            <v>1.5</v>
          </cell>
          <cell r="G411" t="str">
            <v>GL</v>
          </cell>
          <cell r="H411" t="str">
            <v>DIESEL INJECTOR CLEANER 19426</v>
          </cell>
          <cell r="I411">
            <v>7</v>
          </cell>
          <cell r="J411">
            <v>0.37000000476837158</v>
          </cell>
        </row>
        <row r="412">
          <cell r="A412">
            <v>20.075000524520874</v>
          </cell>
          <cell r="B412" t="str">
            <v>000111762</v>
          </cell>
          <cell r="C412" t="str">
            <v>BUTOXYETHANOL     SKIN</v>
          </cell>
          <cell r="D412" t="str">
            <v>L2108180</v>
          </cell>
          <cell r="E412" t="str">
            <v>2545</v>
          </cell>
          <cell r="F412">
            <v>55</v>
          </cell>
          <cell r="G412" t="str">
            <v>GL</v>
          </cell>
          <cell r="H412" t="str">
            <v>TECTYL 506 EH WD</v>
          </cell>
          <cell r="I412">
            <v>7.3000001907348633</v>
          </cell>
          <cell r="J412">
            <v>5</v>
          </cell>
        </row>
        <row r="413">
          <cell r="A413">
            <v>1.51875</v>
          </cell>
          <cell r="B413" t="str">
            <v>000111762</v>
          </cell>
          <cell r="C413" t="str">
            <v>BUTOXYETHANOL     SKIN</v>
          </cell>
          <cell r="D413" t="str">
            <v>L4CLEAN</v>
          </cell>
          <cell r="E413" t="str">
            <v>4554</v>
          </cell>
          <cell r="F413">
            <v>3.375</v>
          </cell>
          <cell r="G413" t="str">
            <v>GL</v>
          </cell>
          <cell r="H413" t="str">
            <v>GLASS CLEANER 74120</v>
          </cell>
          <cell r="I413">
            <v>7.5</v>
          </cell>
          <cell r="J413">
            <v>6</v>
          </cell>
        </row>
        <row r="414">
          <cell r="A414">
            <v>0.75937500000000002</v>
          </cell>
          <cell r="B414" t="str">
            <v>000111762</v>
          </cell>
          <cell r="C414" t="str">
            <v>BUTOXYETHANOL     SKIN</v>
          </cell>
          <cell r="D414" t="str">
            <v>L4PAINT</v>
          </cell>
          <cell r="E414" t="str">
            <v>P523</v>
          </cell>
          <cell r="F414">
            <v>6.75</v>
          </cell>
          <cell r="G414" t="str">
            <v>GL</v>
          </cell>
          <cell r="H414" t="str">
            <v>AERO-TECH SAFETY YELLOW 12 OZ</v>
          </cell>
          <cell r="I414">
            <v>7.5</v>
          </cell>
          <cell r="J414">
            <v>1.5</v>
          </cell>
        </row>
        <row r="415">
          <cell r="A415">
            <v>0.42209999263286591</v>
          </cell>
          <cell r="B415" t="str">
            <v>000111762</v>
          </cell>
          <cell r="C415" t="str">
            <v>BUTOXYETHANOL     SKIN</v>
          </cell>
          <cell r="D415" t="str">
            <v>L4PAINT</v>
          </cell>
          <cell r="E415" t="str">
            <v>P524</v>
          </cell>
          <cell r="F415">
            <v>1.1255999803543091</v>
          </cell>
          <cell r="G415" t="str">
            <v>GL</v>
          </cell>
          <cell r="H415" t="str">
            <v>AERO-TECH GLOSS BLACK 16 OZ.</v>
          </cell>
          <cell r="I415">
            <v>7.5</v>
          </cell>
          <cell r="J415">
            <v>5</v>
          </cell>
        </row>
        <row r="416">
          <cell r="A416">
            <v>1.125</v>
          </cell>
          <cell r="B416" t="str">
            <v>000111762</v>
          </cell>
          <cell r="C416" t="str">
            <v>BUTOXYETHANOL     SKIN</v>
          </cell>
          <cell r="D416" t="str">
            <v>L60MAINT</v>
          </cell>
          <cell r="E416" t="str">
            <v>3014</v>
          </cell>
          <cell r="F416">
            <v>3</v>
          </cell>
          <cell r="G416" t="str">
            <v>GL</v>
          </cell>
          <cell r="H416" t="str">
            <v>GLASS CLEANER II</v>
          </cell>
          <cell r="I416">
            <v>7.5</v>
          </cell>
          <cell r="J416">
            <v>5</v>
          </cell>
        </row>
        <row r="417">
          <cell r="A417">
            <v>0.42209999263286591</v>
          </cell>
          <cell r="B417" t="str">
            <v>000111762</v>
          </cell>
          <cell r="C417" t="str">
            <v>BUTOXYETHANOL     SKIN</v>
          </cell>
          <cell r="D417" t="str">
            <v>L9783CH</v>
          </cell>
          <cell r="E417" t="str">
            <v>P524</v>
          </cell>
          <cell r="F417">
            <v>1.1255999803543091</v>
          </cell>
          <cell r="G417" t="str">
            <v>GL</v>
          </cell>
          <cell r="H417" t="str">
            <v>AERO-TECH GLOSS BLACK 16 OZ.</v>
          </cell>
          <cell r="I417">
            <v>7.5</v>
          </cell>
          <cell r="J417">
            <v>5</v>
          </cell>
        </row>
        <row r="418">
          <cell r="A418">
            <v>0.12662999778985978</v>
          </cell>
          <cell r="B418" t="str">
            <v>000111762</v>
          </cell>
          <cell r="C418" t="str">
            <v>BUTOXYETHANOL     SKIN</v>
          </cell>
          <cell r="D418" t="str">
            <v>L9783CH</v>
          </cell>
          <cell r="E418" t="str">
            <v>P525</v>
          </cell>
          <cell r="F418">
            <v>1.1255999803543091</v>
          </cell>
          <cell r="G418" t="str">
            <v>GL</v>
          </cell>
          <cell r="H418" t="str">
            <v>AERO-TECH GLOSS APPL. WHITE</v>
          </cell>
          <cell r="I418">
            <v>7.5</v>
          </cell>
          <cell r="J418">
            <v>1.5</v>
          </cell>
        </row>
        <row r="419">
          <cell r="A419">
            <v>0.42209999263286591</v>
          </cell>
          <cell r="B419" t="str">
            <v>000111762</v>
          </cell>
          <cell r="C419" t="str">
            <v>BUTOXYETHANOL     SKIN</v>
          </cell>
          <cell r="D419" t="str">
            <v>L9783CH</v>
          </cell>
          <cell r="E419" t="str">
            <v>P597</v>
          </cell>
          <cell r="F419">
            <v>1.1255999803543091</v>
          </cell>
          <cell r="G419" t="str">
            <v>GL</v>
          </cell>
          <cell r="H419" t="str">
            <v>AERO-TECH GLOSS/SAFETY RED</v>
          </cell>
          <cell r="I419">
            <v>7.5</v>
          </cell>
          <cell r="J419">
            <v>5</v>
          </cell>
        </row>
        <row r="420">
          <cell r="A420">
            <v>0.42209999263286591</v>
          </cell>
          <cell r="B420" t="str">
            <v>000111762</v>
          </cell>
          <cell r="C420" t="str">
            <v>BUTOXYETHANOL     SKIN</v>
          </cell>
          <cell r="D420" t="str">
            <v>L9783VM</v>
          </cell>
          <cell r="E420" t="str">
            <v>P597</v>
          </cell>
          <cell r="F420">
            <v>1.1255999803543091</v>
          </cell>
          <cell r="G420" t="str">
            <v>GL</v>
          </cell>
          <cell r="H420" t="str">
            <v>AERO-TECH GLOSS/SAFETY RED</v>
          </cell>
          <cell r="I420">
            <v>7.5</v>
          </cell>
          <cell r="J420">
            <v>5</v>
          </cell>
        </row>
        <row r="421">
          <cell r="A421">
            <v>7.2625001668930045E-2</v>
          </cell>
          <cell r="B421" t="str">
            <v>000111762</v>
          </cell>
          <cell r="C421" t="str">
            <v>BUTOXYETHANOL     SKIN</v>
          </cell>
          <cell r="D421" t="str">
            <v>L20E</v>
          </cell>
          <cell r="E421" t="str">
            <v>2303B</v>
          </cell>
          <cell r="F421">
            <v>1.75</v>
          </cell>
          <cell r="G421" t="str">
            <v>GL</v>
          </cell>
          <cell r="H421" t="str">
            <v>AMGO GLASS CLEANER NON-AEROSOL</v>
          </cell>
          <cell r="I421">
            <v>8.3000001907348633</v>
          </cell>
          <cell r="J421">
            <v>0.5</v>
          </cell>
        </row>
        <row r="422">
          <cell r="A422">
            <v>0.12450000286102295</v>
          </cell>
          <cell r="B422" t="str">
            <v>000111762</v>
          </cell>
          <cell r="C422" t="str">
            <v>BUTOXYETHANOL     SKIN</v>
          </cell>
          <cell r="D422" t="str">
            <v>L24MAINT</v>
          </cell>
          <cell r="E422" t="str">
            <v>2303B</v>
          </cell>
          <cell r="F422">
            <v>3</v>
          </cell>
          <cell r="G422" t="str">
            <v>GL</v>
          </cell>
          <cell r="H422" t="str">
            <v>AMGO GLASS CLEANER NON-AEROSOL</v>
          </cell>
          <cell r="I422">
            <v>8.3000001907348633</v>
          </cell>
          <cell r="J422">
            <v>0.5</v>
          </cell>
        </row>
        <row r="423">
          <cell r="A423">
            <v>0.12450000286102295</v>
          </cell>
          <cell r="B423" t="str">
            <v>000111762</v>
          </cell>
          <cell r="C423" t="str">
            <v>BUTOXYETHANOL     SKIN</v>
          </cell>
          <cell r="D423" t="str">
            <v>L2AJITNEY</v>
          </cell>
          <cell r="E423" t="str">
            <v>2303B</v>
          </cell>
          <cell r="F423">
            <v>3</v>
          </cell>
          <cell r="G423" t="str">
            <v>GL</v>
          </cell>
          <cell r="H423" t="str">
            <v>AMGO GLASS CLEANER NON-AEROSOL</v>
          </cell>
          <cell r="I423">
            <v>8.3000001907348633</v>
          </cell>
          <cell r="J423">
            <v>0.5</v>
          </cell>
        </row>
        <row r="424">
          <cell r="A424">
            <v>4.4099997997283937</v>
          </cell>
          <cell r="B424" t="str">
            <v>000111762</v>
          </cell>
          <cell r="C424" t="str">
            <v>BUTOXYETHANOL     SKIN</v>
          </cell>
          <cell r="D424" t="str">
            <v>L24MAINT</v>
          </cell>
          <cell r="E424" t="str">
            <v>1102</v>
          </cell>
          <cell r="F424">
            <v>10.5</v>
          </cell>
          <cell r="G424" t="str">
            <v>GL</v>
          </cell>
          <cell r="H424" t="str">
            <v>AMGO ZIP OFF</v>
          </cell>
          <cell r="I424">
            <v>8.3999996185302734</v>
          </cell>
          <cell r="J424">
            <v>5</v>
          </cell>
        </row>
        <row r="425">
          <cell r="A425">
            <v>8.8199995994567857</v>
          </cell>
          <cell r="B425" t="str">
            <v>000111762</v>
          </cell>
          <cell r="C425" t="str">
            <v>BUTOXYETHANOL     SKIN</v>
          </cell>
          <cell r="D425" t="str">
            <v>L4CLEAN</v>
          </cell>
          <cell r="E425" t="str">
            <v>1102</v>
          </cell>
          <cell r="F425">
            <v>21</v>
          </cell>
          <cell r="G425" t="str">
            <v>GL</v>
          </cell>
          <cell r="H425" t="str">
            <v>AMGO ZIP OFF</v>
          </cell>
          <cell r="I425">
            <v>8.3999996185302734</v>
          </cell>
          <cell r="J425">
            <v>5</v>
          </cell>
        </row>
        <row r="426">
          <cell r="A426">
            <v>25.19999885559082</v>
          </cell>
          <cell r="B426" t="str">
            <v>000111762</v>
          </cell>
          <cell r="C426" t="str">
            <v>BUTOXYETHANOL     SKIN</v>
          </cell>
          <cell r="D426" t="str">
            <v>L4CLEAN</v>
          </cell>
          <cell r="E426" t="str">
            <v>4018</v>
          </cell>
          <cell r="F426">
            <v>30</v>
          </cell>
          <cell r="G426" t="str">
            <v>GL</v>
          </cell>
          <cell r="H426" t="str">
            <v>AMGO SANI-FOAM DISINFECTANT</v>
          </cell>
          <cell r="I426">
            <v>8.3999996185302734</v>
          </cell>
          <cell r="J426">
            <v>10</v>
          </cell>
        </row>
        <row r="427">
          <cell r="A427">
            <v>1.259999942779541</v>
          </cell>
          <cell r="B427" t="str">
            <v>000111762</v>
          </cell>
          <cell r="C427" t="str">
            <v>BUTOXYETHANOL     SKIN</v>
          </cell>
          <cell r="D427" t="str">
            <v>L4JAN</v>
          </cell>
          <cell r="E427" t="str">
            <v>1102</v>
          </cell>
          <cell r="F427">
            <v>3</v>
          </cell>
          <cell r="G427" t="str">
            <v>GL</v>
          </cell>
          <cell r="H427" t="str">
            <v>AMGO ZIP OFF</v>
          </cell>
          <cell r="I427">
            <v>8.3999996185302734</v>
          </cell>
          <cell r="J427">
            <v>5</v>
          </cell>
        </row>
        <row r="428">
          <cell r="A428">
            <v>2.5199998855590819</v>
          </cell>
          <cell r="B428" t="str">
            <v>000111762</v>
          </cell>
          <cell r="C428" t="str">
            <v>BUTOXYETHANOL     SKIN</v>
          </cell>
          <cell r="D428" t="str">
            <v>L4JAN</v>
          </cell>
          <cell r="E428" t="str">
            <v>4018</v>
          </cell>
          <cell r="F428">
            <v>3</v>
          </cell>
          <cell r="G428" t="str">
            <v>GL</v>
          </cell>
          <cell r="H428" t="str">
            <v>AMGO SANI-FOAM DISINFECTANT</v>
          </cell>
          <cell r="I428">
            <v>8.3999996185302734</v>
          </cell>
          <cell r="J428">
            <v>10</v>
          </cell>
        </row>
        <row r="429">
          <cell r="A429">
            <v>6.6149996995925902</v>
          </cell>
          <cell r="B429" t="str">
            <v>000111762</v>
          </cell>
          <cell r="C429" t="str">
            <v>BUTOXYETHANOL     SKIN</v>
          </cell>
          <cell r="D429" t="str">
            <v>LFMIEERR</v>
          </cell>
          <cell r="E429" t="str">
            <v>1102</v>
          </cell>
          <cell r="F429">
            <v>15.75</v>
          </cell>
          <cell r="G429" t="str">
            <v>GL</v>
          </cell>
          <cell r="H429" t="str">
            <v>AMGO ZIP OFF</v>
          </cell>
          <cell r="I429">
            <v>8.3999996185302734</v>
          </cell>
          <cell r="J429">
            <v>5</v>
          </cell>
        </row>
        <row r="430">
          <cell r="A430">
            <v>0.62999997138977049</v>
          </cell>
          <cell r="B430" t="str">
            <v>000111762</v>
          </cell>
          <cell r="C430" t="str">
            <v>BUTOXYETHANOL     SKIN</v>
          </cell>
          <cell r="D430" t="str">
            <v>P2MAINT</v>
          </cell>
          <cell r="E430" t="str">
            <v>1102</v>
          </cell>
          <cell r="F430">
            <v>1.5</v>
          </cell>
          <cell r="G430" t="str">
            <v>GL</v>
          </cell>
          <cell r="H430" t="str">
            <v>AMGO ZIP OFF</v>
          </cell>
          <cell r="I430">
            <v>8.3999996185302734</v>
          </cell>
          <cell r="J430">
            <v>5</v>
          </cell>
        </row>
        <row r="431">
          <cell r="A431">
            <v>1.259999942779541</v>
          </cell>
          <cell r="B431" t="str">
            <v>000111762</v>
          </cell>
          <cell r="C431" t="str">
            <v>BUTOXYETHANOL     SKIN</v>
          </cell>
          <cell r="D431" t="str">
            <v>PGRIND</v>
          </cell>
          <cell r="E431" t="str">
            <v>1102</v>
          </cell>
          <cell r="F431">
            <v>3</v>
          </cell>
          <cell r="G431" t="str">
            <v>GL</v>
          </cell>
          <cell r="H431" t="str">
            <v>AMGO ZIP OFF</v>
          </cell>
          <cell r="I431">
            <v>8.3999996185302734</v>
          </cell>
          <cell r="J431">
            <v>5</v>
          </cell>
        </row>
        <row r="432">
          <cell r="A432">
            <v>2.5199998855590819</v>
          </cell>
          <cell r="B432" t="str">
            <v>000111762</v>
          </cell>
          <cell r="C432" t="str">
            <v>BUTOXYETHANOL     SKIN</v>
          </cell>
          <cell r="D432" t="str">
            <v>PTC02</v>
          </cell>
          <cell r="E432" t="str">
            <v>1102</v>
          </cell>
          <cell r="F432">
            <v>6</v>
          </cell>
          <cell r="G432" t="str">
            <v>GL</v>
          </cell>
          <cell r="H432" t="str">
            <v>AMGO ZIP OFF</v>
          </cell>
          <cell r="I432">
            <v>8.3999996185302734</v>
          </cell>
          <cell r="J432">
            <v>5</v>
          </cell>
        </row>
        <row r="433">
          <cell r="A433">
            <v>0.41999998092651369</v>
          </cell>
          <cell r="B433" t="str">
            <v>000111762</v>
          </cell>
          <cell r="C433" t="str">
            <v>BUTOXYETHANOL     SKIN</v>
          </cell>
          <cell r="D433" t="str">
            <v>T758029</v>
          </cell>
          <cell r="E433" t="str">
            <v>4018</v>
          </cell>
          <cell r="F433">
            <v>0.5</v>
          </cell>
          <cell r="G433" t="str">
            <v>GL</v>
          </cell>
          <cell r="H433" t="str">
            <v>AMGO SANI-FOAM DISINFECTANT</v>
          </cell>
          <cell r="I433">
            <v>8.3999996185302734</v>
          </cell>
          <cell r="J433">
            <v>10</v>
          </cell>
        </row>
        <row r="434">
          <cell r="A434">
            <v>37.484998297691348</v>
          </cell>
          <cell r="B434" t="str">
            <v>000111762</v>
          </cell>
          <cell r="C434" t="str">
            <v>BUTOXYETHANOL     SKIN</v>
          </cell>
          <cell r="D434" t="str">
            <v>T764300</v>
          </cell>
          <cell r="E434" t="str">
            <v>1102</v>
          </cell>
          <cell r="F434">
            <v>89.25</v>
          </cell>
          <cell r="G434" t="str">
            <v>GL</v>
          </cell>
          <cell r="H434" t="str">
            <v>AMGO ZIP OFF</v>
          </cell>
          <cell r="I434">
            <v>8.3999996185302734</v>
          </cell>
          <cell r="J434">
            <v>5</v>
          </cell>
        </row>
        <row r="435">
          <cell r="A435">
            <v>0.85</v>
          </cell>
          <cell r="B435" t="str">
            <v>000111762</v>
          </cell>
          <cell r="C435" t="str">
            <v>BUTOXYETHANOL     SKIN</v>
          </cell>
          <cell r="D435" t="str">
            <v>L240STA1</v>
          </cell>
          <cell r="E435" t="str">
            <v>P661</v>
          </cell>
          <cell r="F435">
            <v>2</v>
          </cell>
          <cell r="G435" t="str">
            <v>GL</v>
          </cell>
          <cell r="H435" t="str">
            <v>F79XXN0264-1173</v>
          </cell>
          <cell r="I435">
            <v>8.5</v>
          </cell>
          <cell r="J435">
            <v>5</v>
          </cell>
        </row>
        <row r="436">
          <cell r="A436">
            <v>0.53125</v>
          </cell>
          <cell r="B436" t="str">
            <v>000111762</v>
          </cell>
          <cell r="C436" t="str">
            <v>BUTOXYETHANOL     SKIN</v>
          </cell>
          <cell r="D436" t="str">
            <v>L240STA1A</v>
          </cell>
          <cell r="E436" t="str">
            <v>P661</v>
          </cell>
          <cell r="F436">
            <v>1.25</v>
          </cell>
          <cell r="G436" t="str">
            <v>GL</v>
          </cell>
          <cell r="H436" t="str">
            <v>F79XXN0264-1173</v>
          </cell>
          <cell r="I436">
            <v>8.5</v>
          </cell>
          <cell r="J436">
            <v>5</v>
          </cell>
        </row>
        <row r="437">
          <cell r="A437">
            <v>2.2949999999999999</v>
          </cell>
          <cell r="B437" t="str">
            <v>000111762</v>
          </cell>
          <cell r="C437" t="str">
            <v>BUTOXYETHANOL     SKIN</v>
          </cell>
          <cell r="D437" t="str">
            <v>L74720</v>
          </cell>
          <cell r="E437" t="str">
            <v>P697</v>
          </cell>
          <cell r="F437">
            <v>3</v>
          </cell>
          <cell r="G437" t="str">
            <v>GL</v>
          </cell>
          <cell r="H437" t="str">
            <v>B60V70 HARDENER</v>
          </cell>
          <cell r="I437">
            <v>8.5</v>
          </cell>
          <cell r="J437">
            <v>9</v>
          </cell>
        </row>
        <row r="438">
          <cell r="A438">
            <v>2.5800001144409181</v>
          </cell>
          <cell r="B438" t="str">
            <v>000111762</v>
          </cell>
          <cell r="C438" t="str">
            <v>BUTOXYETHANOL     SKIN</v>
          </cell>
          <cell r="D438" t="str">
            <v>GESCHEM</v>
          </cell>
          <cell r="E438" t="str">
            <v>8181</v>
          </cell>
          <cell r="F438">
            <v>5</v>
          </cell>
          <cell r="G438" t="str">
            <v>GL</v>
          </cell>
          <cell r="H438" t="str">
            <v>SIMPLE GREEN</v>
          </cell>
          <cell r="I438">
            <v>8.6000003814697266</v>
          </cell>
          <cell r="J438">
            <v>6</v>
          </cell>
        </row>
        <row r="439">
          <cell r="A439">
            <v>25.542001132965087</v>
          </cell>
          <cell r="B439" t="str">
            <v>000111762</v>
          </cell>
          <cell r="C439" t="str">
            <v>BUTOXYETHANOL     SKIN</v>
          </cell>
          <cell r="D439" t="str">
            <v>L10LEAN</v>
          </cell>
          <cell r="E439" t="str">
            <v>8181</v>
          </cell>
          <cell r="F439">
            <v>49.5</v>
          </cell>
          <cell r="G439" t="str">
            <v>GL</v>
          </cell>
          <cell r="H439" t="str">
            <v>SIMPLE GREEN</v>
          </cell>
          <cell r="I439">
            <v>8.6000003814697266</v>
          </cell>
          <cell r="J439">
            <v>6</v>
          </cell>
        </row>
        <row r="440">
          <cell r="A440">
            <v>0.51600002288818358</v>
          </cell>
          <cell r="B440" t="str">
            <v>000111762</v>
          </cell>
          <cell r="C440" t="str">
            <v>BUTOXYETHANOL     SKIN</v>
          </cell>
          <cell r="D440" t="str">
            <v>L10PAINT</v>
          </cell>
          <cell r="E440" t="str">
            <v>8181</v>
          </cell>
          <cell r="F440">
            <v>1</v>
          </cell>
          <cell r="G440" t="str">
            <v>GL</v>
          </cell>
          <cell r="H440" t="str">
            <v>SIMPLE GREEN</v>
          </cell>
          <cell r="I440">
            <v>8.6000003814697266</v>
          </cell>
          <cell r="J440">
            <v>6</v>
          </cell>
        </row>
        <row r="441">
          <cell r="A441">
            <v>2.3220001029968262</v>
          </cell>
          <cell r="B441" t="str">
            <v>000111762</v>
          </cell>
          <cell r="C441" t="str">
            <v>BUTOXYETHANOL     SKIN</v>
          </cell>
          <cell r="D441" t="str">
            <v>L12MAINT</v>
          </cell>
          <cell r="E441" t="str">
            <v>8181</v>
          </cell>
          <cell r="F441">
            <v>4.5</v>
          </cell>
          <cell r="G441" t="str">
            <v>GL</v>
          </cell>
          <cell r="H441" t="str">
            <v>SIMPLE GREEN</v>
          </cell>
          <cell r="I441">
            <v>8.6000003814697266</v>
          </cell>
          <cell r="J441">
            <v>6</v>
          </cell>
        </row>
        <row r="442">
          <cell r="A442">
            <v>47.300002098083496</v>
          </cell>
          <cell r="B442" t="str">
            <v>000111762</v>
          </cell>
          <cell r="C442" t="str">
            <v>BUTOXYETHANOL     SKIN</v>
          </cell>
          <cell r="D442" t="str">
            <v>L18ELAB</v>
          </cell>
          <cell r="E442" t="str">
            <v>652</v>
          </cell>
          <cell r="F442">
            <v>110</v>
          </cell>
          <cell r="G442" t="str">
            <v>GL</v>
          </cell>
          <cell r="H442" t="str">
            <v>CARBON-ATE</v>
          </cell>
          <cell r="I442">
            <v>8.6000003814697266</v>
          </cell>
          <cell r="J442">
            <v>5</v>
          </cell>
        </row>
        <row r="443">
          <cell r="A443">
            <v>0.77400003433227538</v>
          </cell>
          <cell r="B443" t="str">
            <v>000111762</v>
          </cell>
          <cell r="C443" t="str">
            <v>BUTOXYETHANOL     SKIN</v>
          </cell>
          <cell r="D443" t="str">
            <v>L20OILS</v>
          </cell>
          <cell r="E443" t="str">
            <v>8181</v>
          </cell>
          <cell r="F443">
            <v>1.5</v>
          </cell>
          <cell r="G443" t="str">
            <v>GL</v>
          </cell>
          <cell r="H443" t="str">
            <v>SIMPLE GREEN</v>
          </cell>
          <cell r="I443">
            <v>8.6000003814697266</v>
          </cell>
          <cell r="J443">
            <v>6</v>
          </cell>
        </row>
        <row r="444">
          <cell r="A444">
            <v>10.836000480651855</v>
          </cell>
          <cell r="B444" t="str">
            <v>000111762</v>
          </cell>
          <cell r="C444" t="str">
            <v>BUTOXYETHANOL     SKIN</v>
          </cell>
          <cell r="D444" t="str">
            <v>L24MAINT</v>
          </cell>
          <cell r="E444" t="str">
            <v>8181</v>
          </cell>
          <cell r="F444">
            <v>21</v>
          </cell>
          <cell r="G444" t="str">
            <v>GL</v>
          </cell>
          <cell r="H444" t="str">
            <v>SIMPLE GREEN</v>
          </cell>
          <cell r="I444">
            <v>8.6000003814697266</v>
          </cell>
          <cell r="J444">
            <v>6</v>
          </cell>
        </row>
        <row r="445">
          <cell r="A445">
            <v>0.51600002288818358</v>
          </cell>
          <cell r="B445" t="str">
            <v>000111762</v>
          </cell>
          <cell r="C445" t="str">
            <v>BUTOXYETHANOL     SKIN</v>
          </cell>
          <cell r="D445" t="str">
            <v>L24PAINT</v>
          </cell>
          <cell r="E445" t="str">
            <v>8181</v>
          </cell>
          <cell r="F445">
            <v>1</v>
          </cell>
          <cell r="G445" t="str">
            <v>GL</v>
          </cell>
          <cell r="H445" t="str">
            <v>SIMPLE GREEN</v>
          </cell>
          <cell r="I445">
            <v>8.6000003814697266</v>
          </cell>
          <cell r="J445">
            <v>6</v>
          </cell>
        </row>
        <row r="446">
          <cell r="A446">
            <v>3.8700001716613768</v>
          </cell>
          <cell r="B446" t="str">
            <v>000111762</v>
          </cell>
          <cell r="C446" t="str">
            <v>BUTOXYETHANOL     SKIN</v>
          </cell>
          <cell r="D446" t="str">
            <v>L2AJITNEY</v>
          </cell>
          <cell r="E446" t="str">
            <v>8181</v>
          </cell>
          <cell r="F446">
            <v>7.5</v>
          </cell>
          <cell r="G446" t="str">
            <v>GL</v>
          </cell>
          <cell r="H446" t="str">
            <v>SIMPLE GREEN</v>
          </cell>
          <cell r="I446">
            <v>8.6000003814697266</v>
          </cell>
          <cell r="J446">
            <v>6</v>
          </cell>
        </row>
        <row r="447">
          <cell r="A447">
            <v>1.0320000457763672</v>
          </cell>
          <cell r="B447" t="str">
            <v>000111762</v>
          </cell>
          <cell r="C447" t="str">
            <v>BUTOXYETHANOL     SKIN</v>
          </cell>
          <cell r="D447" t="str">
            <v>L42JITBW</v>
          </cell>
          <cell r="E447" t="str">
            <v>8181</v>
          </cell>
          <cell r="F447">
            <v>2</v>
          </cell>
          <cell r="G447" t="str">
            <v>GL</v>
          </cell>
          <cell r="H447" t="str">
            <v>SIMPLE GREEN</v>
          </cell>
          <cell r="I447">
            <v>8.6000003814697266</v>
          </cell>
          <cell r="J447">
            <v>6</v>
          </cell>
        </row>
        <row r="448">
          <cell r="A448">
            <v>4.6440002059936525</v>
          </cell>
          <cell r="B448" t="str">
            <v>000111762</v>
          </cell>
          <cell r="C448" t="str">
            <v>BUTOXYETHANOL     SKIN</v>
          </cell>
          <cell r="D448" t="str">
            <v>L4CLEAN</v>
          </cell>
          <cell r="E448" t="str">
            <v>8181</v>
          </cell>
          <cell r="F448">
            <v>9</v>
          </cell>
          <cell r="G448" t="str">
            <v>GL</v>
          </cell>
          <cell r="H448" t="str">
            <v>SIMPLE GREEN</v>
          </cell>
          <cell r="I448">
            <v>8.6000003814697266</v>
          </cell>
          <cell r="J448">
            <v>6</v>
          </cell>
        </row>
        <row r="449">
          <cell r="A449">
            <v>47.300002098083496</v>
          </cell>
          <cell r="B449" t="str">
            <v>000111762</v>
          </cell>
          <cell r="C449" t="str">
            <v>BUTOXYETHANOL     SKIN</v>
          </cell>
          <cell r="D449" t="str">
            <v>L4ELAB</v>
          </cell>
          <cell r="E449" t="str">
            <v>652</v>
          </cell>
          <cell r="F449">
            <v>110</v>
          </cell>
          <cell r="G449" t="str">
            <v>GL</v>
          </cell>
          <cell r="H449" t="str">
            <v>CARBON-ATE</v>
          </cell>
          <cell r="I449">
            <v>8.6000003814697266</v>
          </cell>
          <cell r="J449">
            <v>5</v>
          </cell>
        </row>
        <row r="450">
          <cell r="A450">
            <v>1.0320000457763672</v>
          </cell>
          <cell r="B450" t="str">
            <v>000111762</v>
          </cell>
          <cell r="C450" t="str">
            <v>BUTOXYETHANOL     SKIN</v>
          </cell>
          <cell r="D450" t="str">
            <v>L5MAINT</v>
          </cell>
          <cell r="E450" t="str">
            <v>8181</v>
          </cell>
          <cell r="F450">
            <v>2</v>
          </cell>
          <cell r="G450" t="str">
            <v>GL</v>
          </cell>
          <cell r="H450" t="str">
            <v>SIMPLE GREEN</v>
          </cell>
          <cell r="I450">
            <v>8.6000003814697266</v>
          </cell>
          <cell r="J450">
            <v>6</v>
          </cell>
        </row>
        <row r="451">
          <cell r="A451">
            <v>28.380001258850093</v>
          </cell>
          <cell r="B451" t="str">
            <v>000111762</v>
          </cell>
          <cell r="C451" t="str">
            <v>BUTOXYETHANOL     SKIN</v>
          </cell>
          <cell r="D451" t="str">
            <v>L720232</v>
          </cell>
          <cell r="E451" t="str">
            <v>8181</v>
          </cell>
          <cell r="F451">
            <v>55</v>
          </cell>
          <cell r="G451" t="str">
            <v>GL</v>
          </cell>
          <cell r="H451" t="str">
            <v>SIMPLE GREEN</v>
          </cell>
          <cell r="I451">
            <v>8.6000003814697266</v>
          </cell>
          <cell r="J451">
            <v>6</v>
          </cell>
        </row>
        <row r="452">
          <cell r="A452">
            <v>18.060000801086424</v>
          </cell>
          <cell r="B452" t="str">
            <v>000111762</v>
          </cell>
          <cell r="C452" t="str">
            <v>BUTOXYETHANOL     SKIN</v>
          </cell>
          <cell r="D452" t="str">
            <v>L740473</v>
          </cell>
          <cell r="E452" t="str">
            <v>8181</v>
          </cell>
          <cell r="F452">
            <v>35</v>
          </cell>
          <cell r="G452" t="str">
            <v>GL</v>
          </cell>
          <cell r="H452" t="str">
            <v>SIMPLE GREEN</v>
          </cell>
          <cell r="I452">
            <v>8.6000003814697266</v>
          </cell>
          <cell r="J452">
            <v>6</v>
          </cell>
        </row>
        <row r="453">
          <cell r="A453">
            <v>13.932000617980957</v>
          </cell>
          <cell r="B453" t="str">
            <v>000111762</v>
          </cell>
          <cell r="C453" t="str">
            <v>BUTOXYETHANOL     SKIN</v>
          </cell>
          <cell r="D453" t="str">
            <v>L74720</v>
          </cell>
          <cell r="E453" t="str">
            <v>8181</v>
          </cell>
          <cell r="F453">
            <v>27</v>
          </cell>
          <cell r="G453" t="str">
            <v>GL</v>
          </cell>
          <cell r="H453" t="str">
            <v>SIMPLE GREEN</v>
          </cell>
          <cell r="I453">
            <v>8.6000003814697266</v>
          </cell>
          <cell r="J453">
            <v>6</v>
          </cell>
        </row>
        <row r="454">
          <cell r="A454">
            <v>1.5480000686645508</v>
          </cell>
          <cell r="B454" t="str">
            <v>000111762</v>
          </cell>
          <cell r="C454" t="str">
            <v>BUTOXYETHANOL     SKIN</v>
          </cell>
          <cell r="D454" t="str">
            <v>L9COMPUT</v>
          </cell>
          <cell r="E454" t="str">
            <v>8181</v>
          </cell>
          <cell r="F454">
            <v>3</v>
          </cell>
          <cell r="G454" t="str">
            <v>GL</v>
          </cell>
          <cell r="H454" t="str">
            <v>SIMPLE GREEN</v>
          </cell>
          <cell r="I454">
            <v>8.6000003814697266</v>
          </cell>
          <cell r="J454">
            <v>6</v>
          </cell>
        </row>
        <row r="455">
          <cell r="A455">
            <v>10.320000457763671</v>
          </cell>
          <cell r="B455" t="str">
            <v>000111762</v>
          </cell>
          <cell r="C455" t="str">
            <v>BUTOXYETHANOL     SKIN</v>
          </cell>
          <cell r="D455" t="str">
            <v>P2MAINT</v>
          </cell>
          <cell r="E455" t="str">
            <v>8181</v>
          </cell>
          <cell r="F455">
            <v>20</v>
          </cell>
          <cell r="G455" t="str">
            <v>GL</v>
          </cell>
          <cell r="H455" t="str">
            <v>SIMPLE GREEN</v>
          </cell>
          <cell r="I455">
            <v>8.6000003814697266</v>
          </cell>
          <cell r="J455">
            <v>6</v>
          </cell>
        </row>
        <row r="456">
          <cell r="A456">
            <v>1.0320000457763672</v>
          </cell>
          <cell r="B456" t="str">
            <v>000111762</v>
          </cell>
          <cell r="C456" t="str">
            <v>BUTOXYETHANOL     SKIN</v>
          </cell>
          <cell r="D456" t="str">
            <v>PLATHE</v>
          </cell>
          <cell r="E456" t="str">
            <v>8181</v>
          </cell>
          <cell r="F456">
            <v>2</v>
          </cell>
          <cell r="G456" t="str">
            <v>GL</v>
          </cell>
          <cell r="H456" t="str">
            <v>SIMPLE GREEN</v>
          </cell>
          <cell r="I456">
            <v>8.6000003814697266</v>
          </cell>
          <cell r="J456">
            <v>6</v>
          </cell>
        </row>
        <row r="457">
          <cell r="A457">
            <v>0.51600002288818358</v>
          </cell>
          <cell r="B457" t="str">
            <v>000111762</v>
          </cell>
          <cell r="C457" t="str">
            <v>BUTOXYETHANOL     SKIN</v>
          </cell>
          <cell r="D457" t="str">
            <v>T758029</v>
          </cell>
          <cell r="E457" t="str">
            <v>8181</v>
          </cell>
          <cell r="F457">
            <v>1</v>
          </cell>
          <cell r="G457" t="str">
            <v>GL</v>
          </cell>
          <cell r="H457" t="str">
            <v>SIMPLE GREEN</v>
          </cell>
          <cell r="I457">
            <v>8.6000003814697266</v>
          </cell>
          <cell r="J457">
            <v>6</v>
          </cell>
        </row>
        <row r="458">
          <cell r="A458">
            <v>0.44880000133514386</v>
          </cell>
          <cell r="B458" t="str">
            <v>000111762</v>
          </cell>
          <cell r="C458" t="str">
            <v>BUTOXYETHANOL     SKIN</v>
          </cell>
          <cell r="D458" t="str">
            <v>L4CLEAN</v>
          </cell>
          <cell r="E458" t="str">
            <v>7461</v>
          </cell>
          <cell r="F458">
            <v>1</v>
          </cell>
          <cell r="G458" t="str">
            <v>GL</v>
          </cell>
          <cell r="H458" t="str">
            <v>RUST-AWAY CONVERSION COATING</v>
          </cell>
          <cell r="I458">
            <v>8.8000001907348633</v>
          </cell>
          <cell r="J458">
            <v>5.0999999046325684</v>
          </cell>
        </row>
        <row r="459">
          <cell r="A459">
            <v>1.3464000040054316</v>
          </cell>
          <cell r="B459" t="str">
            <v>000111762</v>
          </cell>
          <cell r="C459" t="str">
            <v>BUTOXYETHANOL     SKIN</v>
          </cell>
          <cell r="D459" t="str">
            <v>L4PAINT</v>
          </cell>
          <cell r="E459" t="str">
            <v>7461</v>
          </cell>
          <cell r="F459">
            <v>3</v>
          </cell>
          <cell r="G459" t="str">
            <v>GL</v>
          </cell>
          <cell r="H459" t="str">
            <v>RUST-AWAY CONVERSION COATING</v>
          </cell>
          <cell r="I459">
            <v>8.8000001907348633</v>
          </cell>
          <cell r="J459">
            <v>5.0999999046325684</v>
          </cell>
        </row>
        <row r="460">
          <cell r="A460">
            <v>1.3464000040054316</v>
          </cell>
          <cell r="B460" t="str">
            <v>000111762</v>
          </cell>
          <cell r="C460" t="str">
            <v>BUTOXYETHANOL     SKIN</v>
          </cell>
          <cell r="D460" t="str">
            <v>L9783CH</v>
          </cell>
          <cell r="E460" t="str">
            <v>7461</v>
          </cell>
          <cell r="F460">
            <v>3</v>
          </cell>
          <cell r="G460" t="str">
            <v>GL</v>
          </cell>
          <cell r="H460" t="str">
            <v>RUST-AWAY CONVERSION COATING</v>
          </cell>
          <cell r="I460">
            <v>8.8000001907348633</v>
          </cell>
          <cell r="J460">
            <v>5.0999999046325684</v>
          </cell>
        </row>
        <row r="461">
          <cell r="A461">
            <v>0.67320000200271579</v>
          </cell>
          <cell r="B461" t="str">
            <v>000111762</v>
          </cell>
          <cell r="C461" t="str">
            <v>BUTOXYETHANOL     SKIN</v>
          </cell>
          <cell r="D461" t="str">
            <v>L9783VM</v>
          </cell>
          <cell r="E461" t="str">
            <v>7461</v>
          </cell>
          <cell r="F461">
            <v>1.5</v>
          </cell>
          <cell r="G461" t="str">
            <v>GL</v>
          </cell>
          <cell r="H461" t="str">
            <v>RUST-AWAY CONVERSION COATING</v>
          </cell>
          <cell r="I461">
            <v>8.8000001907348633</v>
          </cell>
          <cell r="J461">
            <v>5.0999999046325684</v>
          </cell>
        </row>
        <row r="462">
          <cell r="A462">
            <v>198</v>
          </cell>
          <cell r="B462" t="str">
            <v>000111762</v>
          </cell>
          <cell r="C462" t="str">
            <v>BUTOXYETHANOL     SKIN</v>
          </cell>
          <cell r="D462" t="str">
            <v>P313666</v>
          </cell>
          <cell r="E462" t="str">
            <v>1400</v>
          </cell>
          <cell r="F462">
            <v>550</v>
          </cell>
          <cell r="G462" t="str">
            <v>GL</v>
          </cell>
          <cell r="H462" t="str">
            <v>RADI-AZE</v>
          </cell>
          <cell r="I462">
            <v>9</v>
          </cell>
          <cell r="J462">
            <v>4</v>
          </cell>
        </row>
        <row r="463">
          <cell r="A463">
            <v>0</v>
          </cell>
          <cell r="B463" t="str">
            <v>000111762</v>
          </cell>
          <cell r="C463" t="str">
            <v>BUTOXYETHANOL     SKIN</v>
          </cell>
          <cell r="D463" t="str">
            <v>L18ELAB</v>
          </cell>
          <cell r="E463" t="str">
            <v>1097</v>
          </cell>
          <cell r="F463">
            <v>165</v>
          </cell>
          <cell r="G463" t="str">
            <v>GL</v>
          </cell>
          <cell r="H463" t="str">
            <v>AMGO PURPLEMATIC</v>
          </cell>
          <cell r="I463">
            <v>9.1999998092651367</v>
          </cell>
          <cell r="J463">
            <v>0</v>
          </cell>
        </row>
        <row r="464">
          <cell r="A464">
            <v>11.875</v>
          </cell>
          <cell r="B464" t="str">
            <v>000111762</v>
          </cell>
          <cell r="C464" t="str">
            <v>BUTOXYETHANOL     SKIN</v>
          </cell>
          <cell r="D464" t="str">
            <v>L9DPAINT</v>
          </cell>
          <cell r="E464" t="str">
            <v>P271</v>
          </cell>
          <cell r="F464">
            <v>25</v>
          </cell>
          <cell r="G464" t="str">
            <v>GL</v>
          </cell>
          <cell r="H464" t="str">
            <v>B80-0054W BLK TOPCOAT</v>
          </cell>
          <cell r="I464">
            <v>9.5</v>
          </cell>
          <cell r="J464">
            <v>5</v>
          </cell>
        </row>
        <row r="465">
          <cell r="A465">
            <v>4.75</v>
          </cell>
          <cell r="B465" t="str">
            <v>000111762</v>
          </cell>
          <cell r="C465" t="str">
            <v>BUTOXYETHANOL     SKIN</v>
          </cell>
          <cell r="D465" t="str">
            <v>P637368</v>
          </cell>
          <cell r="E465" t="str">
            <v>P271</v>
          </cell>
          <cell r="F465">
            <v>10</v>
          </cell>
          <cell r="G465" t="str">
            <v>GL</v>
          </cell>
          <cell r="H465" t="str">
            <v>B80-0054W BLK TOPCOAT</v>
          </cell>
          <cell r="I465">
            <v>9.5</v>
          </cell>
          <cell r="J465">
            <v>5</v>
          </cell>
        </row>
        <row r="466">
          <cell r="A466">
            <v>11.875</v>
          </cell>
          <cell r="B466" t="str">
            <v>000111762</v>
          </cell>
          <cell r="C466" t="str">
            <v>BUTOXYETHANOL     SKIN</v>
          </cell>
          <cell r="D466" t="str">
            <v>P638384</v>
          </cell>
          <cell r="E466" t="str">
            <v>P271</v>
          </cell>
          <cell r="F466">
            <v>25</v>
          </cell>
          <cell r="G466" t="str">
            <v>GL</v>
          </cell>
          <cell r="H466" t="str">
            <v>B80-0054W BLK TOPCOAT</v>
          </cell>
          <cell r="I466">
            <v>9.5</v>
          </cell>
          <cell r="J466">
            <v>5</v>
          </cell>
        </row>
        <row r="467">
          <cell r="A467">
            <v>2399.25</v>
          </cell>
          <cell r="B467" t="str">
            <v>000111762</v>
          </cell>
          <cell r="C467" t="str">
            <v>BUTOXYETHANOL     SKIN</v>
          </cell>
          <cell r="D467" t="str">
            <v>L9DPAINT</v>
          </cell>
          <cell r="E467" t="str">
            <v>P274</v>
          </cell>
          <cell r="F467">
            <v>2285</v>
          </cell>
          <cell r="G467" t="str">
            <v>GL</v>
          </cell>
          <cell r="H467" t="str">
            <v>E23-0079W WR GRAY REV 10/11/94</v>
          </cell>
          <cell r="I467">
            <v>10.5</v>
          </cell>
          <cell r="J467">
            <v>10</v>
          </cell>
        </row>
        <row r="468">
          <cell r="A468">
            <v>2982.5789141881178</v>
          </cell>
          <cell r="C468" t="str">
            <v>BUTOXYETHANOL     SKIN Total</v>
          </cell>
        </row>
        <row r="469">
          <cell r="A469">
            <v>66.600000858306885</v>
          </cell>
          <cell r="B469" t="str">
            <v>000078922</v>
          </cell>
          <cell r="C469" t="str">
            <v>BUTYL ALCOHOL, SEC-</v>
          </cell>
          <cell r="D469" t="str">
            <v>P644481</v>
          </cell>
          <cell r="E469" t="str">
            <v>7818</v>
          </cell>
          <cell r="F469">
            <v>20</v>
          </cell>
          <cell r="G469" t="str">
            <v>GL</v>
          </cell>
          <cell r="H469" t="str">
            <v>1585 ROSIN SOLDERING FLUX</v>
          </cell>
          <cell r="I469">
            <v>7.4000000953674316</v>
          </cell>
          <cell r="J469">
            <v>45</v>
          </cell>
        </row>
        <row r="470">
          <cell r="A470">
            <v>66.600000858306885</v>
          </cell>
          <cell r="C470" t="str">
            <v>BUTYL ALCOHOL, SEC- Total</v>
          </cell>
        </row>
        <row r="471">
          <cell r="A471">
            <v>1</v>
          </cell>
          <cell r="B471" t="str">
            <v>000842079</v>
          </cell>
          <cell r="C471" t="str">
            <v>C.I. SOLVENT YELLOW 14</v>
          </cell>
          <cell r="D471" t="str">
            <v>P9110109</v>
          </cell>
          <cell r="E471" t="str">
            <v>2828</v>
          </cell>
          <cell r="F471">
            <v>1</v>
          </cell>
          <cell r="G471" t="str">
            <v>LB</v>
          </cell>
          <cell r="H471" t="str">
            <v>OIL ORANGE 2311</v>
          </cell>
          <cell r="I471">
            <v>0</v>
          </cell>
          <cell r="J471">
            <v>100</v>
          </cell>
        </row>
        <row r="472">
          <cell r="A472">
            <v>1</v>
          </cell>
          <cell r="C472" t="str">
            <v>C.I. SOLVENT YELLOW 14 Total</v>
          </cell>
        </row>
        <row r="473">
          <cell r="A473">
            <v>0</v>
          </cell>
          <cell r="B473" t="str">
            <v>007440439</v>
          </cell>
          <cell r="C473" t="str">
            <v>CADMIUM DUSTS &amp; SALTS</v>
          </cell>
          <cell r="D473" t="str">
            <v>L14LAB</v>
          </cell>
          <cell r="E473" t="str">
            <v>7941</v>
          </cell>
          <cell r="F473">
            <v>5.2000001072883606E-2</v>
          </cell>
          <cell r="G473" t="str">
            <v>GL</v>
          </cell>
          <cell r="H473" t="str">
            <v>LPCS-01R</v>
          </cell>
          <cell r="I473">
            <v>10.01</v>
          </cell>
          <cell r="J473">
            <v>0</v>
          </cell>
        </row>
        <row r="474">
          <cell r="A474">
            <v>2.8903874582350251</v>
          </cell>
          <cell r="B474" t="str">
            <v>007440439</v>
          </cell>
          <cell r="C474" t="str">
            <v>CADMIUM DUSTS &amp; SALTS</v>
          </cell>
          <cell r="D474" t="str">
            <v>L44PNT</v>
          </cell>
          <cell r="E474" t="str">
            <v>P715</v>
          </cell>
          <cell r="F474">
            <v>4.375</v>
          </cell>
          <cell r="G474" t="str">
            <v>GL</v>
          </cell>
          <cell r="H474" t="str">
            <v>C-2132 GLYPTAL 2K URETHANE</v>
          </cell>
          <cell r="I474">
            <v>10.01</v>
          </cell>
          <cell r="J474">
            <v>6.5999999046325684</v>
          </cell>
        </row>
        <row r="475">
          <cell r="A475">
            <v>2.8903874582350251</v>
          </cell>
          <cell r="C475" t="str">
            <v>CADMIUM DUSTS &amp; SALTS Total</v>
          </cell>
        </row>
        <row r="476">
          <cell r="A476">
            <v>0.28749999999999998</v>
          </cell>
          <cell r="B476" t="str">
            <v>014307336</v>
          </cell>
          <cell r="C476" t="str">
            <v>CALCIUM DICHROMATE</v>
          </cell>
          <cell r="D476" t="str">
            <v>L9GAGE</v>
          </cell>
          <cell r="E476" t="str">
            <v>3949</v>
          </cell>
          <cell r="F476">
            <v>0.125</v>
          </cell>
          <cell r="G476" t="str">
            <v>GL</v>
          </cell>
          <cell r="H476" t="str">
            <v>M-COAT J CURING AGENT</v>
          </cell>
          <cell r="I476">
            <v>11.5</v>
          </cell>
          <cell r="J476">
            <v>20</v>
          </cell>
        </row>
        <row r="477">
          <cell r="A477">
            <v>0.28749999999999998</v>
          </cell>
          <cell r="C477" t="str">
            <v>CALCIUM DICHROMATE Total</v>
          </cell>
        </row>
        <row r="478">
          <cell r="A478">
            <v>4.4820001029968264</v>
          </cell>
          <cell r="B478" t="str">
            <v>000513779</v>
          </cell>
          <cell r="C478" t="str">
            <v>CARBONIC ACID, BARIUM SALT (1:1)</v>
          </cell>
          <cell r="D478" t="str">
            <v>L24TRNS</v>
          </cell>
          <cell r="E478" t="str">
            <v>P591</v>
          </cell>
          <cell r="F478">
            <v>9</v>
          </cell>
          <cell r="G478" t="str">
            <v>GL</v>
          </cell>
          <cell r="H478" t="str">
            <v>STATE RUST CONTROL PRIMER</v>
          </cell>
          <cell r="I478">
            <v>8.3000001907348633</v>
          </cell>
          <cell r="J478">
            <v>6</v>
          </cell>
        </row>
        <row r="479">
          <cell r="A479">
            <v>2.2410000514984132</v>
          </cell>
          <cell r="B479" t="str">
            <v>000513779</v>
          </cell>
          <cell r="C479" t="str">
            <v>CARBONIC ACID, BARIUM SALT (1:1)</v>
          </cell>
          <cell r="D479" t="str">
            <v>L9783VM</v>
          </cell>
          <cell r="E479" t="str">
            <v>P591</v>
          </cell>
          <cell r="F479">
            <v>4.5</v>
          </cell>
          <cell r="G479" t="str">
            <v>GL</v>
          </cell>
          <cell r="H479" t="str">
            <v>STATE RUST CONTROL PRIMER</v>
          </cell>
          <cell r="I479">
            <v>8.3000001907348633</v>
          </cell>
          <cell r="J479">
            <v>6</v>
          </cell>
        </row>
        <row r="480">
          <cell r="A480">
            <v>3.2</v>
          </cell>
          <cell r="B480" t="str">
            <v>000513779</v>
          </cell>
          <cell r="C480" t="str">
            <v>CARBONIC ACID, BARIUM SALT (1:1)</v>
          </cell>
          <cell r="D480" t="str">
            <v>L4WW</v>
          </cell>
          <cell r="E480" t="str">
            <v>4591</v>
          </cell>
          <cell r="F480">
            <v>40</v>
          </cell>
          <cell r="G480" t="str">
            <v>LB</v>
          </cell>
          <cell r="H480" t="str">
            <v>CERTANIUM 889SP 3/16</v>
          </cell>
          <cell r="I480">
            <v>0</v>
          </cell>
          <cell r="J480">
            <v>8</v>
          </cell>
        </row>
        <row r="481">
          <cell r="A481">
            <v>9.9230001544952398</v>
          </cell>
          <cell r="C481" t="str">
            <v>CARBONIC ACID, BARIUM SALT (1:1) Total</v>
          </cell>
        </row>
        <row r="482">
          <cell r="A482">
            <v>0</v>
          </cell>
          <cell r="B482" t="str">
            <v>000554132</v>
          </cell>
          <cell r="C482" t="str">
            <v>CARBONIC ACID, DILITHIUM SALT</v>
          </cell>
          <cell r="D482" t="str">
            <v>L14LAB</v>
          </cell>
          <cell r="E482" t="str">
            <v>7941</v>
          </cell>
          <cell r="F482">
            <v>5.2000001072883606E-2</v>
          </cell>
          <cell r="G482" t="str">
            <v>GL</v>
          </cell>
          <cell r="H482" t="str">
            <v>LPCS-01R</v>
          </cell>
          <cell r="I482">
            <v>10.01</v>
          </cell>
          <cell r="J482">
            <v>0</v>
          </cell>
        </row>
        <row r="483">
          <cell r="A483">
            <v>0</v>
          </cell>
          <cell r="C483" t="str">
            <v>CARBONIC ACID, DILITHIUM SALT Total</v>
          </cell>
        </row>
        <row r="484">
          <cell r="A484">
            <v>0</v>
          </cell>
          <cell r="B484" t="str">
            <v>000075456</v>
          </cell>
          <cell r="C484" t="str">
            <v>CHLORODIFLUOROMETHANE</v>
          </cell>
          <cell r="D484" t="str">
            <v>WMAINT12</v>
          </cell>
          <cell r="E484" t="str">
            <v>4276</v>
          </cell>
          <cell r="F484">
            <v>1.125</v>
          </cell>
          <cell r="G484" t="str">
            <v>GL</v>
          </cell>
          <cell r="H484" t="str">
            <v>E-SERIES GEN. PURPOSE FLUX-OFF</v>
          </cell>
          <cell r="I484">
            <v>10.01</v>
          </cell>
          <cell r="J484">
            <v>0</v>
          </cell>
        </row>
        <row r="485">
          <cell r="A485">
            <v>0.37875001430511473</v>
          </cell>
          <cell r="B485" t="str">
            <v>000075456</v>
          </cell>
          <cell r="C485" t="str">
            <v>CHLORODIFLUOROMETHANE</v>
          </cell>
          <cell r="D485" t="str">
            <v>L10MAINT</v>
          </cell>
          <cell r="E485" t="str">
            <v>4378</v>
          </cell>
          <cell r="F485">
            <v>0.125</v>
          </cell>
          <cell r="G485" t="str">
            <v>GL</v>
          </cell>
          <cell r="H485" t="str">
            <v>NOFLASH ELECT CONTACT CLEANER</v>
          </cell>
          <cell r="I485">
            <v>10.100000381469727</v>
          </cell>
          <cell r="J485">
            <v>30</v>
          </cell>
        </row>
        <row r="486">
          <cell r="A486">
            <v>21.210000801086426</v>
          </cell>
          <cell r="B486" t="str">
            <v>000075456</v>
          </cell>
          <cell r="C486" t="str">
            <v>CHLORODIFLUOROMETHANE</v>
          </cell>
          <cell r="D486" t="str">
            <v>L24MAINT</v>
          </cell>
          <cell r="E486" t="str">
            <v>4378</v>
          </cell>
          <cell r="F486">
            <v>7</v>
          </cell>
          <cell r="G486" t="str">
            <v>GL</v>
          </cell>
          <cell r="H486" t="str">
            <v>NOFLASH ELECT CONTACT CLEANER</v>
          </cell>
          <cell r="I486">
            <v>10.100000381469727</v>
          </cell>
          <cell r="J486">
            <v>30</v>
          </cell>
        </row>
        <row r="487">
          <cell r="A487">
            <v>91.278753447532651</v>
          </cell>
          <cell r="B487" t="str">
            <v>000075456</v>
          </cell>
          <cell r="C487" t="str">
            <v>CHLORODIFLUOROMETHANE</v>
          </cell>
          <cell r="D487" t="str">
            <v>L24MEC</v>
          </cell>
          <cell r="E487" t="str">
            <v>4378</v>
          </cell>
          <cell r="F487">
            <v>30.125</v>
          </cell>
          <cell r="G487" t="str">
            <v>GL</v>
          </cell>
          <cell r="H487" t="str">
            <v>NOFLASH ELECT CONTACT CLEANER</v>
          </cell>
          <cell r="I487">
            <v>10.100000381469727</v>
          </cell>
          <cell r="J487">
            <v>30</v>
          </cell>
        </row>
        <row r="488">
          <cell r="A488">
            <v>18.558750700950622</v>
          </cell>
          <cell r="B488" t="str">
            <v>000075456</v>
          </cell>
          <cell r="C488" t="str">
            <v>CHLORODIFLUOROMETHANE</v>
          </cell>
          <cell r="D488" t="str">
            <v>L4CLEAN</v>
          </cell>
          <cell r="E488" t="str">
            <v>4378</v>
          </cell>
          <cell r="F488">
            <v>6.125</v>
          </cell>
          <cell r="G488" t="str">
            <v>GL</v>
          </cell>
          <cell r="H488" t="str">
            <v>NOFLASH ELECT CONTACT CLEANER</v>
          </cell>
          <cell r="I488">
            <v>10.100000381469727</v>
          </cell>
          <cell r="J488">
            <v>30</v>
          </cell>
        </row>
        <row r="489">
          <cell r="A489">
            <v>56.4337521314621</v>
          </cell>
          <cell r="B489" t="str">
            <v>000075456</v>
          </cell>
          <cell r="C489" t="str">
            <v>CHLORODIFLUOROMETHANE</v>
          </cell>
          <cell r="D489" t="str">
            <v>L9GAGE</v>
          </cell>
          <cell r="E489" t="str">
            <v>4378</v>
          </cell>
          <cell r="F489">
            <v>18.625</v>
          </cell>
          <cell r="G489" t="str">
            <v>GL</v>
          </cell>
          <cell r="H489" t="str">
            <v>NOFLASH ELECT CONTACT CLEANER</v>
          </cell>
          <cell r="I489">
            <v>10.100000381469727</v>
          </cell>
          <cell r="J489">
            <v>30</v>
          </cell>
        </row>
        <row r="490">
          <cell r="A490">
            <v>22.725000858306885</v>
          </cell>
          <cell r="B490" t="str">
            <v>000075456</v>
          </cell>
          <cell r="C490" t="str">
            <v>CHLORODIFLUOROMETHANE</v>
          </cell>
          <cell r="D490" t="str">
            <v>P2MAINT</v>
          </cell>
          <cell r="E490" t="str">
            <v>4378</v>
          </cell>
          <cell r="F490">
            <v>7.5</v>
          </cell>
          <cell r="G490" t="str">
            <v>GL</v>
          </cell>
          <cell r="H490" t="str">
            <v>NOFLASH ELECT CONTACT CLEANER</v>
          </cell>
          <cell r="I490">
            <v>10.100000381469727</v>
          </cell>
          <cell r="J490">
            <v>30</v>
          </cell>
        </row>
        <row r="491">
          <cell r="A491">
            <v>2.2725000858306883</v>
          </cell>
          <cell r="B491" t="str">
            <v>000075456</v>
          </cell>
          <cell r="C491" t="str">
            <v>CHLORODIFLUOROMETHANE</v>
          </cell>
          <cell r="D491" t="str">
            <v>T710</v>
          </cell>
          <cell r="E491" t="str">
            <v>4378</v>
          </cell>
          <cell r="F491">
            <v>0.75</v>
          </cell>
          <cell r="G491" t="str">
            <v>GL</v>
          </cell>
          <cell r="H491" t="str">
            <v>NOFLASH ELECT CONTACT CLEANER</v>
          </cell>
          <cell r="I491">
            <v>10.100000381469727</v>
          </cell>
          <cell r="J491">
            <v>30</v>
          </cell>
        </row>
        <row r="492">
          <cell r="A492">
            <v>212.85750803947451</v>
          </cell>
          <cell r="C492" t="str">
            <v>CHLORODIFLUOROMETHANE Total</v>
          </cell>
        </row>
        <row r="493">
          <cell r="A493">
            <v>0</v>
          </cell>
          <cell r="B493" t="str">
            <v>007789095</v>
          </cell>
          <cell r="C493" t="str">
            <v>CHROMIC ACID (H2CR2O7), DIAMMONIUM SALT</v>
          </cell>
          <cell r="D493" t="str">
            <v>L14LAB</v>
          </cell>
          <cell r="E493" t="str">
            <v>7941</v>
          </cell>
          <cell r="F493">
            <v>5.2000001072883606E-2</v>
          </cell>
          <cell r="G493" t="str">
            <v>GL</v>
          </cell>
          <cell r="H493" t="str">
            <v>LPCS-01R</v>
          </cell>
          <cell r="I493">
            <v>10.01</v>
          </cell>
          <cell r="J493">
            <v>0</v>
          </cell>
        </row>
        <row r="494">
          <cell r="A494">
            <v>0</v>
          </cell>
          <cell r="C494" t="str">
            <v>CHROMIC ACID (H2CR2O7), DIAMMONIUM SALT Total</v>
          </cell>
        </row>
        <row r="495">
          <cell r="A495">
            <v>385.38499999999993</v>
          </cell>
          <cell r="B495" t="str">
            <v>007440473</v>
          </cell>
          <cell r="C495" t="str">
            <v>CHROMIUM METAL</v>
          </cell>
          <cell r="D495" t="str">
            <v>L44WW</v>
          </cell>
          <cell r="E495" t="str">
            <v>1395D</v>
          </cell>
          <cell r="F495">
            <v>110</v>
          </cell>
          <cell r="G495" t="str">
            <v>GL</v>
          </cell>
          <cell r="H495" t="str">
            <v>ADDIFIX 930, 940, 950, ETC.</v>
          </cell>
          <cell r="I495">
            <v>10.01</v>
          </cell>
          <cell r="J495">
            <v>35</v>
          </cell>
        </row>
        <row r="496">
          <cell r="A496">
            <v>0</v>
          </cell>
          <cell r="B496" t="str">
            <v>007440473</v>
          </cell>
          <cell r="C496" t="str">
            <v>CHROMIUM METAL</v>
          </cell>
          <cell r="D496" t="str">
            <v>L10WW</v>
          </cell>
          <cell r="E496" t="str">
            <v>7497A</v>
          </cell>
          <cell r="F496">
            <v>6600</v>
          </cell>
          <cell r="G496" t="str">
            <v>LB</v>
          </cell>
          <cell r="H496" t="str">
            <v>ATOM ARC LOW ELECTRODES-7018</v>
          </cell>
          <cell r="I496">
            <v>0</v>
          </cell>
          <cell r="J496">
            <v>0</v>
          </cell>
        </row>
        <row r="497">
          <cell r="A497">
            <v>0</v>
          </cell>
          <cell r="B497" t="str">
            <v>007440473</v>
          </cell>
          <cell r="C497" t="str">
            <v>CHROMIUM METAL</v>
          </cell>
          <cell r="D497" t="str">
            <v>L10WW</v>
          </cell>
          <cell r="E497" t="str">
            <v>7498P</v>
          </cell>
          <cell r="F497">
            <v>3700</v>
          </cell>
          <cell r="G497" t="str">
            <v>LB</v>
          </cell>
          <cell r="H497" t="str">
            <v>STEEL/ALLOY ELECTRODES 7024</v>
          </cell>
          <cell r="I497">
            <v>0</v>
          </cell>
          <cell r="J497">
            <v>0</v>
          </cell>
        </row>
        <row r="498">
          <cell r="A498">
            <v>0</v>
          </cell>
          <cell r="B498" t="str">
            <v>007440473</v>
          </cell>
          <cell r="C498" t="str">
            <v>CHROMIUM METAL</v>
          </cell>
          <cell r="D498" t="str">
            <v>L12WW</v>
          </cell>
          <cell r="E498" t="str">
            <v>7493C</v>
          </cell>
          <cell r="F498">
            <v>968</v>
          </cell>
          <cell r="G498" t="str">
            <v>LB</v>
          </cell>
          <cell r="H498" t="str">
            <v>STEEL WELD ELECTRODE,ROD-29S</v>
          </cell>
          <cell r="I498">
            <v>0</v>
          </cell>
          <cell r="J498">
            <v>0</v>
          </cell>
        </row>
        <row r="499">
          <cell r="A499">
            <v>0</v>
          </cell>
          <cell r="B499" t="str">
            <v>007440473</v>
          </cell>
          <cell r="C499" t="str">
            <v>CHROMIUM METAL</v>
          </cell>
          <cell r="D499" t="str">
            <v>L12WW</v>
          </cell>
          <cell r="E499" t="str">
            <v>7497A</v>
          </cell>
          <cell r="F499">
            <v>1300</v>
          </cell>
          <cell r="G499" t="str">
            <v>LB</v>
          </cell>
          <cell r="H499" t="str">
            <v>ATOM ARC LOW ELECTRODES-7018</v>
          </cell>
          <cell r="I499">
            <v>0</v>
          </cell>
          <cell r="J499">
            <v>0</v>
          </cell>
        </row>
        <row r="500">
          <cell r="A500">
            <v>7</v>
          </cell>
          <cell r="B500" t="str">
            <v>007440473</v>
          </cell>
          <cell r="C500" t="str">
            <v>CHROMIUM METAL</v>
          </cell>
          <cell r="D500" t="str">
            <v>L13BWW</v>
          </cell>
          <cell r="E500" t="str">
            <v>1395D</v>
          </cell>
          <cell r="F500">
            <v>20</v>
          </cell>
          <cell r="G500" t="str">
            <v>LB</v>
          </cell>
          <cell r="H500" t="str">
            <v>ADDIFIX 930, 940, 950, ETC.</v>
          </cell>
          <cell r="I500">
            <v>0</v>
          </cell>
          <cell r="J500">
            <v>35</v>
          </cell>
        </row>
        <row r="501">
          <cell r="A501">
            <v>0.5</v>
          </cell>
          <cell r="B501" t="str">
            <v>007440473</v>
          </cell>
          <cell r="C501" t="str">
            <v>CHROMIUM METAL</v>
          </cell>
          <cell r="D501" t="str">
            <v>L14LAB</v>
          </cell>
          <cell r="E501" t="str">
            <v>5610</v>
          </cell>
          <cell r="F501">
            <v>10</v>
          </cell>
          <cell r="G501" t="str">
            <v>LB</v>
          </cell>
          <cell r="H501" t="str">
            <v>CERTANIUM 72 - 1/16</v>
          </cell>
          <cell r="I501">
            <v>0</v>
          </cell>
          <cell r="J501">
            <v>5</v>
          </cell>
        </row>
        <row r="502">
          <cell r="A502">
            <v>0</v>
          </cell>
          <cell r="B502" t="str">
            <v>007440473</v>
          </cell>
          <cell r="C502" t="str">
            <v>CHROMIUM METAL</v>
          </cell>
          <cell r="D502" t="str">
            <v>L18WW</v>
          </cell>
          <cell r="E502" t="str">
            <v>7496B</v>
          </cell>
          <cell r="F502">
            <v>1600</v>
          </cell>
          <cell r="G502" t="str">
            <v>LB</v>
          </cell>
          <cell r="H502" t="str">
            <v>COMPOSITE ELECTRODES - 70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 t="str">
            <v>007440473</v>
          </cell>
          <cell r="C503" t="str">
            <v>CHROMIUM METAL</v>
          </cell>
          <cell r="D503" t="str">
            <v>L18WW</v>
          </cell>
          <cell r="E503" t="str">
            <v>7497A</v>
          </cell>
          <cell r="F503">
            <v>1250</v>
          </cell>
          <cell r="G503" t="str">
            <v>LB</v>
          </cell>
          <cell r="H503" t="str">
            <v>ATOM ARC LOW ELECTRODES-7018</v>
          </cell>
          <cell r="I503">
            <v>0</v>
          </cell>
          <cell r="J503">
            <v>0</v>
          </cell>
        </row>
        <row r="504">
          <cell r="A504">
            <v>6.6</v>
          </cell>
          <cell r="B504" t="str">
            <v>007440473</v>
          </cell>
          <cell r="C504" t="str">
            <v>CHROMIUM METAL</v>
          </cell>
          <cell r="D504" t="str">
            <v>L20WW</v>
          </cell>
          <cell r="E504" t="str">
            <v>4968</v>
          </cell>
          <cell r="F504">
            <v>22</v>
          </cell>
          <cell r="G504" t="str">
            <v>LB</v>
          </cell>
          <cell r="H504" t="str">
            <v>BRUTUS-A</v>
          </cell>
          <cell r="I504">
            <v>0</v>
          </cell>
          <cell r="J504">
            <v>30</v>
          </cell>
        </row>
        <row r="505">
          <cell r="A505">
            <v>6.6</v>
          </cell>
          <cell r="B505" t="str">
            <v>007440473</v>
          </cell>
          <cell r="C505" t="str">
            <v>CHROMIUM METAL</v>
          </cell>
          <cell r="D505" t="str">
            <v>L20WW</v>
          </cell>
          <cell r="E505" t="str">
            <v>4969</v>
          </cell>
          <cell r="F505">
            <v>22</v>
          </cell>
          <cell r="G505" t="str">
            <v>LB</v>
          </cell>
          <cell r="H505" t="str">
            <v>BRUTUS-TIG</v>
          </cell>
          <cell r="I505">
            <v>0</v>
          </cell>
          <cell r="J505">
            <v>30</v>
          </cell>
        </row>
        <row r="506">
          <cell r="A506">
            <v>0</v>
          </cell>
          <cell r="B506" t="str">
            <v>007440473</v>
          </cell>
          <cell r="C506" t="str">
            <v>CHROMIUM METAL</v>
          </cell>
          <cell r="D506" t="str">
            <v>L20WW</v>
          </cell>
          <cell r="E506" t="str">
            <v>4975</v>
          </cell>
          <cell r="F506">
            <v>27</v>
          </cell>
          <cell r="G506" t="str">
            <v>LB</v>
          </cell>
          <cell r="H506" t="str">
            <v>MIDAS-M2-TIG</v>
          </cell>
          <cell r="I506">
            <v>0</v>
          </cell>
          <cell r="J506">
            <v>0</v>
          </cell>
        </row>
        <row r="507">
          <cell r="A507">
            <v>0.3</v>
          </cell>
          <cell r="B507" t="str">
            <v>007440473</v>
          </cell>
          <cell r="C507" t="str">
            <v>CHROMIUM METAL</v>
          </cell>
          <cell r="D507" t="str">
            <v>L20WW</v>
          </cell>
          <cell r="E507" t="str">
            <v>5610</v>
          </cell>
          <cell r="F507">
            <v>6</v>
          </cell>
          <cell r="G507" t="str">
            <v>LB</v>
          </cell>
          <cell r="H507" t="str">
            <v>CERTANIUM 72 - 1/16</v>
          </cell>
          <cell r="I507">
            <v>0</v>
          </cell>
          <cell r="J507">
            <v>5</v>
          </cell>
        </row>
        <row r="508">
          <cell r="A508">
            <v>0</v>
          </cell>
          <cell r="B508" t="str">
            <v>007440473</v>
          </cell>
          <cell r="C508" t="str">
            <v>CHROMIUM METAL</v>
          </cell>
          <cell r="D508" t="str">
            <v>L24WW</v>
          </cell>
          <cell r="E508" t="str">
            <v>7498P</v>
          </cell>
          <cell r="F508">
            <v>50</v>
          </cell>
          <cell r="G508" t="str">
            <v>LB</v>
          </cell>
          <cell r="H508" t="str">
            <v>STEEL/ALLOY ELECTRODES 7024</v>
          </cell>
          <cell r="I508">
            <v>0</v>
          </cell>
          <cell r="J508">
            <v>0</v>
          </cell>
        </row>
        <row r="509">
          <cell r="A509">
            <v>17.5</v>
          </cell>
          <cell r="B509" t="str">
            <v>007440473</v>
          </cell>
          <cell r="C509" t="str">
            <v>CHROMIUM METAL</v>
          </cell>
          <cell r="D509" t="str">
            <v>L4WW</v>
          </cell>
          <cell r="E509" t="str">
            <v>1395D</v>
          </cell>
          <cell r="F509">
            <v>50</v>
          </cell>
          <cell r="G509" t="str">
            <v>LB</v>
          </cell>
          <cell r="H509" t="str">
            <v>ADDIFIX 930, 940, 950, ETC.</v>
          </cell>
          <cell r="I509">
            <v>0</v>
          </cell>
          <cell r="J509">
            <v>35</v>
          </cell>
        </row>
        <row r="510">
          <cell r="A510">
            <v>15</v>
          </cell>
          <cell r="B510" t="str">
            <v>007440473</v>
          </cell>
          <cell r="C510" t="str">
            <v>CHROMIUM METAL</v>
          </cell>
          <cell r="D510" t="str">
            <v>L4WW</v>
          </cell>
          <cell r="E510" t="str">
            <v>1395G</v>
          </cell>
          <cell r="F510">
            <v>50</v>
          </cell>
          <cell r="G510" t="str">
            <v>LB</v>
          </cell>
          <cell r="H510" t="str">
            <v>ADDIFIX 308, 308L, 309, ETC.</v>
          </cell>
          <cell r="I510">
            <v>0</v>
          </cell>
          <cell r="J510">
            <v>30</v>
          </cell>
        </row>
        <row r="511">
          <cell r="A511">
            <v>4</v>
          </cell>
          <cell r="B511" t="str">
            <v>007440473</v>
          </cell>
          <cell r="C511" t="str">
            <v>CHROMIUM METAL</v>
          </cell>
          <cell r="D511" t="str">
            <v>L4WW</v>
          </cell>
          <cell r="E511" t="str">
            <v>1395K</v>
          </cell>
          <cell r="F511">
            <v>10</v>
          </cell>
          <cell r="G511" t="str">
            <v>LB</v>
          </cell>
          <cell r="H511" t="str">
            <v>ADDIFIX 720, 730, 740, ETC.</v>
          </cell>
          <cell r="I511">
            <v>0</v>
          </cell>
          <cell r="J511">
            <v>40</v>
          </cell>
        </row>
        <row r="512">
          <cell r="A512">
            <v>27</v>
          </cell>
          <cell r="B512" t="str">
            <v>007440473</v>
          </cell>
          <cell r="C512" t="str">
            <v>CHROMIUM METAL</v>
          </cell>
          <cell r="D512" t="str">
            <v>L4WW</v>
          </cell>
          <cell r="E512" t="str">
            <v>4854</v>
          </cell>
          <cell r="F512">
            <v>90</v>
          </cell>
          <cell r="G512" t="str">
            <v>LB</v>
          </cell>
          <cell r="H512" t="str">
            <v>EASY DOWN STAIN PLUS</v>
          </cell>
          <cell r="I512">
            <v>0</v>
          </cell>
          <cell r="J512">
            <v>30</v>
          </cell>
        </row>
        <row r="513">
          <cell r="A513">
            <v>0</v>
          </cell>
          <cell r="B513" t="str">
            <v>007440473</v>
          </cell>
          <cell r="C513" t="str">
            <v>CHROMIUM METAL</v>
          </cell>
          <cell r="D513" t="str">
            <v>L4WW</v>
          </cell>
          <cell r="E513" t="str">
            <v>7189</v>
          </cell>
          <cell r="F513">
            <v>60</v>
          </cell>
          <cell r="G513" t="str">
            <v>LB</v>
          </cell>
          <cell r="H513" t="str">
            <v>300 SERIES SUPER ELECTRODES</v>
          </cell>
          <cell r="I513">
            <v>0</v>
          </cell>
          <cell r="J513">
            <v>0</v>
          </cell>
        </row>
        <row r="514">
          <cell r="A514">
            <v>0</v>
          </cell>
          <cell r="B514" t="str">
            <v>007440473</v>
          </cell>
          <cell r="C514" t="str">
            <v>CHROMIUM METAL</v>
          </cell>
          <cell r="D514" t="str">
            <v>L4WW</v>
          </cell>
          <cell r="E514" t="str">
            <v>7499D</v>
          </cell>
          <cell r="F514">
            <v>80</v>
          </cell>
          <cell r="G514" t="str">
            <v>LB</v>
          </cell>
          <cell r="H514" t="str">
            <v>AC-DC STAINLESS ELECTRODES 309</v>
          </cell>
          <cell r="I514">
            <v>0</v>
          </cell>
          <cell r="J514">
            <v>0</v>
          </cell>
        </row>
        <row r="515">
          <cell r="A515">
            <v>0</v>
          </cell>
          <cell r="B515" t="str">
            <v>007440473</v>
          </cell>
          <cell r="C515" t="str">
            <v>CHROMIUM METAL</v>
          </cell>
          <cell r="D515" t="str">
            <v>L5WW</v>
          </cell>
          <cell r="E515" t="str">
            <v>7493C</v>
          </cell>
          <cell r="F515">
            <v>2772</v>
          </cell>
          <cell r="G515" t="str">
            <v>LB</v>
          </cell>
          <cell r="H515" t="str">
            <v>STEEL WELD ELECTRODE,ROD-29S</v>
          </cell>
          <cell r="I515">
            <v>0</v>
          </cell>
          <cell r="J515">
            <v>0</v>
          </cell>
        </row>
        <row r="516">
          <cell r="A516">
            <v>0</v>
          </cell>
          <cell r="B516" t="str">
            <v>007440473</v>
          </cell>
          <cell r="C516" t="str">
            <v>CHROMIUM METAL</v>
          </cell>
          <cell r="D516" t="str">
            <v>L5WW</v>
          </cell>
          <cell r="E516" t="str">
            <v>7493K</v>
          </cell>
          <cell r="F516">
            <v>500</v>
          </cell>
          <cell r="G516" t="str">
            <v>LB</v>
          </cell>
          <cell r="H516" t="str">
            <v>STEEL WELD ELECTRODE,ROD-65</v>
          </cell>
          <cell r="I516">
            <v>0</v>
          </cell>
          <cell r="J516">
            <v>0</v>
          </cell>
        </row>
        <row r="517">
          <cell r="A517">
            <v>0</v>
          </cell>
          <cell r="B517" t="str">
            <v>007440473</v>
          </cell>
          <cell r="C517" t="str">
            <v>CHROMIUM METAL</v>
          </cell>
          <cell r="D517" t="str">
            <v>L5WW</v>
          </cell>
          <cell r="E517" t="str">
            <v>7493Q</v>
          </cell>
          <cell r="F517">
            <v>3772</v>
          </cell>
          <cell r="G517" t="str">
            <v>LB</v>
          </cell>
          <cell r="H517" t="str">
            <v>STEEL WELD ELECTRODE,ROD-86</v>
          </cell>
          <cell r="I517">
            <v>0</v>
          </cell>
          <cell r="J517">
            <v>0</v>
          </cell>
        </row>
        <row r="518">
          <cell r="A518">
            <v>0</v>
          </cell>
          <cell r="B518" t="str">
            <v>007440473</v>
          </cell>
          <cell r="C518" t="str">
            <v>CHROMIUM METAL</v>
          </cell>
          <cell r="D518" t="str">
            <v>L5WW</v>
          </cell>
          <cell r="E518" t="str">
            <v>7495H</v>
          </cell>
          <cell r="F518">
            <v>1150</v>
          </cell>
          <cell r="G518" t="str">
            <v>LB</v>
          </cell>
          <cell r="H518" t="str">
            <v>LOW ALLOY T-1 FLUX -8000-NI2</v>
          </cell>
          <cell r="I518">
            <v>0</v>
          </cell>
          <cell r="J518">
            <v>0</v>
          </cell>
        </row>
        <row r="519">
          <cell r="A519">
            <v>0</v>
          </cell>
          <cell r="B519" t="str">
            <v>007440473</v>
          </cell>
          <cell r="C519" t="str">
            <v>CHROMIUM METAL</v>
          </cell>
          <cell r="D519" t="str">
            <v>L5WW</v>
          </cell>
          <cell r="E519" t="str">
            <v>7496B</v>
          </cell>
          <cell r="F519">
            <v>13900</v>
          </cell>
          <cell r="G519" t="str">
            <v>LB</v>
          </cell>
          <cell r="H519" t="str">
            <v>COMPOSITE ELECTRODES - 70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 t="str">
            <v>007440473</v>
          </cell>
          <cell r="C520" t="str">
            <v>CHROMIUM METAL</v>
          </cell>
          <cell r="D520" t="str">
            <v>L5WW</v>
          </cell>
          <cell r="E520" t="str">
            <v>7497A</v>
          </cell>
          <cell r="F520">
            <v>300</v>
          </cell>
          <cell r="G520" t="str">
            <v>LB</v>
          </cell>
          <cell r="H520" t="str">
            <v>ATOM ARC LOW ELECTRODES-7018</v>
          </cell>
          <cell r="I520">
            <v>0</v>
          </cell>
          <cell r="J520">
            <v>0</v>
          </cell>
        </row>
        <row r="521">
          <cell r="A521">
            <v>0</v>
          </cell>
          <cell r="B521" t="str">
            <v>007440473</v>
          </cell>
          <cell r="C521" t="str">
            <v>CHROMIUM METAL</v>
          </cell>
          <cell r="D521" t="str">
            <v>L5WW</v>
          </cell>
          <cell r="E521" t="str">
            <v>7499L</v>
          </cell>
          <cell r="F521">
            <v>2700</v>
          </cell>
          <cell r="G521" t="str">
            <v>LB</v>
          </cell>
          <cell r="H521" t="str">
            <v>AC-DC STAINLESS ELECTRODES 312</v>
          </cell>
          <cell r="I521">
            <v>0</v>
          </cell>
          <cell r="J521">
            <v>0</v>
          </cell>
        </row>
        <row r="522">
          <cell r="A522">
            <v>449.68</v>
          </cell>
          <cell r="B522" t="str">
            <v>007440473</v>
          </cell>
          <cell r="C522" t="str">
            <v>CHROMIUM METAL</v>
          </cell>
          <cell r="D522" t="str">
            <v>L5WW</v>
          </cell>
          <cell r="E522" t="str">
            <v>7898</v>
          </cell>
          <cell r="F522">
            <v>1022</v>
          </cell>
          <cell r="G522" t="str">
            <v>LB</v>
          </cell>
          <cell r="H522" t="str">
            <v>UTP E312-16</v>
          </cell>
          <cell r="I522">
            <v>0</v>
          </cell>
          <cell r="J522">
            <v>44</v>
          </cell>
        </row>
        <row r="523">
          <cell r="A523">
            <v>2268</v>
          </cell>
          <cell r="B523" t="str">
            <v>007440473</v>
          </cell>
          <cell r="C523" t="str">
            <v>CHROMIUM METAL</v>
          </cell>
          <cell r="D523" t="str">
            <v>L5WW</v>
          </cell>
          <cell r="E523" t="str">
            <v>8051</v>
          </cell>
          <cell r="F523">
            <v>22680</v>
          </cell>
          <cell r="G523" t="str">
            <v>LB</v>
          </cell>
          <cell r="H523" t="str">
            <v>AIRCO CODE ARC 308ELC MR AC-DC</v>
          </cell>
          <cell r="I523">
            <v>0</v>
          </cell>
          <cell r="J523">
            <v>10</v>
          </cell>
        </row>
        <row r="524">
          <cell r="A524">
            <v>0</v>
          </cell>
          <cell r="B524" t="str">
            <v>007440473</v>
          </cell>
          <cell r="C524" t="str">
            <v>CHROMIUM METAL</v>
          </cell>
          <cell r="D524" t="str">
            <v>L7WW</v>
          </cell>
          <cell r="E524" t="str">
            <v>7493C</v>
          </cell>
          <cell r="F524">
            <v>12860</v>
          </cell>
          <cell r="G524" t="str">
            <v>LB</v>
          </cell>
          <cell r="H524" t="str">
            <v>STEEL WELD ELECTRODE,ROD-29S</v>
          </cell>
          <cell r="I524">
            <v>0</v>
          </cell>
          <cell r="J524">
            <v>0</v>
          </cell>
        </row>
        <row r="525">
          <cell r="A525">
            <v>8.5</v>
          </cell>
          <cell r="B525" t="str">
            <v>007440473</v>
          </cell>
          <cell r="C525" t="str">
            <v>CHROMIUM METAL</v>
          </cell>
          <cell r="D525" t="str">
            <v>L7WW</v>
          </cell>
          <cell r="E525" t="str">
            <v>7493DD</v>
          </cell>
          <cell r="F525">
            <v>850</v>
          </cell>
          <cell r="G525" t="str">
            <v>LB</v>
          </cell>
          <cell r="H525" t="str">
            <v>SPOOLARC STEEL WELDING ELECTR</v>
          </cell>
          <cell r="I525">
            <v>0</v>
          </cell>
          <cell r="J525">
            <v>1</v>
          </cell>
        </row>
        <row r="526">
          <cell r="A526">
            <v>0</v>
          </cell>
          <cell r="B526" t="str">
            <v>007440473</v>
          </cell>
          <cell r="C526" t="str">
            <v>CHROMIUM METAL</v>
          </cell>
          <cell r="D526" t="str">
            <v>L7WW</v>
          </cell>
          <cell r="E526" t="str">
            <v>7493Q</v>
          </cell>
          <cell r="F526">
            <v>2772</v>
          </cell>
          <cell r="G526" t="str">
            <v>LB</v>
          </cell>
          <cell r="H526" t="str">
            <v>STEEL WELD ELECTRODE,ROD-86</v>
          </cell>
          <cell r="I526">
            <v>0</v>
          </cell>
          <cell r="J526">
            <v>0</v>
          </cell>
        </row>
        <row r="527">
          <cell r="A527">
            <v>279</v>
          </cell>
          <cell r="B527" t="str">
            <v>007440473</v>
          </cell>
          <cell r="C527" t="str">
            <v>CHROMIUM METAL</v>
          </cell>
          <cell r="D527" t="str">
            <v>L7WW</v>
          </cell>
          <cell r="E527" t="str">
            <v>785</v>
          </cell>
          <cell r="F527">
            <v>930</v>
          </cell>
          <cell r="G527" t="str">
            <v>LB</v>
          </cell>
          <cell r="H527" t="str">
            <v>STAINLESS STEEL WELD ELECTRODE</v>
          </cell>
          <cell r="I527">
            <v>0</v>
          </cell>
          <cell r="J527">
            <v>30</v>
          </cell>
        </row>
        <row r="528">
          <cell r="A528">
            <v>16.2</v>
          </cell>
          <cell r="B528" t="str">
            <v>007440473</v>
          </cell>
          <cell r="C528" t="str">
            <v>CHROMIUM METAL</v>
          </cell>
          <cell r="D528" t="str">
            <v>P5WELD</v>
          </cell>
          <cell r="E528" t="str">
            <v>573C</v>
          </cell>
          <cell r="F528">
            <v>540</v>
          </cell>
          <cell r="G528" t="str">
            <v>LB</v>
          </cell>
          <cell r="H528" t="str">
            <v>FLUX CORE GROUP C</v>
          </cell>
          <cell r="I528">
            <v>0</v>
          </cell>
          <cell r="J528">
            <v>3</v>
          </cell>
        </row>
        <row r="529">
          <cell r="A529">
            <v>0</v>
          </cell>
          <cell r="B529" t="str">
            <v>007440473</v>
          </cell>
          <cell r="C529" t="str">
            <v>CHROMIUM METAL</v>
          </cell>
          <cell r="D529" t="str">
            <v>P5WELD</v>
          </cell>
          <cell r="E529" t="str">
            <v>7493E</v>
          </cell>
          <cell r="F529">
            <v>62400</v>
          </cell>
          <cell r="G529" t="str">
            <v>LB</v>
          </cell>
          <cell r="H529" t="str">
            <v>STEEL WELDING ELECTRODE,ROD-36</v>
          </cell>
          <cell r="I529">
            <v>0</v>
          </cell>
          <cell r="J529">
            <v>0</v>
          </cell>
        </row>
        <row r="530">
          <cell r="A530">
            <v>0</v>
          </cell>
          <cell r="B530" t="str">
            <v>007440473</v>
          </cell>
          <cell r="C530" t="str">
            <v>CHROMIUM METAL</v>
          </cell>
          <cell r="D530" t="str">
            <v>P5WELD</v>
          </cell>
          <cell r="E530" t="str">
            <v>7496B</v>
          </cell>
          <cell r="F530">
            <v>750</v>
          </cell>
          <cell r="G530" t="str">
            <v>LB</v>
          </cell>
          <cell r="H530" t="str">
            <v>COMPOSITE ELECTRODES - 70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 t="str">
            <v>007440473</v>
          </cell>
          <cell r="C531" t="str">
            <v>CHROMIUM METAL</v>
          </cell>
          <cell r="D531" t="str">
            <v>P5WELD</v>
          </cell>
          <cell r="E531" t="str">
            <v>7497A</v>
          </cell>
          <cell r="F531">
            <v>1400</v>
          </cell>
          <cell r="G531" t="str">
            <v>LB</v>
          </cell>
          <cell r="H531" t="str">
            <v>ATOM ARC LOW ELECTRODES-7018</v>
          </cell>
          <cell r="I531">
            <v>0</v>
          </cell>
          <cell r="J531">
            <v>0</v>
          </cell>
        </row>
        <row r="532">
          <cell r="A532">
            <v>0</v>
          </cell>
          <cell r="B532" t="str">
            <v>007440473</v>
          </cell>
          <cell r="C532" t="str">
            <v>CHROMIUM METAL</v>
          </cell>
          <cell r="D532" t="str">
            <v>P6WW</v>
          </cell>
          <cell r="E532" t="str">
            <v>7497A</v>
          </cell>
          <cell r="F532">
            <v>550</v>
          </cell>
          <cell r="G532" t="str">
            <v>LB</v>
          </cell>
          <cell r="H532" t="str">
            <v>ATOM ARC LOW ELECTRODES-7018</v>
          </cell>
          <cell r="I532">
            <v>0</v>
          </cell>
          <cell r="J532">
            <v>0</v>
          </cell>
        </row>
        <row r="533">
          <cell r="A533">
            <v>0</v>
          </cell>
          <cell r="B533" t="str">
            <v>007440473</v>
          </cell>
          <cell r="C533" t="str">
            <v>CHROMIUM METAL</v>
          </cell>
          <cell r="D533" t="str">
            <v>X63WW</v>
          </cell>
          <cell r="E533" t="str">
            <v>7493C</v>
          </cell>
          <cell r="F533">
            <v>660</v>
          </cell>
          <cell r="G533" t="str">
            <v>LB</v>
          </cell>
          <cell r="H533" t="str">
            <v>STEEL WELD ELECTRODE,ROD-29S</v>
          </cell>
          <cell r="I533">
            <v>0</v>
          </cell>
          <cell r="J533">
            <v>0</v>
          </cell>
        </row>
        <row r="534">
          <cell r="A534">
            <v>0.03</v>
          </cell>
          <cell r="B534" t="str">
            <v>007440473</v>
          </cell>
          <cell r="C534" t="str">
            <v>CHROMIUM METAL</v>
          </cell>
          <cell r="D534" t="str">
            <v>L24WW</v>
          </cell>
          <cell r="E534" t="str">
            <v>4965</v>
          </cell>
          <cell r="F534">
            <v>6</v>
          </cell>
          <cell r="G534" t="str">
            <v>LB</v>
          </cell>
          <cell r="H534" t="str">
            <v>ALUMINUM WIRE/CUT LENGTH 4043</v>
          </cell>
          <cell r="I534">
            <v>8.3999996185302734</v>
          </cell>
          <cell r="J534">
            <v>0.5</v>
          </cell>
        </row>
        <row r="535">
          <cell r="A535">
            <v>6.62</v>
          </cell>
          <cell r="B535" t="str">
            <v>007440473</v>
          </cell>
          <cell r="C535" t="str">
            <v>CHROMIUM METAL</v>
          </cell>
          <cell r="D535" t="str">
            <v>P6WW</v>
          </cell>
          <cell r="E535" t="str">
            <v>4965</v>
          </cell>
          <cell r="F535">
            <v>1324</v>
          </cell>
          <cell r="G535" t="str">
            <v>LB</v>
          </cell>
          <cell r="H535" t="str">
            <v>ALUMINUM WIRE/CUT LENGTH 4043</v>
          </cell>
          <cell r="I535">
            <v>8.3999996185302734</v>
          </cell>
          <cell r="J535">
            <v>0.5</v>
          </cell>
        </row>
        <row r="536">
          <cell r="A536">
            <v>3497.915</v>
          </cell>
          <cell r="C536" t="str">
            <v>CHROMIUM METAL Total</v>
          </cell>
        </row>
        <row r="537">
          <cell r="A537">
            <v>5</v>
          </cell>
          <cell r="B537" t="str">
            <v>001308389</v>
          </cell>
          <cell r="C537" t="str">
            <v>CHROMIUM OXIDE (CR2O3)</v>
          </cell>
          <cell r="D537" t="str">
            <v>L4WW</v>
          </cell>
          <cell r="E537" t="str">
            <v>1395G</v>
          </cell>
          <cell r="F537">
            <v>50</v>
          </cell>
          <cell r="G537" t="str">
            <v>LB</v>
          </cell>
          <cell r="H537" t="str">
            <v>ADDIFIX 308, 308L, 309, ETC.</v>
          </cell>
          <cell r="I537">
            <v>0</v>
          </cell>
          <cell r="J537">
            <v>10</v>
          </cell>
        </row>
        <row r="538">
          <cell r="A538">
            <v>5</v>
          </cell>
          <cell r="C538" t="str">
            <v>CHROMIUM OXIDE (CR2O3) Total</v>
          </cell>
        </row>
        <row r="539">
          <cell r="A539">
            <v>0</v>
          </cell>
          <cell r="B539" t="str">
            <v>007440484</v>
          </cell>
          <cell r="C539" t="str">
            <v>COBALT, AS CO METAL,</v>
          </cell>
          <cell r="D539" t="str">
            <v>L14LAB</v>
          </cell>
          <cell r="E539" t="str">
            <v>7941</v>
          </cell>
          <cell r="F539">
            <v>5.2000001072883606E-2</v>
          </cell>
          <cell r="G539" t="str">
            <v>GL</v>
          </cell>
          <cell r="H539" t="str">
            <v>LPCS-01R</v>
          </cell>
          <cell r="I539">
            <v>10.01</v>
          </cell>
          <cell r="J539">
            <v>0</v>
          </cell>
        </row>
        <row r="540">
          <cell r="A540">
            <v>0</v>
          </cell>
          <cell r="C540" t="str">
            <v>COBALT, AS CO METAL, Total</v>
          </cell>
        </row>
        <row r="541">
          <cell r="A541">
            <v>0</v>
          </cell>
          <cell r="B541" t="str">
            <v>007440508</v>
          </cell>
          <cell r="C541" t="str">
            <v>COPPER</v>
          </cell>
          <cell r="D541" t="str">
            <v>L14LAB</v>
          </cell>
          <cell r="E541" t="str">
            <v>7941</v>
          </cell>
          <cell r="F541">
            <v>5.2000001072883606E-2</v>
          </cell>
          <cell r="G541" t="str">
            <v>GL</v>
          </cell>
          <cell r="H541" t="str">
            <v>LPCS-01R</v>
          </cell>
          <cell r="I541">
            <v>10.01</v>
          </cell>
          <cell r="J541">
            <v>0</v>
          </cell>
        </row>
        <row r="542">
          <cell r="A542">
            <v>0.25025000000000003</v>
          </cell>
          <cell r="B542" t="str">
            <v>007440508</v>
          </cell>
          <cell r="C542" t="str">
            <v>COPPER</v>
          </cell>
          <cell r="D542" t="str">
            <v>L42JITBW</v>
          </cell>
          <cell r="E542" t="str">
            <v>1594</v>
          </cell>
          <cell r="F542">
            <v>0.25</v>
          </cell>
          <cell r="G542" t="str">
            <v>GL</v>
          </cell>
          <cell r="H542" t="str">
            <v>NEVER SEEZ REGULAR GRADE</v>
          </cell>
          <cell r="I542">
            <v>10.01</v>
          </cell>
          <cell r="J542">
            <v>10</v>
          </cell>
        </row>
        <row r="543">
          <cell r="A543">
            <v>22.021999999999998</v>
          </cell>
          <cell r="B543" t="str">
            <v>007440508</v>
          </cell>
          <cell r="C543" t="str">
            <v>COPPER</v>
          </cell>
          <cell r="D543" t="str">
            <v>L44WW</v>
          </cell>
          <cell r="E543" t="str">
            <v>1395D</v>
          </cell>
          <cell r="F543">
            <v>110</v>
          </cell>
          <cell r="G543" t="str">
            <v>GL</v>
          </cell>
          <cell r="H543" t="str">
            <v>ADDIFIX 930, 940, 950, ETC.</v>
          </cell>
          <cell r="I543">
            <v>10.01</v>
          </cell>
          <cell r="J543">
            <v>2</v>
          </cell>
        </row>
        <row r="544">
          <cell r="A544">
            <v>330.33</v>
          </cell>
          <cell r="B544" t="str">
            <v>007440508</v>
          </cell>
          <cell r="C544" t="str">
            <v>COPPER</v>
          </cell>
          <cell r="D544" t="str">
            <v>P314ASM</v>
          </cell>
          <cell r="E544" t="str">
            <v>1594</v>
          </cell>
          <cell r="F544">
            <v>330</v>
          </cell>
          <cell r="G544" t="str">
            <v>GL</v>
          </cell>
          <cell r="H544" t="str">
            <v>NEVER SEEZ REGULAR GRADE</v>
          </cell>
          <cell r="I544">
            <v>10.01</v>
          </cell>
          <cell r="J544">
            <v>10</v>
          </cell>
        </row>
        <row r="545">
          <cell r="A545">
            <v>6.9300001502037034</v>
          </cell>
          <cell r="B545" t="str">
            <v>007440508</v>
          </cell>
          <cell r="C545" t="str">
            <v>COPPER</v>
          </cell>
          <cell r="D545" t="str">
            <v>L24MEC</v>
          </cell>
          <cell r="E545" t="str">
            <v>6086</v>
          </cell>
          <cell r="F545">
            <v>15.75</v>
          </cell>
          <cell r="G545" t="str">
            <v>GL</v>
          </cell>
          <cell r="H545" t="str">
            <v>SCREW EEZ II</v>
          </cell>
          <cell r="I545">
            <v>8.8000001907348633</v>
          </cell>
          <cell r="J545">
            <v>5</v>
          </cell>
        </row>
        <row r="546">
          <cell r="A546">
            <v>1.8356249213218692</v>
          </cell>
          <cell r="B546" t="str">
            <v>007440508</v>
          </cell>
          <cell r="C546" t="str">
            <v>COPPER</v>
          </cell>
          <cell r="D546" t="str">
            <v>L4CLEAN</v>
          </cell>
          <cell r="E546" t="str">
            <v>3897</v>
          </cell>
          <cell r="F546">
            <v>1.375</v>
          </cell>
          <cell r="G546" t="str">
            <v>GL</v>
          </cell>
          <cell r="H546" t="str">
            <v>ANTI-SEIZE THREAD COMPOUND 767</v>
          </cell>
          <cell r="I546">
            <v>8.8999996185302734</v>
          </cell>
          <cell r="J546">
            <v>15</v>
          </cell>
        </row>
        <row r="547">
          <cell r="A547">
            <v>0.16687499284744262</v>
          </cell>
          <cell r="B547" t="str">
            <v>007440508</v>
          </cell>
          <cell r="C547" t="str">
            <v>COPPER</v>
          </cell>
          <cell r="D547" t="str">
            <v>L74720</v>
          </cell>
          <cell r="E547" t="str">
            <v>3897</v>
          </cell>
          <cell r="F547">
            <v>0.125</v>
          </cell>
          <cell r="G547" t="str">
            <v>GL</v>
          </cell>
          <cell r="H547" t="str">
            <v>ANTI-SEIZE THREAD COMPOUND 767</v>
          </cell>
          <cell r="I547">
            <v>8.8999996185302734</v>
          </cell>
          <cell r="J547">
            <v>15</v>
          </cell>
        </row>
        <row r="548">
          <cell r="A548">
            <v>1.0012499570846556</v>
          </cell>
          <cell r="B548" t="str">
            <v>007440508</v>
          </cell>
          <cell r="C548" t="str">
            <v>COPPER</v>
          </cell>
          <cell r="D548" t="str">
            <v>P2/6OILS</v>
          </cell>
          <cell r="E548" t="str">
            <v>3897</v>
          </cell>
          <cell r="F548">
            <v>0.75</v>
          </cell>
          <cell r="G548" t="str">
            <v>GL</v>
          </cell>
          <cell r="H548" t="str">
            <v>ANTI-SEIZE THREAD COMPOUND 767</v>
          </cell>
          <cell r="I548">
            <v>8.8999996185302734</v>
          </cell>
          <cell r="J548">
            <v>15</v>
          </cell>
        </row>
        <row r="549">
          <cell r="A549">
            <v>2.9387999874472614E-2</v>
          </cell>
          <cell r="B549" t="str">
            <v>007440508</v>
          </cell>
          <cell r="C549" t="str">
            <v>COPPER</v>
          </cell>
          <cell r="D549" t="str">
            <v>L24MAINT</v>
          </cell>
          <cell r="E549" t="str">
            <v>7445</v>
          </cell>
          <cell r="F549">
            <v>6.1999998986721039E-2</v>
          </cell>
          <cell r="G549" t="str">
            <v>GL</v>
          </cell>
          <cell r="H549" t="str">
            <v>E-Z POXY COPPER</v>
          </cell>
          <cell r="I549">
            <v>15.800000190734863</v>
          </cell>
          <cell r="J549">
            <v>3</v>
          </cell>
        </row>
        <row r="550">
          <cell r="A550">
            <v>75</v>
          </cell>
          <cell r="B550" t="str">
            <v>007440508</v>
          </cell>
          <cell r="C550" t="str">
            <v>COPPER</v>
          </cell>
          <cell r="D550" t="str">
            <v>L10WW</v>
          </cell>
          <cell r="E550" t="str">
            <v>1680</v>
          </cell>
          <cell r="F550">
            <v>250</v>
          </cell>
          <cell r="G550" t="str">
            <v>LB</v>
          </cell>
          <cell r="H550" t="str">
            <v>ARCAIR AIR CARBON ARC ELECT.</v>
          </cell>
          <cell r="I550">
            <v>0</v>
          </cell>
          <cell r="J550">
            <v>30</v>
          </cell>
        </row>
        <row r="551">
          <cell r="A551">
            <v>2.999999932944775E-3</v>
          </cell>
          <cell r="B551" t="str">
            <v>007440508</v>
          </cell>
          <cell r="C551" t="str">
            <v>COPPER</v>
          </cell>
          <cell r="D551" t="str">
            <v>L10WW</v>
          </cell>
          <cell r="E551" t="str">
            <v>2960</v>
          </cell>
          <cell r="F551">
            <v>30</v>
          </cell>
          <cell r="G551" t="str">
            <v>LB</v>
          </cell>
          <cell r="H551" t="str">
            <v>CERTANIUM 608</v>
          </cell>
          <cell r="I551">
            <v>0</v>
          </cell>
          <cell r="J551">
            <v>9.9999997764825821E-3</v>
          </cell>
        </row>
        <row r="552">
          <cell r="A552">
            <v>0.82499999999999996</v>
          </cell>
          <cell r="B552" t="str">
            <v>007440508</v>
          </cell>
          <cell r="C552" t="str">
            <v>COPPER</v>
          </cell>
          <cell r="D552" t="str">
            <v>L10WW</v>
          </cell>
          <cell r="E552" t="str">
            <v>4959</v>
          </cell>
          <cell r="F552">
            <v>165</v>
          </cell>
          <cell r="G552" t="str">
            <v>LB</v>
          </cell>
          <cell r="H552" t="str">
            <v>EAGLE WIRE ER70S-6</v>
          </cell>
          <cell r="I552">
            <v>0</v>
          </cell>
          <cell r="J552">
            <v>0.5</v>
          </cell>
        </row>
        <row r="553">
          <cell r="A553">
            <v>0</v>
          </cell>
          <cell r="B553" t="str">
            <v>007440508</v>
          </cell>
          <cell r="C553" t="str">
            <v>COPPER</v>
          </cell>
          <cell r="D553" t="str">
            <v>L10WW</v>
          </cell>
          <cell r="E553" t="str">
            <v>7497A</v>
          </cell>
          <cell r="F553">
            <v>6600</v>
          </cell>
          <cell r="G553" t="str">
            <v>LB</v>
          </cell>
          <cell r="H553" t="str">
            <v>ATOM ARC LOW ELECTRODES-7018</v>
          </cell>
          <cell r="I553">
            <v>0</v>
          </cell>
          <cell r="J553">
            <v>0</v>
          </cell>
        </row>
        <row r="554">
          <cell r="A554">
            <v>0</v>
          </cell>
          <cell r="B554" t="str">
            <v>007440508</v>
          </cell>
          <cell r="C554" t="str">
            <v>COPPER</v>
          </cell>
          <cell r="D554" t="str">
            <v>L12WW</v>
          </cell>
          <cell r="E554" t="str">
            <v>7497A</v>
          </cell>
          <cell r="F554">
            <v>1300</v>
          </cell>
          <cell r="G554" t="str">
            <v>LB</v>
          </cell>
          <cell r="H554" t="str">
            <v>ATOM ARC LOW ELECTRODES-7018</v>
          </cell>
          <cell r="I554">
            <v>0</v>
          </cell>
          <cell r="J554">
            <v>0</v>
          </cell>
        </row>
        <row r="555">
          <cell r="A555">
            <v>0.4</v>
          </cell>
          <cell r="B555" t="str">
            <v>007440508</v>
          </cell>
          <cell r="C555" t="str">
            <v>COPPER</v>
          </cell>
          <cell r="D555" t="str">
            <v>L13BWW</v>
          </cell>
          <cell r="E555" t="str">
            <v>1395D</v>
          </cell>
          <cell r="F555">
            <v>20</v>
          </cell>
          <cell r="G555" t="str">
            <v>LB</v>
          </cell>
          <cell r="H555" t="str">
            <v>ADDIFIX 930, 940, 950, ETC.</v>
          </cell>
          <cell r="I555">
            <v>0</v>
          </cell>
          <cell r="J555">
            <v>2</v>
          </cell>
        </row>
        <row r="556">
          <cell r="A556">
            <v>0</v>
          </cell>
          <cell r="B556" t="str">
            <v>007440508</v>
          </cell>
          <cell r="C556" t="str">
            <v>COPPER</v>
          </cell>
          <cell r="D556" t="str">
            <v>L18WW</v>
          </cell>
          <cell r="E556" t="str">
            <v>1607L</v>
          </cell>
          <cell r="F556">
            <v>250</v>
          </cell>
          <cell r="G556" t="str">
            <v>LB</v>
          </cell>
          <cell r="H556" t="str">
            <v>KOSTCUTTER, ARC KING ELECTRODE</v>
          </cell>
          <cell r="I556">
            <v>0</v>
          </cell>
          <cell r="J556">
            <v>0</v>
          </cell>
        </row>
        <row r="557">
          <cell r="A557">
            <v>75</v>
          </cell>
          <cell r="B557" t="str">
            <v>007440508</v>
          </cell>
          <cell r="C557" t="str">
            <v>COPPER</v>
          </cell>
          <cell r="D557" t="str">
            <v>L18WW</v>
          </cell>
          <cell r="E557" t="str">
            <v>1680</v>
          </cell>
          <cell r="F557">
            <v>250</v>
          </cell>
          <cell r="G557" t="str">
            <v>LB</v>
          </cell>
          <cell r="H557" t="str">
            <v>ARCAIR AIR CARBON ARC ELECT.</v>
          </cell>
          <cell r="I557">
            <v>0</v>
          </cell>
          <cell r="J557">
            <v>30</v>
          </cell>
        </row>
        <row r="558">
          <cell r="A558">
            <v>0</v>
          </cell>
          <cell r="B558" t="str">
            <v>007440508</v>
          </cell>
          <cell r="C558" t="str">
            <v>COPPER</v>
          </cell>
          <cell r="D558" t="str">
            <v>L18WW</v>
          </cell>
          <cell r="E558" t="str">
            <v>7496B</v>
          </cell>
          <cell r="F558">
            <v>1600</v>
          </cell>
          <cell r="G558" t="str">
            <v>LB</v>
          </cell>
          <cell r="H558" t="str">
            <v>COMPOSITE ELECTRODES - 70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 t="str">
            <v>007440508</v>
          </cell>
          <cell r="C559" t="str">
            <v>COPPER</v>
          </cell>
          <cell r="D559" t="str">
            <v>L18WW</v>
          </cell>
          <cell r="E559" t="str">
            <v>7497A</v>
          </cell>
          <cell r="F559">
            <v>1250</v>
          </cell>
          <cell r="G559" t="str">
            <v>LB</v>
          </cell>
          <cell r="H559" t="str">
            <v>ATOM ARC LOW ELECTRODES-7018</v>
          </cell>
          <cell r="I559">
            <v>0</v>
          </cell>
          <cell r="J559">
            <v>0</v>
          </cell>
        </row>
        <row r="560">
          <cell r="A560">
            <v>0</v>
          </cell>
          <cell r="B560" t="str">
            <v>007440508</v>
          </cell>
          <cell r="C560" t="str">
            <v>COPPER</v>
          </cell>
          <cell r="D560" t="str">
            <v>L20WW</v>
          </cell>
          <cell r="E560" t="str">
            <v>1607L</v>
          </cell>
          <cell r="F560">
            <v>250</v>
          </cell>
          <cell r="G560" t="str">
            <v>LB</v>
          </cell>
          <cell r="H560" t="str">
            <v>KOSTCUTTER, ARC KING ELECTRODE</v>
          </cell>
          <cell r="I560">
            <v>0</v>
          </cell>
          <cell r="J560">
            <v>0</v>
          </cell>
        </row>
        <row r="561">
          <cell r="A561">
            <v>75</v>
          </cell>
          <cell r="B561" t="str">
            <v>007440508</v>
          </cell>
          <cell r="C561" t="str">
            <v>COPPER</v>
          </cell>
          <cell r="D561" t="str">
            <v>L20WW</v>
          </cell>
          <cell r="E561" t="str">
            <v>1680</v>
          </cell>
          <cell r="F561">
            <v>250</v>
          </cell>
          <cell r="G561" t="str">
            <v>LB</v>
          </cell>
          <cell r="H561" t="str">
            <v>ARCAIR AIR CARBON ARC ELECT.</v>
          </cell>
          <cell r="I561">
            <v>0</v>
          </cell>
          <cell r="J561">
            <v>30</v>
          </cell>
        </row>
        <row r="562">
          <cell r="A562">
            <v>19</v>
          </cell>
          <cell r="B562" t="str">
            <v>007440508</v>
          </cell>
          <cell r="C562" t="str">
            <v>COPPER</v>
          </cell>
          <cell r="D562" t="str">
            <v>L20WW</v>
          </cell>
          <cell r="E562" t="str">
            <v>4974A</v>
          </cell>
          <cell r="F562">
            <v>20</v>
          </cell>
          <cell r="G562" t="str">
            <v>LB</v>
          </cell>
          <cell r="H562" t="str">
            <v>VENUS TIG "C"</v>
          </cell>
          <cell r="I562">
            <v>0</v>
          </cell>
          <cell r="J562">
            <v>95</v>
          </cell>
        </row>
        <row r="563">
          <cell r="A563">
            <v>0</v>
          </cell>
          <cell r="B563" t="str">
            <v>007440508</v>
          </cell>
          <cell r="C563" t="str">
            <v>COPPER</v>
          </cell>
          <cell r="D563" t="str">
            <v>L20WW</v>
          </cell>
          <cell r="E563" t="str">
            <v>5609</v>
          </cell>
          <cell r="F563">
            <v>30</v>
          </cell>
          <cell r="G563" t="str">
            <v>LB</v>
          </cell>
          <cell r="H563" t="str">
            <v>EXOTHERMIC CURRING ROD</v>
          </cell>
          <cell r="I563">
            <v>0</v>
          </cell>
          <cell r="J563">
            <v>0</v>
          </cell>
        </row>
        <row r="564">
          <cell r="A564">
            <v>0</v>
          </cell>
          <cell r="B564" t="str">
            <v>007440508</v>
          </cell>
          <cell r="C564" t="str">
            <v>COPPER</v>
          </cell>
          <cell r="D564" t="str">
            <v>L24WW</v>
          </cell>
          <cell r="E564" t="str">
            <v>6080</v>
          </cell>
          <cell r="F564">
            <v>2.2030000686645508</v>
          </cell>
          <cell r="G564" t="str">
            <v>LB</v>
          </cell>
          <cell r="H564" t="str">
            <v>ULTRA-FLOW ROD</v>
          </cell>
          <cell r="I564">
            <v>0</v>
          </cell>
          <cell r="J564">
            <v>0</v>
          </cell>
        </row>
        <row r="565">
          <cell r="A565">
            <v>0.4</v>
          </cell>
          <cell r="B565" t="str">
            <v>007440508</v>
          </cell>
          <cell r="C565" t="str">
            <v>COPPER</v>
          </cell>
          <cell r="D565" t="str">
            <v>L42JITBW</v>
          </cell>
          <cell r="E565" t="str">
            <v>1594</v>
          </cell>
          <cell r="F565">
            <v>4</v>
          </cell>
          <cell r="G565" t="str">
            <v>LB</v>
          </cell>
          <cell r="H565" t="str">
            <v>NEVER SEEZ REGULAR GRADE</v>
          </cell>
          <cell r="I565">
            <v>0</v>
          </cell>
          <cell r="J565">
            <v>10</v>
          </cell>
        </row>
        <row r="566">
          <cell r="A566">
            <v>1</v>
          </cell>
          <cell r="B566" t="str">
            <v>007440508</v>
          </cell>
          <cell r="C566" t="str">
            <v>COPPER</v>
          </cell>
          <cell r="D566" t="str">
            <v>L4WW</v>
          </cell>
          <cell r="E566" t="str">
            <v>1395D</v>
          </cell>
          <cell r="F566">
            <v>50</v>
          </cell>
          <cell r="G566" t="str">
            <v>LB</v>
          </cell>
          <cell r="H566" t="str">
            <v>ADDIFIX 930, 940, 950, ETC.</v>
          </cell>
          <cell r="I566">
            <v>0</v>
          </cell>
          <cell r="J566">
            <v>2</v>
          </cell>
        </row>
        <row r="567">
          <cell r="A567">
            <v>19</v>
          </cell>
          <cell r="B567" t="str">
            <v>007440508</v>
          </cell>
          <cell r="C567" t="str">
            <v>COPPER</v>
          </cell>
          <cell r="D567" t="str">
            <v>L4WW</v>
          </cell>
          <cell r="E567" t="str">
            <v>1395H</v>
          </cell>
          <cell r="F567">
            <v>20</v>
          </cell>
          <cell r="G567" t="str">
            <v>LB</v>
          </cell>
          <cell r="H567" t="str">
            <v>ADDIFIX 531, 536, 555, ETC.</v>
          </cell>
          <cell r="I567">
            <v>0</v>
          </cell>
          <cell r="J567">
            <v>95</v>
          </cell>
        </row>
        <row r="568">
          <cell r="A568">
            <v>0</v>
          </cell>
          <cell r="B568" t="str">
            <v>007440508</v>
          </cell>
          <cell r="C568" t="str">
            <v>COPPER</v>
          </cell>
          <cell r="D568" t="str">
            <v>L4WW</v>
          </cell>
          <cell r="E568" t="str">
            <v>7189</v>
          </cell>
          <cell r="F568">
            <v>60</v>
          </cell>
          <cell r="G568" t="str">
            <v>LB</v>
          </cell>
          <cell r="H568" t="str">
            <v>300 SERIES SUPER ELECTRODES</v>
          </cell>
          <cell r="I568">
            <v>0</v>
          </cell>
          <cell r="J568">
            <v>0</v>
          </cell>
        </row>
        <row r="569">
          <cell r="A569">
            <v>0</v>
          </cell>
          <cell r="B569" t="str">
            <v>007440508</v>
          </cell>
          <cell r="C569" t="str">
            <v>COPPER</v>
          </cell>
          <cell r="D569" t="str">
            <v>L4WW</v>
          </cell>
          <cell r="E569" t="str">
            <v>7499D</v>
          </cell>
          <cell r="F569">
            <v>80</v>
          </cell>
          <cell r="G569" t="str">
            <v>LB</v>
          </cell>
          <cell r="H569" t="str">
            <v>AC-DC STAINLESS ELECTRODES 309</v>
          </cell>
          <cell r="I569">
            <v>0</v>
          </cell>
          <cell r="J569">
            <v>0</v>
          </cell>
        </row>
        <row r="570">
          <cell r="A570">
            <v>0</v>
          </cell>
          <cell r="B570" t="str">
            <v>007440508</v>
          </cell>
          <cell r="C570" t="str">
            <v>COPPER</v>
          </cell>
          <cell r="D570" t="str">
            <v>L5WW</v>
          </cell>
          <cell r="E570" t="str">
            <v>1607L</v>
          </cell>
          <cell r="F570">
            <v>1250</v>
          </cell>
          <cell r="G570" t="str">
            <v>LB</v>
          </cell>
          <cell r="H570" t="str">
            <v>KOSTCUTTER, ARC KING ELECTRODE</v>
          </cell>
          <cell r="I570">
            <v>0</v>
          </cell>
          <cell r="J570">
            <v>0</v>
          </cell>
        </row>
        <row r="571">
          <cell r="A571">
            <v>5400</v>
          </cell>
          <cell r="B571" t="str">
            <v>007440508</v>
          </cell>
          <cell r="C571" t="str">
            <v>COPPER</v>
          </cell>
          <cell r="D571" t="str">
            <v>L5WW</v>
          </cell>
          <cell r="E571" t="str">
            <v>1680</v>
          </cell>
          <cell r="F571">
            <v>18000</v>
          </cell>
          <cell r="G571" t="str">
            <v>LB</v>
          </cell>
          <cell r="H571" t="str">
            <v>ARCAIR AIR CARBON ARC ELECT.</v>
          </cell>
          <cell r="I571">
            <v>0</v>
          </cell>
          <cell r="J571">
            <v>30</v>
          </cell>
        </row>
        <row r="572">
          <cell r="A572">
            <v>118.8</v>
          </cell>
          <cell r="B572" t="str">
            <v>007440508</v>
          </cell>
          <cell r="C572" t="str">
            <v>COPPER</v>
          </cell>
          <cell r="D572" t="str">
            <v>L5WW</v>
          </cell>
          <cell r="E572" t="str">
            <v>7398</v>
          </cell>
          <cell r="F572">
            <v>23760</v>
          </cell>
          <cell r="G572" t="str">
            <v>LB</v>
          </cell>
          <cell r="H572" t="str">
            <v>MUREMATIC S6</v>
          </cell>
          <cell r="I572">
            <v>0</v>
          </cell>
          <cell r="J572">
            <v>0.5</v>
          </cell>
        </row>
        <row r="573">
          <cell r="A573">
            <v>0</v>
          </cell>
          <cell r="B573" t="str">
            <v>007440508</v>
          </cell>
          <cell r="C573" t="str">
            <v>COPPER</v>
          </cell>
          <cell r="D573" t="str">
            <v>L5WW</v>
          </cell>
          <cell r="E573" t="str">
            <v>7496B</v>
          </cell>
          <cell r="F573">
            <v>13900</v>
          </cell>
          <cell r="G573" t="str">
            <v>LB</v>
          </cell>
          <cell r="H573" t="str">
            <v>COMPOSITE ELECTRODES - 70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 t="str">
            <v>007440508</v>
          </cell>
          <cell r="C574" t="str">
            <v>COPPER</v>
          </cell>
          <cell r="D574" t="str">
            <v>L5WW</v>
          </cell>
          <cell r="E574" t="str">
            <v>7497A</v>
          </cell>
          <cell r="F574">
            <v>300</v>
          </cell>
          <cell r="G574" t="str">
            <v>LB</v>
          </cell>
          <cell r="H574" t="str">
            <v>ATOM ARC LOW ELECTRODES-7018</v>
          </cell>
          <cell r="I574">
            <v>0</v>
          </cell>
          <cell r="J574">
            <v>0</v>
          </cell>
        </row>
        <row r="575">
          <cell r="A575">
            <v>0</v>
          </cell>
          <cell r="B575" t="str">
            <v>007440508</v>
          </cell>
          <cell r="C575" t="str">
            <v>COPPER</v>
          </cell>
          <cell r="D575" t="str">
            <v>L5WW</v>
          </cell>
          <cell r="E575" t="str">
            <v>7499L</v>
          </cell>
          <cell r="F575">
            <v>2700</v>
          </cell>
          <cell r="G575" t="str">
            <v>LB</v>
          </cell>
          <cell r="H575" t="str">
            <v>AC-DC STAINLESS ELECTRODES 312</v>
          </cell>
          <cell r="I575">
            <v>0</v>
          </cell>
          <cell r="J575">
            <v>0</v>
          </cell>
        </row>
        <row r="576">
          <cell r="A576">
            <v>135</v>
          </cell>
          <cell r="B576" t="str">
            <v>007440508</v>
          </cell>
          <cell r="C576" t="str">
            <v>COPPER</v>
          </cell>
          <cell r="D576" t="str">
            <v>L5WW</v>
          </cell>
          <cell r="E576" t="str">
            <v>7803</v>
          </cell>
          <cell r="F576">
            <v>27000</v>
          </cell>
          <cell r="G576" t="str">
            <v>LB</v>
          </cell>
          <cell r="H576" t="str">
            <v>MUREMATIC S3</v>
          </cell>
          <cell r="I576">
            <v>0</v>
          </cell>
          <cell r="J576">
            <v>0.5</v>
          </cell>
        </row>
        <row r="577">
          <cell r="A577">
            <v>303.10000000000002</v>
          </cell>
          <cell r="B577" t="str">
            <v>007440508</v>
          </cell>
          <cell r="C577" t="str">
            <v>COPPER</v>
          </cell>
          <cell r="D577" t="str">
            <v>L7WW</v>
          </cell>
          <cell r="E577" t="str">
            <v>7398</v>
          </cell>
          <cell r="F577">
            <v>60620</v>
          </cell>
          <cell r="G577" t="str">
            <v>LB</v>
          </cell>
          <cell r="H577" t="str">
            <v>MUREMATIC S6</v>
          </cell>
          <cell r="I577">
            <v>0</v>
          </cell>
          <cell r="J577">
            <v>0.5</v>
          </cell>
        </row>
        <row r="578">
          <cell r="A578">
            <v>8.5</v>
          </cell>
          <cell r="B578" t="str">
            <v>007440508</v>
          </cell>
          <cell r="C578" t="str">
            <v>COPPER</v>
          </cell>
          <cell r="D578" t="str">
            <v>L7WW</v>
          </cell>
          <cell r="E578" t="str">
            <v>7493DD</v>
          </cell>
          <cell r="F578">
            <v>850</v>
          </cell>
          <cell r="G578" t="str">
            <v>LB</v>
          </cell>
          <cell r="H578" t="str">
            <v>SPOOLARC STEEL WELDING ELECTR</v>
          </cell>
          <cell r="I578">
            <v>0</v>
          </cell>
          <cell r="J578">
            <v>1</v>
          </cell>
        </row>
        <row r="579">
          <cell r="A579">
            <v>378.88</v>
          </cell>
          <cell r="B579" t="str">
            <v>007440508</v>
          </cell>
          <cell r="C579" t="str">
            <v>COPPER</v>
          </cell>
          <cell r="D579" t="str">
            <v>L7WW</v>
          </cell>
          <cell r="E579" t="str">
            <v>7803</v>
          </cell>
          <cell r="F579">
            <v>75776</v>
          </cell>
          <cell r="G579" t="str">
            <v>LB</v>
          </cell>
          <cell r="H579" t="str">
            <v>MUREMATIC S3</v>
          </cell>
          <cell r="I579">
            <v>0</v>
          </cell>
          <cell r="J579">
            <v>0.5</v>
          </cell>
        </row>
        <row r="580">
          <cell r="A580">
            <v>0</v>
          </cell>
          <cell r="B580" t="str">
            <v>007440508</v>
          </cell>
          <cell r="C580" t="str">
            <v>COPPER</v>
          </cell>
          <cell r="D580" t="str">
            <v>L7WW</v>
          </cell>
          <cell r="E580" t="str">
            <v>785</v>
          </cell>
          <cell r="F580">
            <v>930</v>
          </cell>
          <cell r="G580" t="str">
            <v>LB</v>
          </cell>
          <cell r="H580" t="str">
            <v>STAINLESS STEEL WELD ELECTRODE</v>
          </cell>
          <cell r="I580">
            <v>0</v>
          </cell>
          <cell r="J580">
            <v>0</v>
          </cell>
        </row>
        <row r="581">
          <cell r="A581">
            <v>11.88</v>
          </cell>
          <cell r="B581" t="str">
            <v>007440508</v>
          </cell>
          <cell r="C581" t="str">
            <v>COPPER</v>
          </cell>
          <cell r="D581" t="str">
            <v>P2WW</v>
          </cell>
          <cell r="E581" t="str">
            <v>7398</v>
          </cell>
          <cell r="F581">
            <v>2376</v>
          </cell>
          <cell r="G581" t="str">
            <v>LB</v>
          </cell>
          <cell r="H581" t="str">
            <v>MUREMATIC S6</v>
          </cell>
          <cell r="I581">
            <v>0</v>
          </cell>
          <cell r="J581">
            <v>0.5</v>
          </cell>
        </row>
        <row r="582">
          <cell r="A582">
            <v>11.88</v>
          </cell>
          <cell r="B582" t="str">
            <v>007440508</v>
          </cell>
          <cell r="C582" t="str">
            <v>COPPER</v>
          </cell>
          <cell r="D582" t="str">
            <v>P2WW</v>
          </cell>
          <cell r="E582" t="str">
            <v>7803</v>
          </cell>
          <cell r="F582">
            <v>2376</v>
          </cell>
          <cell r="G582" t="str">
            <v>LB</v>
          </cell>
          <cell r="H582" t="str">
            <v>MUREMATIC S3</v>
          </cell>
          <cell r="I582">
            <v>0</v>
          </cell>
          <cell r="J582">
            <v>0.5</v>
          </cell>
        </row>
        <row r="583">
          <cell r="A583">
            <v>9.6</v>
          </cell>
          <cell r="B583" t="str">
            <v>007440508</v>
          </cell>
          <cell r="C583" t="str">
            <v>COPPER</v>
          </cell>
          <cell r="D583" t="str">
            <v>P314ASM</v>
          </cell>
          <cell r="E583" t="str">
            <v>1594</v>
          </cell>
          <cell r="F583">
            <v>96</v>
          </cell>
          <cell r="G583" t="str">
            <v>LB</v>
          </cell>
          <cell r="H583" t="str">
            <v>NEVER SEEZ REGULAR GRADE</v>
          </cell>
          <cell r="I583">
            <v>0</v>
          </cell>
          <cell r="J583">
            <v>10</v>
          </cell>
        </row>
        <row r="584">
          <cell r="A584">
            <v>525</v>
          </cell>
          <cell r="B584" t="str">
            <v>007440508</v>
          </cell>
          <cell r="C584" t="str">
            <v>COPPER</v>
          </cell>
          <cell r="D584" t="str">
            <v>P5WELD</v>
          </cell>
          <cell r="E584" t="str">
            <v>1680</v>
          </cell>
          <cell r="F584">
            <v>1750</v>
          </cell>
          <cell r="G584" t="str">
            <v>LB</v>
          </cell>
          <cell r="H584" t="str">
            <v>ARCAIR AIR CARBON ARC ELECT.</v>
          </cell>
          <cell r="I584">
            <v>0</v>
          </cell>
          <cell r="J584">
            <v>30</v>
          </cell>
        </row>
        <row r="585">
          <cell r="A585">
            <v>40</v>
          </cell>
          <cell r="B585" t="str">
            <v>007440508</v>
          </cell>
          <cell r="C585" t="str">
            <v>COPPER</v>
          </cell>
          <cell r="D585" t="str">
            <v>P5WELD</v>
          </cell>
          <cell r="E585" t="str">
            <v>2542A</v>
          </cell>
          <cell r="F585">
            <v>4000</v>
          </cell>
          <cell r="G585" t="str">
            <v>LB</v>
          </cell>
          <cell r="H585" t="str">
            <v>METAL POWDERS</v>
          </cell>
          <cell r="I585">
            <v>0</v>
          </cell>
          <cell r="J585">
            <v>1</v>
          </cell>
        </row>
        <row r="586">
          <cell r="A586">
            <v>5.4</v>
          </cell>
          <cell r="B586" t="str">
            <v>007440508</v>
          </cell>
          <cell r="C586" t="str">
            <v>COPPER</v>
          </cell>
          <cell r="D586" t="str">
            <v>P5WELD</v>
          </cell>
          <cell r="E586" t="str">
            <v>573C</v>
          </cell>
          <cell r="F586">
            <v>540</v>
          </cell>
          <cell r="G586" t="str">
            <v>LB</v>
          </cell>
          <cell r="H586" t="str">
            <v>FLUX CORE GROUP C</v>
          </cell>
          <cell r="I586">
            <v>0</v>
          </cell>
          <cell r="J586">
            <v>1</v>
          </cell>
        </row>
        <row r="587">
          <cell r="A587">
            <v>175.42</v>
          </cell>
          <cell r="B587" t="str">
            <v>007440508</v>
          </cell>
          <cell r="C587" t="str">
            <v>COPPER</v>
          </cell>
          <cell r="D587" t="str">
            <v>P5WELD</v>
          </cell>
          <cell r="E587" t="str">
            <v>7398</v>
          </cell>
          <cell r="F587">
            <v>35084</v>
          </cell>
          <cell r="G587" t="str">
            <v>LB</v>
          </cell>
          <cell r="H587" t="str">
            <v>MUREMATIC S6</v>
          </cell>
          <cell r="I587">
            <v>0</v>
          </cell>
          <cell r="J587">
            <v>0.5</v>
          </cell>
        </row>
        <row r="588">
          <cell r="A588">
            <v>0</v>
          </cell>
          <cell r="B588" t="str">
            <v>007440508</v>
          </cell>
          <cell r="C588" t="str">
            <v>COPPER</v>
          </cell>
          <cell r="D588" t="str">
            <v>P5WELD</v>
          </cell>
          <cell r="E588" t="str">
            <v>7496B</v>
          </cell>
          <cell r="F588">
            <v>750</v>
          </cell>
          <cell r="G588" t="str">
            <v>LB</v>
          </cell>
          <cell r="H588" t="str">
            <v>COMPOSITE ELECTRODES - 70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 t="str">
            <v>007440508</v>
          </cell>
          <cell r="C589" t="str">
            <v>COPPER</v>
          </cell>
          <cell r="D589" t="str">
            <v>P5WELD</v>
          </cell>
          <cell r="E589" t="str">
            <v>7497A</v>
          </cell>
          <cell r="F589">
            <v>1400</v>
          </cell>
          <cell r="G589" t="str">
            <v>LB</v>
          </cell>
          <cell r="H589" t="str">
            <v>ATOM ARC LOW ELECTRODES-7018</v>
          </cell>
          <cell r="I589">
            <v>0</v>
          </cell>
          <cell r="J589">
            <v>0</v>
          </cell>
        </row>
        <row r="590">
          <cell r="A590">
            <v>0</v>
          </cell>
          <cell r="B590" t="str">
            <v>007440508</v>
          </cell>
          <cell r="C590" t="str">
            <v>COPPER</v>
          </cell>
          <cell r="D590" t="str">
            <v>P6WW</v>
          </cell>
          <cell r="E590" t="str">
            <v>4967</v>
          </cell>
          <cell r="F590">
            <v>80</v>
          </cell>
          <cell r="G590" t="str">
            <v>LB</v>
          </cell>
          <cell r="H590" t="str">
            <v>DOC (DOXIDIZED COPPER)</v>
          </cell>
          <cell r="I590">
            <v>0</v>
          </cell>
          <cell r="J590">
            <v>0</v>
          </cell>
        </row>
        <row r="591">
          <cell r="A591">
            <v>0</v>
          </cell>
          <cell r="B591" t="str">
            <v>007440508</v>
          </cell>
          <cell r="C591" t="str">
            <v>COPPER</v>
          </cell>
          <cell r="D591" t="str">
            <v>P6WW</v>
          </cell>
          <cell r="E591" t="str">
            <v>7466</v>
          </cell>
          <cell r="F591">
            <v>590</v>
          </cell>
          <cell r="G591" t="str">
            <v>LB</v>
          </cell>
          <cell r="H591" t="str">
            <v>4320,4320-C,4325,4333</v>
          </cell>
          <cell r="I591">
            <v>0</v>
          </cell>
          <cell r="J591">
            <v>0</v>
          </cell>
        </row>
        <row r="592">
          <cell r="A592">
            <v>0</v>
          </cell>
          <cell r="B592" t="str">
            <v>007440508</v>
          </cell>
          <cell r="C592" t="str">
            <v>COPPER</v>
          </cell>
          <cell r="D592" t="str">
            <v>P6WW</v>
          </cell>
          <cell r="E592" t="str">
            <v>7497A</v>
          </cell>
          <cell r="F592">
            <v>550</v>
          </cell>
          <cell r="G592" t="str">
            <v>LB</v>
          </cell>
          <cell r="H592" t="str">
            <v>ATOM ARC LOW ELECTRODES-7018</v>
          </cell>
          <cell r="I592">
            <v>0</v>
          </cell>
          <cell r="J592">
            <v>0</v>
          </cell>
        </row>
        <row r="593">
          <cell r="A593">
            <v>0</v>
          </cell>
          <cell r="B593" t="str">
            <v>007440508</v>
          </cell>
          <cell r="C593" t="str">
            <v>COPPER</v>
          </cell>
          <cell r="D593" t="str">
            <v>X63WW</v>
          </cell>
          <cell r="E593" t="str">
            <v>7466</v>
          </cell>
          <cell r="F593">
            <v>170</v>
          </cell>
          <cell r="G593" t="str">
            <v>LB</v>
          </cell>
          <cell r="H593" t="str">
            <v>4320,4320-C,4325,4333</v>
          </cell>
          <cell r="I593">
            <v>0</v>
          </cell>
          <cell r="J593">
            <v>0</v>
          </cell>
        </row>
        <row r="594">
          <cell r="A594">
            <v>0</v>
          </cell>
          <cell r="B594" t="str">
            <v>007440508</v>
          </cell>
          <cell r="C594" t="str">
            <v>COPPER</v>
          </cell>
          <cell r="D594" t="str">
            <v>L7WW</v>
          </cell>
          <cell r="E594" t="str">
            <v>4966</v>
          </cell>
          <cell r="F594">
            <v>780</v>
          </cell>
          <cell r="G594" t="str">
            <v>LB</v>
          </cell>
          <cell r="H594" t="str">
            <v>SIB (SILICON BRONZE)</v>
          </cell>
          <cell r="I594">
            <v>8.1999998092651367</v>
          </cell>
          <cell r="J594">
            <v>0</v>
          </cell>
        </row>
        <row r="595">
          <cell r="A595">
            <v>0</v>
          </cell>
          <cell r="B595" t="str">
            <v>007440508</v>
          </cell>
          <cell r="C595" t="str">
            <v>COPPER</v>
          </cell>
          <cell r="D595" t="str">
            <v>L10LEAN</v>
          </cell>
          <cell r="E595" t="str">
            <v>4450A</v>
          </cell>
          <cell r="F595">
            <v>240</v>
          </cell>
          <cell r="G595" t="str">
            <v>LB</v>
          </cell>
          <cell r="H595" t="str">
            <v>SOLDER ALLOYS CONTAINING LEAD</v>
          </cell>
          <cell r="I595">
            <v>8.3000001907348633</v>
          </cell>
          <cell r="J595">
            <v>0</v>
          </cell>
        </row>
        <row r="596">
          <cell r="A596">
            <v>0</v>
          </cell>
          <cell r="B596" t="str">
            <v>007440508</v>
          </cell>
          <cell r="C596" t="str">
            <v>COPPER</v>
          </cell>
          <cell r="D596" t="str">
            <v>LALTOONA</v>
          </cell>
          <cell r="E596" t="str">
            <v>4450A</v>
          </cell>
          <cell r="F596">
            <v>40</v>
          </cell>
          <cell r="G596" t="str">
            <v>LB</v>
          </cell>
          <cell r="H596" t="str">
            <v>SOLDER ALLOYS CONTAINING LEAD</v>
          </cell>
          <cell r="I596">
            <v>8.3000001907348633</v>
          </cell>
          <cell r="J596">
            <v>0</v>
          </cell>
        </row>
        <row r="597">
          <cell r="A597">
            <v>0</v>
          </cell>
          <cell r="B597" t="str">
            <v>007440508</v>
          </cell>
          <cell r="C597" t="str">
            <v>COPPER</v>
          </cell>
          <cell r="D597" t="str">
            <v>LFMIEERR</v>
          </cell>
          <cell r="E597" t="str">
            <v>4450A</v>
          </cell>
          <cell r="F597">
            <v>10</v>
          </cell>
          <cell r="G597" t="str">
            <v>LB</v>
          </cell>
          <cell r="H597" t="str">
            <v>SOLDER ALLOYS CONTAINING LEAD</v>
          </cell>
          <cell r="I597">
            <v>8.3000001907348633</v>
          </cell>
          <cell r="J597">
            <v>0</v>
          </cell>
        </row>
        <row r="598">
          <cell r="A598">
            <v>0</v>
          </cell>
          <cell r="B598" t="str">
            <v>007440508</v>
          </cell>
          <cell r="C598" t="str">
            <v>COPPER</v>
          </cell>
          <cell r="D598" t="str">
            <v>T731378</v>
          </cell>
          <cell r="E598" t="str">
            <v>4450A</v>
          </cell>
          <cell r="F598">
            <v>10</v>
          </cell>
          <cell r="G598" t="str">
            <v>LB</v>
          </cell>
          <cell r="H598" t="str">
            <v>SOLDER ALLOYS CONTAINING LEAD</v>
          </cell>
          <cell r="I598">
            <v>8.3000001907348633</v>
          </cell>
          <cell r="J598">
            <v>0</v>
          </cell>
        </row>
        <row r="599">
          <cell r="A599">
            <v>0</v>
          </cell>
          <cell r="B599" t="str">
            <v>007440508</v>
          </cell>
          <cell r="C599" t="str">
            <v>COPPER</v>
          </cell>
          <cell r="D599" t="str">
            <v>T758005</v>
          </cell>
          <cell r="E599" t="str">
            <v>4450A</v>
          </cell>
          <cell r="F599">
            <v>20</v>
          </cell>
          <cell r="G599" t="str">
            <v>LB</v>
          </cell>
          <cell r="H599" t="str">
            <v>SOLDER ALLOYS CONTAINING LEAD</v>
          </cell>
          <cell r="I599">
            <v>8.3000001907348633</v>
          </cell>
          <cell r="J599">
            <v>0</v>
          </cell>
        </row>
        <row r="600">
          <cell r="A600">
            <v>1.2000000178813934E-2</v>
          </cell>
          <cell r="B600" t="str">
            <v>007440508</v>
          </cell>
          <cell r="C600" t="str">
            <v>COPPER</v>
          </cell>
          <cell r="D600" t="str">
            <v>L24WW</v>
          </cell>
          <cell r="E600" t="str">
            <v>4965</v>
          </cell>
          <cell r="F600">
            <v>6</v>
          </cell>
          <cell r="G600" t="str">
            <v>LB</v>
          </cell>
          <cell r="H600" t="str">
            <v>ALUMINUM WIRE/CUT LENGTH 4043</v>
          </cell>
          <cell r="I600">
            <v>8.3999996185302734</v>
          </cell>
          <cell r="J600">
            <v>0.20000000298023224</v>
          </cell>
        </row>
        <row r="601">
          <cell r="A601">
            <v>2.6480000394582746</v>
          </cell>
          <cell r="B601" t="str">
            <v>007440508</v>
          </cell>
          <cell r="C601" t="str">
            <v>COPPER</v>
          </cell>
          <cell r="D601" t="str">
            <v>P6WW</v>
          </cell>
          <cell r="E601" t="str">
            <v>4965</v>
          </cell>
          <cell r="F601">
            <v>1324</v>
          </cell>
          <cell r="G601" t="str">
            <v>LB</v>
          </cell>
          <cell r="H601" t="str">
            <v>ALUMINUM WIRE/CUT LENGTH 4043</v>
          </cell>
          <cell r="I601">
            <v>8.3999996185302734</v>
          </cell>
          <cell r="J601">
            <v>0.20000000298023224</v>
          </cell>
        </row>
        <row r="602">
          <cell r="A602">
            <v>4.2</v>
          </cell>
          <cell r="B602" t="str">
            <v>007440508</v>
          </cell>
          <cell r="C602" t="str">
            <v>COPPER</v>
          </cell>
          <cell r="D602" t="str">
            <v>LALTOONA</v>
          </cell>
          <cell r="E602" t="str">
            <v>499</v>
          </cell>
          <cell r="F602">
            <v>14</v>
          </cell>
          <cell r="G602" t="str">
            <v>LB</v>
          </cell>
          <cell r="H602" t="str">
            <v>FEL-PRO C5-A ANTISEIZE COMPND.</v>
          </cell>
          <cell r="I602">
            <v>10.5</v>
          </cell>
          <cell r="J602">
            <v>30</v>
          </cell>
        </row>
        <row r="603">
          <cell r="A603">
            <v>4.2</v>
          </cell>
          <cell r="B603" t="str">
            <v>007440508</v>
          </cell>
          <cell r="C603" t="str">
            <v>COPPER</v>
          </cell>
          <cell r="D603" t="str">
            <v>LFMIEERR</v>
          </cell>
          <cell r="E603" t="str">
            <v>499</v>
          </cell>
          <cell r="F603">
            <v>14</v>
          </cell>
          <cell r="G603" t="str">
            <v>LB</v>
          </cell>
          <cell r="H603" t="str">
            <v>FEL-PRO C5-A ANTISEIZE COMPND.</v>
          </cell>
          <cell r="I603">
            <v>10.5</v>
          </cell>
          <cell r="J603">
            <v>30</v>
          </cell>
        </row>
        <row r="604">
          <cell r="A604">
            <v>7762.7133880609035</v>
          </cell>
          <cell r="C604" t="str">
            <v>COPPER Total</v>
          </cell>
        </row>
        <row r="605">
          <cell r="A605">
            <v>0.30030000000000001</v>
          </cell>
          <cell r="B605" t="str">
            <v>000098828</v>
          </cell>
          <cell r="C605" t="str">
            <v>CUMENE       SKIN</v>
          </cell>
          <cell r="D605" t="str">
            <v>L74720</v>
          </cell>
          <cell r="E605" t="str">
            <v>P696</v>
          </cell>
          <cell r="F605">
            <v>3</v>
          </cell>
          <cell r="G605" t="str">
            <v>GL</v>
          </cell>
          <cell r="H605" t="str">
            <v>B62T104 ULTRADEEP BASE</v>
          </cell>
          <cell r="I605">
            <v>10.01</v>
          </cell>
          <cell r="J605">
            <v>1</v>
          </cell>
        </row>
        <row r="606">
          <cell r="A606">
            <v>60.225001573562622</v>
          </cell>
          <cell r="B606" t="str">
            <v>000098828</v>
          </cell>
          <cell r="C606" t="str">
            <v>CUMENE       SKIN</v>
          </cell>
          <cell r="D606" t="str">
            <v>L730402</v>
          </cell>
          <cell r="E606" t="str">
            <v>393</v>
          </cell>
          <cell r="F606">
            <v>165</v>
          </cell>
          <cell r="G606" t="str">
            <v>GL</v>
          </cell>
          <cell r="H606" t="str">
            <v>AROMATIC 100</v>
          </cell>
          <cell r="I606">
            <v>7.3000001907348633</v>
          </cell>
          <cell r="J606">
            <v>5</v>
          </cell>
        </row>
        <row r="607">
          <cell r="A607">
            <v>40.150001049041748</v>
          </cell>
          <cell r="B607" t="str">
            <v>000098828</v>
          </cell>
          <cell r="C607" t="str">
            <v>CUMENE       SKIN</v>
          </cell>
          <cell r="D607" t="str">
            <v>L74720</v>
          </cell>
          <cell r="E607" t="str">
            <v>393</v>
          </cell>
          <cell r="F607">
            <v>110</v>
          </cell>
          <cell r="G607" t="str">
            <v>GL</v>
          </cell>
          <cell r="H607" t="str">
            <v>AROMATIC 100</v>
          </cell>
          <cell r="I607">
            <v>7.3000001907348633</v>
          </cell>
          <cell r="J607">
            <v>5</v>
          </cell>
        </row>
        <row r="608">
          <cell r="A608">
            <v>40.150001049041748</v>
          </cell>
          <cell r="B608" t="str">
            <v>000098828</v>
          </cell>
          <cell r="C608" t="str">
            <v>CUMENE       SKIN</v>
          </cell>
          <cell r="D608" t="str">
            <v>P312549</v>
          </cell>
          <cell r="E608" t="str">
            <v>393</v>
          </cell>
          <cell r="F608">
            <v>110</v>
          </cell>
          <cell r="G608" t="str">
            <v>GL</v>
          </cell>
          <cell r="H608" t="str">
            <v>AROMATIC 100</v>
          </cell>
          <cell r="I608">
            <v>7.3000001907348633</v>
          </cell>
          <cell r="J608">
            <v>5</v>
          </cell>
        </row>
        <row r="609">
          <cell r="A609">
            <v>5.4750001430511475</v>
          </cell>
          <cell r="B609" t="str">
            <v>000098828</v>
          </cell>
          <cell r="C609" t="str">
            <v>CUMENE       SKIN</v>
          </cell>
          <cell r="D609" t="str">
            <v>P657596</v>
          </cell>
          <cell r="E609" t="str">
            <v>393</v>
          </cell>
          <cell r="F609">
            <v>15</v>
          </cell>
          <cell r="G609" t="str">
            <v>GL</v>
          </cell>
          <cell r="H609" t="str">
            <v>AROMATIC 100</v>
          </cell>
          <cell r="I609">
            <v>7.3000001907348633</v>
          </cell>
          <cell r="J609">
            <v>5</v>
          </cell>
        </row>
        <row r="610">
          <cell r="A610">
            <v>100.37500262260437</v>
          </cell>
          <cell r="B610" t="str">
            <v>000098828</v>
          </cell>
          <cell r="C610" t="str">
            <v>CUMENE       SKIN</v>
          </cell>
          <cell r="D610" t="str">
            <v>P927</v>
          </cell>
          <cell r="E610" t="str">
            <v>393</v>
          </cell>
          <cell r="F610">
            <v>275</v>
          </cell>
          <cell r="G610" t="str">
            <v>GL</v>
          </cell>
          <cell r="H610" t="str">
            <v>AROMATIC 100</v>
          </cell>
          <cell r="I610">
            <v>7.3000001907348633</v>
          </cell>
          <cell r="J610">
            <v>5</v>
          </cell>
        </row>
        <row r="611">
          <cell r="A611">
            <v>24.84</v>
          </cell>
          <cell r="B611" t="str">
            <v>000098828</v>
          </cell>
          <cell r="C611" t="str">
            <v>CUMENE       SKIN</v>
          </cell>
          <cell r="D611" t="str">
            <v>L10PMRPS</v>
          </cell>
          <cell r="E611" t="str">
            <v>P1053</v>
          </cell>
          <cell r="F611">
            <v>216</v>
          </cell>
          <cell r="G611" t="str">
            <v>GL</v>
          </cell>
          <cell r="H611" t="str">
            <v>E07-0617P REV 9/30/96</v>
          </cell>
          <cell r="I611">
            <v>11.5</v>
          </cell>
          <cell r="J611">
            <v>1</v>
          </cell>
        </row>
        <row r="612">
          <cell r="A612">
            <v>1080.54</v>
          </cell>
          <cell r="B612" t="str">
            <v>000098828</v>
          </cell>
          <cell r="C612" t="str">
            <v>CUMENE       SKIN</v>
          </cell>
          <cell r="D612" t="str">
            <v>L7CABPNT</v>
          </cell>
          <cell r="E612" t="str">
            <v>P1053</v>
          </cell>
          <cell r="F612">
            <v>9396</v>
          </cell>
          <cell r="G612" t="str">
            <v>GL</v>
          </cell>
          <cell r="H612" t="str">
            <v>E07-0617P REV 9/30/96</v>
          </cell>
          <cell r="I612">
            <v>11.5</v>
          </cell>
          <cell r="J612">
            <v>1</v>
          </cell>
        </row>
        <row r="613">
          <cell r="A613">
            <v>2.9349999427795412E-2</v>
          </cell>
          <cell r="B613" t="str">
            <v>000098828</v>
          </cell>
          <cell r="C613" t="str">
            <v>CUMENE       SKIN</v>
          </cell>
          <cell r="D613" t="str">
            <v>L10LEAN</v>
          </cell>
          <cell r="E613" t="str">
            <v>P1154</v>
          </cell>
          <cell r="F613">
            <v>1</v>
          </cell>
          <cell r="G613" t="str">
            <v>GL</v>
          </cell>
          <cell r="H613" t="str">
            <v>Missing MSDS - SM R07-0246-3</v>
          </cell>
          <cell r="I613">
            <v>11.739999771118164</v>
          </cell>
          <cell r="J613">
            <v>0.25</v>
          </cell>
        </row>
        <row r="614">
          <cell r="A614">
            <v>0.53270247841835039</v>
          </cell>
          <cell r="B614" t="str">
            <v>000098828</v>
          </cell>
          <cell r="C614" t="str">
            <v>CUMENE       SKIN</v>
          </cell>
          <cell r="D614" t="str">
            <v>L10PMRPS</v>
          </cell>
          <cell r="E614" t="str">
            <v>P1154</v>
          </cell>
          <cell r="F614">
            <v>18.149999618530273</v>
          </cell>
          <cell r="G614" t="str">
            <v>GL</v>
          </cell>
          <cell r="H614" t="str">
            <v>Missing MSDS - SM R07-0246-3</v>
          </cell>
          <cell r="I614">
            <v>11.739999771118164</v>
          </cell>
          <cell r="J614">
            <v>0.25</v>
          </cell>
        </row>
        <row r="615">
          <cell r="A615">
            <v>7.337499856948853E-3</v>
          </cell>
          <cell r="B615" t="str">
            <v>000098828</v>
          </cell>
          <cell r="C615" t="str">
            <v>CUMENE       SKIN</v>
          </cell>
          <cell r="D615" t="str">
            <v>L74720</v>
          </cell>
          <cell r="E615" t="str">
            <v>P1154</v>
          </cell>
          <cell r="F615">
            <v>0.25</v>
          </cell>
          <cell r="G615" t="str">
            <v>GL</v>
          </cell>
          <cell r="H615" t="str">
            <v>Missing MSDS - SM R07-0246-3</v>
          </cell>
          <cell r="I615">
            <v>11.739999771118164</v>
          </cell>
          <cell r="J615">
            <v>0.25</v>
          </cell>
        </row>
        <row r="616">
          <cell r="A616">
            <v>478.2240074157715</v>
          </cell>
          <cell r="B616" t="str">
            <v>000098828</v>
          </cell>
          <cell r="C616" t="str">
            <v>CUMENE       SKIN</v>
          </cell>
          <cell r="D616" t="str">
            <v>L10PMRPS</v>
          </cell>
          <cell r="E616" t="str">
            <v>P1043</v>
          </cell>
          <cell r="F616">
            <v>3888</v>
          </cell>
          <cell r="G616" t="str">
            <v>GL</v>
          </cell>
          <cell r="H616" t="str">
            <v>E07-0615P REV.6/10/96</v>
          </cell>
          <cell r="I616">
            <v>12.300000190734863</v>
          </cell>
          <cell r="J616">
            <v>1</v>
          </cell>
        </row>
        <row r="617">
          <cell r="A617">
            <v>6.6420001029968265</v>
          </cell>
          <cell r="B617" t="str">
            <v>000098828</v>
          </cell>
          <cell r="C617" t="str">
            <v>CUMENE       SKIN</v>
          </cell>
          <cell r="D617" t="str">
            <v>L63SALES</v>
          </cell>
          <cell r="E617" t="str">
            <v>P1043</v>
          </cell>
          <cell r="F617">
            <v>54</v>
          </cell>
          <cell r="G617" t="str">
            <v>GL</v>
          </cell>
          <cell r="H617" t="str">
            <v>E07-0615P REV.6/10/96</v>
          </cell>
          <cell r="I617">
            <v>12.300000190734863</v>
          </cell>
          <cell r="J617">
            <v>1</v>
          </cell>
        </row>
        <row r="618">
          <cell r="A618">
            <v>949.80601472854607</v>
          </cell>
          <cell r="B618" t="str">
            <v>000098828</v>
          </cell>
          <cell r="C618" t="str">
            <v>CUMENE       SKIN</v>
          </cell>
          <cell r="D618" t="str">
            <v>L730402</v>
          </cell>
          <cell r="E618" t="str">
            <v>P1043</v>
          </cell>
          <cell r="F618">
            <v>7722</v>
          </cell>
          <cell r="G618" t="str">
            <v>GL</v>
          </cell>
          <cell r="H618" t="str">
            <v>E07-0615P REV.6/10/96</v>
          </cell>
          <cell r="I618">
            <v>12.300000190734863</v>
          </cell>
          <cell r="J618">
            <v>1</v>
          </cell>
        </row>
        <row r="619">
          <cell r="A619">
            <v>226.07400350570677</v>
          </cell>
          <cell r="B619" t="str">
            <v>000098828</v>
          </cell>
          <cell r="C619" t="str">
            <v>CUMENE       SKIN</v>
          </cell>
          <cell r="D619" t="str">
            <v>L9DPAINT</v>
          </cell>
          <cell r="E619" t="str">
            <v>P1043</v>
          </cell>
          <cell r="F619">
            <v>1838</v>
          </cell>
          <cell r="G619" t="str">
            <v>GL</v>
          </cell>
          <cell r="H619" t="str">
            <v>E07-0615P REV.6/10/96</v>
          </cell>
          <cell r="I619">
            <v>12.300000190734863</v>
          </cell>
          <cell r="J619">
            <v>1</v>
          </cell>
        </row>
        <row r="620">
          <cell r="A620">
            <v>3013.3707221680261</v>
          </cell>
          <cell r="C620" t="str">
            <v>CUMENE       SKIN Total</v>
          </cell>
        </row>
        <row r="621">
          <cell r="A621">
            <v>4.6546497374773031E-2</v>
          </cell>
          <cell r="B621" t="str">
            <v>000110827</v>
          </cell>
          <cell r="C621" t="str">
            <v>CYCLOHEXANE</v>
          </cell>
          <cell r="D621" t="str">
            <v>L26SPEC</v>
          </cell>
          <cell r="E621" t="str">
            <v>2570</v>
          </cell>
          <cell r="F621">
            <v>9.299999475479126E-2</v>
          </cell>
          <cell r="G621" t="str">
            <v>GL</v>
          </cell>
          <cell r="H621" t="str">
            <v>DURO TM BLACK PLASTIC RUBBER</v>
          </cell>
          <cell r="I621">
            <v>10.01</v>
          </cell>
          <cell r="J621">
            <v>5</v>
          </cell>
        </row>
        <row r="622">
          <cell r="A622">
            <v>165.20000267028811</v>
          </cell>
          <cell r="B622" t="str">
            <v>000110827</v>
          </cell>
          <cell r="C622" t="str">
            <v>CYCLOHEXANE</v>
          </cell>
          <cell r="D622" t="str">
            <v>L10LEAN</v>
          </cell>
          <cell r="E622" t="str">
            <v>2937</v>
          </cell>
          <cell r="F622">
            <v>140</v>
          </cell>
          <cell r="G622" t="str">
            <v>GL</v>
          </cell>
          <cell r="H622" t="str">
            <v>SUPER 77 SPRAY ADHESIVE</v>
          </cell>
          <cell r="I622">
            <v>5.9000000953674316</v>
          </cell>
          <cell r="J622">
            <v>20</v>
          </cell>
        </row>
        <row r="623">
          <cell r="A623">
            <v>46.020000743865964</v>
          </cell>
          <cell r="B623" t="str">
            <v>000110827</v>
          </cell>
          <cell r="C623" t="str">
            <v>CYCLOHEXANE</v>
          </cell>
          <cell r="D623" t="str">
            <v>L240STA1</v>
          </cell>
          <cell r="E623" t="str">
            <v>2937</v>
          </cell>
          <cell r="F623">
            <v>39</v>
          </cell>
          <cell r="G623" t="str">
            <v>GL</v>
          </cell>
          <cell r="H623" t="str">
            <v>SUPER 77 SPRAY ADHESIVE</v>
          </cell>
          <cell r="I623">
            <v>5.9000000953674316</v>
          </cell>
          <cell r="J623">
            <v>20</v>
          </cell>
        </row>
        <row r="624">
          <cell r="A624">
            <v>120.36000194549561</v>
          </cell>
          <cell r="B624" t="str">
            <v>000110827</v>
          </cell>
          <cell r="C624" t="str">
            <v>CYCLOHEXANE</v>
          </cell>
          <cell r="D624" t="str">
            <v>L240STA1A</v>
          </cell>
          <cell r="E624" t="str">
            <v>2937</v>
          </cell>
          <cell r="F624">
            <v>102</v>
          </cell>
          <cell r="G624" t="str">
            <v>GL</v>
          </cell>
          <cell r="H624" t="str">
            <v>SUPER 77 SPRAY ADHESIVE</v>
          </cell>
          <cell r="I624">
            <v>5.9000000953674316</v>
          </cell>
          <cell r="J624">
            <v>20</v>
          </cell>
        </row>
        <row r="625">
          <cell r="A625">
            <v>0.29500000476837157</v>
          </cell>
          <cell r="B625" t="str">
            <v>000110827</v>
          </cell>
          <cell r="C625" t="str">
            <v>CYCLOHEXANE</v>
          </cell>
          <cell r="D625" t="str">
            <v>L60MAINT</v>
          </cell>
          <cell r="E625" t="str">
            <v>2937</v>
          </cell>
          <cell r="F625">
            <v>0.25</v>
          </cell>
          <cell r="G625" t="str">
            <v>GL</v>
          </cell>
          <cell r="H625" t="str">
            <v>SUPER 77 SPRAY ADHESIVE</v>
          </cell>
          <cell r="I625">
            <v>5.9000000953674316</v>
          </cell>
          <cell r="J625">
            <v>20</v>
          </cell>
        </row>
        <row r="626">
          <cell r="A626">
            <v>1.7700000286102295</v>
          </cell>
          <cell r="B626" t="str">
            <v>000110827</v>
          </cell>
          <cell r="C626" t="str">
            <v>CYCLOHEXANE</v>
          </cell>
          <cell r="D626" t="str">
            <v>L9783CH</v>
          </cell>
          <cell r="E626" t="str">
            <v>2937</v>
          </cell>
          <cell r="F626">
            <v>1.5</v>
          </cell>
          <cell r="G626" t="str">
            <v>GL</v>
          </cell>
          <cell r="H626" t="str">
            <v>SUPER 77 SPRAY ADHESIVE</v>
          </cell>
          <cell r="I626">
            <v>5.9000000953674316</v>
          </cell>
          <cell r="J626">
            <v>20</v>
          </cell>
        </row>
        <row r="627">
          <cell r="A627">
            <v>3.5400000572204591</v>
          </cell>
          <cell r="B627" t="str">
            <v>000110827</v>
          </cell>
          <cell r="C627" t="str">
            <v>CYCLOHEXANE</v>
          </cell>
          <cell r="D627" t="str">
            <v>LALTOONA</v>
          </cell>
          <cell r="E627" t="str">
            <v>2937</v>
          </cell>
          <cell r="F627">
            <v>3</v>
          </cell>
          <cell r="G627" t="str">
            <v>GL</v>
          </cell>
          <cell r="H627" t="str">
            <v>SUPER 77 SPRAY ADHESIVE</v>
          </cell>
          <cell r="I627">
            <v>5.9000000953674316</v>
          </cell>
          <cell r="J627">
            <v>20</v>
          </cell>
        </row>
        <row r="628">
          <cell r="A628">
            <v>3.5400000572204591</v>
          </cell>
          <cell r="B628" t="str">
            <v>000110827</v>
          </cell>
          <cell r="C628" t="str">
            <v>CYCLOHEXANE</v>
          </cell>
          <cell r="D628" t="str">
            <v>LFMIEERR</v>
          </cell>
          <cell r="E628" t="str">
            <v>2937</v>
          </cell>
          <cell r="F628">
            <v>3</v>
          </cell>
          <cell r="G628" t="str">
            <v>GL</v>
          </cell>
          <cell r="H628" t="str">
            <v>SUPER 77 SPRAY ADHESIVE</v>
          </cell>
          <cell r="I628">
            <v>5.9000000953674316</v>
          </cell>
          <cell r="J628">
            <v>20</v>
          </cell>
        </row>
        <row r="629">
          <cell r="A629">
            <v>7.0800001144409181</v>
          </cell>
          <cell r="B629" t="str">
            <v>000110827</v>
          </cell>
          <cell r="C629" t="str">
            <v>CYCLOHEXANE</v>
          </cell>
          <cell r="D629" t="str">
            <v>P636342</v>
          </cell>
          <cell r="E629" t="str">
            <v>2937</v>
          </cell>
          <cell r="F629">
            <v>6</v>
          </cell>
          <cell r="G629" t="str">
            <v>GL</v>
          </cell>
          <cell r="H629" t="str">
            <v>SUPER 77 SPRAY ADHESIVE</v>
          </cell>
          <cell r="I629">
            <v>5.9000000953674316</v>
          </cell>
          <cell r="J629">
            <v>20</v>
          </cell>
        </row>
        <row r="630">
          <cell r="A630">
            <v>5.3100000858306888</v>
          </cell>
          <cell r="B630" t="str">
            <v>000110827</v>
          </cell>
          <cell r="C630" t="str">
            <v>CYCLOHEXANE</v>
          </cell>
          <cell r="D630" t="str">
            <v>P9110109</v>
          </cell>
          <cell r="E630" t="str">
            <v>2937</v>
          </cell>
          <cell r="F630">
            <v>4.5</v>
          </cell>
          <cell r="G630" t="str">
            <v>GL</v>
          </cell>
          <cell r="H630" t="str">
            <v>SUPER 77 SPRAY ADHESIVE</v>
          </cell>
          <cell r="I630">
            <v>5.9000000953674316</v>
          </cell>
          <cell r="J630">
            <v>20</v>
          </cell>
        </row>
        <row r="631">
          <cell r="A631">
            <v>332.76000537872318</v>
          </cell>
          <cell r="B631" t="str">
            <v>000110827</v>
          </cell>
          <cell r="C631" t="str">
            <v>CYCLOHEXANE</v>
          </cell>
          <cell r="D631" t="str">
            <v>P9270732</v>
          </cell>
          <cell r="E631" t="str">
            <v>2937</v>
          </cell>
          <cell r="F631">
            <v>282</v>
          </cell>
          <cell r="G631" t="str">
            <v>GL</v>
          </cell>
          <cell r="H631" t="str">
            <v>SUPER 77 SPRAY ADHESIVE</v>
          </cell>
          <cell r="I631">
            <v>5.9000000953674316</v>
          </cell>
          <cell r="J631">
            <v>20</v>
          </cell>
        </row>
        <row r="632">
          <cell r="A632">
            <v>685.92155758383876</v>
          </cell>
          <cell r="C632" t="str">
            <v>CYCLOHEXANE Total</v>
          </cell>
        </row>
        <row r="633">
          <cell r="A633">
            <v>3.6312500834465029E-2</v>
          </cell>
          <cell r="B633" t="str">
            <v>026002802</v>
          </cell>
          <cell r="C633" t="str">
            <v>D-(CIS, TRANS) PHENOTHRIN</v>
          </cell>
          <cell r="D633" t="str">
            <v>L4CLEAN</v>
          </cell>
          <cell r="E633" t="str">
            <v>3645</v>
          </cell>
          <cell r="F633">
            <v>0.875</v>
          </cell>
          <cell r="G633" t="str">
            <v>GL</v>
          </cell>
          <cell r="H633" t="str">
            <v>PRO-LINK FLYING INSECT KILLER</v>
          </cell>
          <cell r="I633">
            <v>8.3000001907348633</v>
          </cell>
          <cell r="J633">
            <v>0.5</v>
          </cell>
        </row>
        <row r="634">
          <cell r="A634">
            <v>4.1500000953674315E-2</v>
          </cell>
          <cell r="B634" t="str">
            <v>026002802</v>
          </cell>
          <cell r="C634" t="str">
            <v>D-(CIS, TRANS) PHENOTHRIN</v>
          </cell>
          <cell r="D634" t="str">
            <v>P2MAINT</v>
          </cell>
          <cell r="E634" t="str">
            <v>3645</v>
          </cell>
          <cell r="F634">
            <v>1</v>
          </cell>
          <cell r="G634" t="str">
            <v>GL</v>
          </cell>
          <cell r="H634" t="str">
            <v>PRO-LINK FLYING INSECT KILLER</v>
          </cell>
          <cell r="I634">
            <v>8.3000001907348633</v>
          </cell>
          <cell r="J634">
            <v>0.5</v>
          </cell>
        </row>
        <row r="635">
          <cell r="A635">
            <v>7.7812501788139338E-2</v>
          </cell>
          <cell r="C635" t="str">
            <v>D-(CIS, TRANS) PHENOTHRIN Total</v>
          </cell>
        </row>
        <row r="636">
          <cell r="A636">
            <v>0.76326250000000007</v>
          </cell>
          <cell r="B636" t="str">
            <v>000084742</v>
          </cell>
          <cell r="C636" t="str">
            <v>DIBUTYL PHTHALATE</v>
          </cell>
          <cell r="D636" t="str">
            <v>P643436</v>
          </cell>
          <cell r="E636" t="str">
            <v>2771</v>
          </cell>
          <cell r="F636">
            <v>7.625</v>
          </cell>
          <cell r="G636" t="str">
            <v>GL</v>
          </cell>
          <cell r="H636" t="str">
            <v>76831</v>
          </cell>
          <cell r="I636">
            <v>10.01</v>
          </cell>
          <cell r="J636">
            <v>1</v>
          </cell>
        </row>
        <row r="637">
          <cell r="A637">
            <v>0.10009999999999999</v>
          </cell>
          <cell r="B637" t="str">
            <v>000084742</v>
          </cell>
          <cell r="C637" t="str">
            <v>DIBUTYL PHTHALATE</v>
          </cell>
          <cell r="D637" t="str">
            <v>P657596</v>
          </cell>
          <cell r="E637" t="str">
            <v>2771</v>
          </cell>
          <cell r="F637">
            <v>1</v>
          </cell>
          <cell r="G637" t="str">
            <v>GL</v>
          </cell>
          <cell r="H637" t="str">
            <v>76831</v>
          </cell>
          <cell r="I637">
            <v>10.01</v>
          </cell>
          <cell r="J637">
            <v>1</v>
          </cell>
        </row>
        <row r="638">
          <cell r="A638">
            <v>0.18768750000000001</v>
          </cell>
          <cell r="B638" t="str">
            <v>000084742</v>
          </cell>
          <cell r="C638" t="str">
            <v>DIBUTYL PHTHALATE</v>
          </cell>
          <cell r="D638" t="str">
            <v>P9110109</v>
          </cell>
          <cell r="E638" t="str">
            <v>2771</v>
          </cell>
          <cell r="F638">
            <v>1.875</v>
          </cell>
          <cell r="G638" t="str">
            <v>GL</v>
          </cell>
          <cell r="H638" t="str">
            <v>76831</v>
          </cell>
          <cell r="I638">
            <v>10.01</v>
          </cell>
          <cell r="J638">
            <v>1</v>
          </cell>
        </row>
        <row r="639">
          <cell r="A639">
            <v>0.50050000000000006</v>
          </cell>
          <cell r="B639" t="str">
            <v>000084742</v>
          </cell>
          <cell r="C639" t="str">
            <v>DIBUTYL PHTHALATE</v>
          </cell>
          <cell r="D639" t="str">
            <v>P9110109</v>
          </cell>
          <cell r="E639" t="str">
            <v>868</v>
          </cell>
          <cell r="F639">
            <v>0.25</v>
          </cell>
          <cell r="G639" t="str">
            <v>GL</v>
          </cell>
          <cell r="H639" t="str">
            <v>76591</v>
          </cell>
          <cell r="I639">
            <v>10.01</v>
          </cell>
          <cell r="J639">
            <v>20</v>
          </cell>
        </row>
        <row r="640">
          <cell r="A640">
            <v>0.25025000000000003</v>
          </cell>
          <cell r="B640" t="str">
            <v>000084742</v>
          </cell>
          <cell r="C640" t="str">
            <v>DIBUTYL PHTHALATE</v>
          </cell>
          <cell r="D640" t="str">
            <v>P9110109</v>
          </cell>
          <cell r="E640" t="str">
            <v>868D</v>
          </cell>
          <cell r="F640">
            <v>0.5</v>
          </cell>
          <cell r="G640" t="str">
            <v>GL</v>
          </cell>
          <cell r="H640" t="str">
            <v>76591D</v>
          </cell>
          <cell r="I640">
            <v>10.01</v>
          </cell>
          <cell r="J640">
            <v>5</v>
          </cell>
        </row>
        <row r="641">
          <cell r="A641">
            <v>5.0675625000000002</v>
          </cell>
          <cell r="B641" t="str">
            <v>000084742</v>
          </cell>
          <cell r="C641" t="str">
            <v>DIBUTYL PHTHALATE</v>
          </cell>
          <cell r="D641" t="str">
            <v>P9270734</v>
          </cell>
          <cell r="E641" t="str">
            <v>2646</v>
          </cell>
          <cell r="F641">
            <v>10.125</v>
          </cell>
          <cell r="G641" t="str">
            <v>GL</v>
          </cell>
          <cell r="H641" t="str">
            <v>76504P</v>
          </cell>
          <cell r="I641">
            <v>10.01</v>
          </cell>
          <cell r="J641">
            <v>5</v>
          </cell>
        </row>
        <row r="642">
          <cell r="A642">
            <v>0.20196000160217267</v>
          </cell>
          <cell r="B642" t="str">
            <v>000084742</v>
          </cell>
          <cell r="C642" t="str">
            <v>DIBUTYL PHTHALATE</v>
          </cell>
          <cell r="D642" t="str">
            <v>L14122H</v>
          </cell>
          <cell r="E642" t="str">
            <v>4521</v>
          </cell>
          <cell r="F642">
            <v>0.18700000643730164</v>
          </cell>
          <cell r="G642" t="str">
            <v>GL</v>
          </cell>
          <cell r="H642" t="str">
            <v>SKL-SP SPOTCHECK PENETRANT</v>
          </cell>
          <cell r="I642">
            <v>7.1999998092651367</v>
          </cell>
          <cell r="J642">
            <v>15</v>
          </cell>
        </row>
        <row r="643">
          <cell r="A643">
            <v>1.2149999678134917</v>
          </cell>
          <cell r="B643" t="str">
            <v>000084742</v>
          </cell>
          <cell r="C643" t="str">
            <v>DIBUTYL PHTHALATE</v>
          </cell>
          <cell r="D643" t="str">
            <v>L24MAINT</v>
          </cell>
          <cell r="E643" t="str">
            <v>4521</v>
          </cell>
          <cell r="F643">
            <v>1.125</v>
          </cell>
          <cell r="G643" t="str">
            <v>GL</v>
          </cell>
          <cell r="H643" t="str">
            <v>SKL-SP SPOTCHECK PENETRANT</v>
          </cell>
          <cell r="I643">
            <v>7.1999998092651367</v>
          </cell>
          <cell r="J643">
            <v>15</v>
          </cell>
        </row>
        <row r="644">
          <cell r="A644">
            <v>2.5</v>
          </cell>
          <cell r="B644" t="str">
            <v>000084742</v>
          </cell>
          <cell r="C644" t="str">
            <v>DIBUTYL PHTHALATE</v>
          </cell>
          <cell r="D644" t="str">
            <v>L20OILS</v>
          </cell>
          <cell r="E644" t="str">
            <v>1718</v>
          </cell>
          <cell r="F644">
            <v>50</v>
          </cell>
          <cell r="G644" t="str">
            <v>LB</v>
          </cell>
          <cell r="H644" t="str">
            <v>HOT DIP STRIPPABLE COATING</v>
          </cell>
          <cell r="I644">
            <v>8</v>
          </cell>
          <cell r="J644">
            <v>5</v>
          </cell>
        </row>
        <row r="645">
          <cell r="A645">
            <v>10.786322469415664</v>
          </cell>
          <cell r="C645" t="str">
            <v>DIBUTYL PHTHALATE Total</v>
          </cell>
        </row>
        <row r="646">
          <cell r="A646">
            <v>0.87600002288818357</v>
          </cell>
          <cell r="B646" t="str">
            <v>001717006</v>
          </cell>
          <cell r="C646" t="str">
            <v>DICHLOROFLUOROETHANE</v>
          </cell>
          <cell r="D646" t="str">
            <v>L12MAINT</v>
          </cell>
          <cell r="E646" t="str">
            <v>4389</v>
          </cell>
          <cell r="F646">
            <v>0.125</v>
          </cell>
          <cell r="G646" t="str">
            <v>GL</v>
          </cell>
          <cell r="H646" t="str">
            <v>CONTACT CLEANER 2000</v>
          </cell>
          <cell r="I646">
            <v>7.3000001907348633</v>
          </cell>
          <cell r="J646">
            <v>96</v>
          </cell>
        </row>
        <row r="647">
          <cell r="A647">
            <v>2.6280000686645506</v>
          </cell>
          <cell r="B647" t="str">
            <v>001717006</v>
          </cell>
          <cell r="C647" t="str">
            <v>DICHLOROFLUOROETHANE</v>
          </cell>
          <cell r="D647" t="str">
            <v>L20E</v>
          </cell>
          <cell r="E647" t="str">
            <v>4389</v>
          </cell>
          <cell r="F647">
            <v>0.375</v>
          </cell>
          <cell r="G647" t="str">
            <v>GL</v>
          </cell>
          <cell r="H647" t="str">
            <v>CONTACT CLEANER 2000</v>
          </cell>
          <cell r="I647">
            <v>7.3000001907348633</v>
          </cell>
          <cell r="J647">
            <v>96</v>
          </cell>
        </row>
        <row r="648">
          <cell r="A648">
            <v>425.73601112365725</v>
          </cell>
          <cell r="B648" t="str">
            <v>001717006</v>
          </cell>
          <cell r="C648" t="str">
            <v>DICHLOROFLUOROETHANE</v>
          </cell>
          <cell r="D648" t="str">
            <v>L2108202</v>
          </cell>
          <cell r="E648" t="str">
            <v>4389</v>
          </cell>
          <cell r="F648">
            <v>60.75</v>
          </cell>
          <cell r="G648" t="str">
            <v>GL</v>
          </cell>
          <cell r="H648" t="str">
            <v>CONTACT CLEANER 2000</v>
          </cell>
          <cell r="I648">
            <v>7.3000001907348633</v>
          </cell>
          <cell r="J648">
            <v>96</v>
          </cell>
        </row>
        <row r="649">
          <cell r="A649">
            <v>42.04800109863281</v>
          </cell>
          <cell r="B649" t="str">
            <v>001717006</v>
          </cell>
          <cell r="C649" t="str">
            <v>DICHLOROFLUOROETHANE</v>
          </cell>
          <cell r="D649" t="str">
            <v>L24MAINT</v>
          </cell>
          <cell r="E649" t="str">
            <v>4389</v>
          </cell>
          <cell r="F649">
            <v>6</v>
          </cell>
          <cell r="G649" t="str">
            <v>GL</v>
          </cell>
          <cell r="H649" t="str">
            <v>CONTACT CLEANER 2000</v>
          </cell>
          <cell r="I649">
            <v>7.3000001907348633</v>
          </cell>
          <cell r="J649">
            <v>96</v>
          </cell>
        </row>
        <row r="650">
          <cell r="A650">
            <v>21.024000549316405</v>
          </cell>
          <cell r="B650" t="str">
            <v>001717006</v>
          </cell>
          <cell r="C650" t="str">
            <v>DICHLOROFLUOROETHANE</v>
          </cell>
          <cell r="D650" t="str">
            <v>L2AJITNEY</v>
          </cell>
          <cell r="E650" t="str">
            <v>4389</v>
          </cell>
          <cell r="F650">
            <v>3</v>
          </cell>
          <cell r="G650" t="str">
            <v>GL</v>
          </cell>
          <cell r="H650" t="str">
            <v>CONTACT CLEANER 2000</v>
          </cell>
          <cell r="I650">
            <v>7.3000001907348633</v>
          </cell>
          <cell r="J650">
            <v>96</v>
          </cell>
        </row>
        <row r="651">
          <cell r="A651">
            <v>10.512000274658202</v>
          </cell>
          <cell r="B651" t="str">
            <v>001717006</v>
          </cell>
          <cell r="C651" t="str">
            <v>DICHLOROFLUOROETHANE</v>
          </cell>
          <cell r="D651" t="str">
            <v>L42JITBW</v>
          </cell>
          <cell r="E651" t="str">
            <v>4389</v>
          </cell>
          <cell r="F651">
            <v>1.5</v>
          </cell>
          <cell r="G651" t="str">
            <v>GL</v>
          </cell>
          <cell r="H651" t="str">
            <v>CONTACT CLEANER 2000</v>
          </cell>
          <cell r="I651">
            <v>7.3000001907348633</v>
          </cell>
          <cell r="J651">
            <v>96</v>
          </cell>
        </row>
        <row r="652">
          <cell r="A652">
            <v>42.04800109863281</v>
          </cell>
          <cell r="B652" t="str">
            <v>001717006</v>
          </cell>
          <cell r="C652" t="str">
            <v>DICHLOROFLUOROETHANE</v>
          </cell>
          <cell r="D652" t="str">
            <v>L4CLEAN</v>
          </cell>
          <cell r="E652" t="str">
            <v>4389</v>
          </cell>
          <cell r="F652">
            <v>6</v>
          </cell>
          <cell r="G652" t="str">
            <v>GL</v>
          </cell>
          <cell r="H652" t="str">
            <v>CONTACT CLEANER 2000</v>
          </cell>
          <cell r="I652">
            <v>7.3000001907348633</v>
          </cell>
          <cell r="J652">
            <v>96</v>
          </cell>
        </row>
        <row r="653">
          <cell r="A653">
            <v>10.512000274658202</v>
          </cell>
          <cell r="B653" t="str">
            <v>001717006</v>
          </cell>
          <cell r="C653" t="str">
            <v>DICHLOROFLUOROETHANE</v>
          </cell>
          <cell r="D653" t="str">
            <v>L9GAGE</v>
          </cell>
          <cell r="E653" t="str">
            <v>4389</v>
          </cell>
          <cell r="F653">
            <v>1.5</v>
          </cell>
          <cell r="G653" t="str">
            <v>GL</v>
          </cell>
          <cell r="H653" t="str">
            <v>CONTACT CLEANER 2000</v>
          </cell>
          <cell r="I653">
            <v>7.3000001907348633</v>
          </cell>
          <cell r="J653">
            <v>96</v>
          </cell>
        </row>
        <row r="654">
          <cell r="A654">
            <v>10.512000274658202</v>
          </cell>
          <cell r="B654" t="str">
            <v>001717006</v>
          </cell>
          <cell r="C654" t="str">
            <v>DICHLOROFLUOROETHANE</v>
          </cell>
          <cell r="D654" t="str">
            <v>LFMIEERR</v>
          </cell>
          <cell r="E654" t="str">
            <v>4389</v>
          </cell>
          <cell r="F654">
            <v>1.5</v>
          </cell>
          <cell r="G654" t="str">
            <v>GL</v>
          </cell>
          <cell r="H654" t="str">
            <v>CONTACT CLEANER 2000</v>
          </cell>
          <cell r="I654">
            <v>7.3000001907348633</v>
          </cell>
          <cell r="J654">
            <v>96</v>
          </cell>
        </row>
        <row r="655">
          <cell r="A655">
            <v>42.04800109863281</v>
          </cell>
          <cell r="B655" t="str">
            <v>001717006</v>
          </cell>
          <cell r="C655" t="str">
            <v>DICHLOROFLUOROETHANE</v>
          </cell>
          <cell r="D655" t="str">
            <v>PSHAFT</v>
          </cell>
          <cell r="E655" t="str">
            <v>4389</v>
          </cell>
          <cell r="F655">
            <v>6</v>
          </cell>
          <cell r="G655" t="str">
            <v>GL</v>
          </cell>
          <cell r="H655" t="str">
            <v>CONTACT CLEANER 2000</v>
          </cell>
          <cell r="I655">
            <v>7.3000001907348633</v>
          </cell>
          <cell r="J655">
            <v>96</v>
          </cell>
        </row>
        <row r="656">
          <cell r="A656">
            <v>1.7520000457763671</v>
          </cell>
          <cell r="B656" t="str">
            <v>001717006</v>
          </cell>
          <cell r="C656" t="str">
            <v>DICHLOROFLUOROETHANE</v>
          </cell>
          <cell r="D656" t="str">
            <v>T710</v>
          </cell>
          <cell r="E656" t="str">
            <v>4389</v>
          </cell>
          <cell r="F656">
            <v>0.25</v>
          </cell>
          <cell r="G656" t="str">
            <v>GL</v>
          </cell>
          <cell r="H656" t="str">
            <v>CONTACT CLEANER 2000</v>
          </cell>
          <cell r="I656">
            <v>7.3000001907348633</v>
          </cell>
          <cell r="J656">
            <v>96</v>
          </cell>
        </row>
        <row r="657">
          <cell r="A657">
            <v>609.6960159301758</v>
          </cell>
          <cell r="C657" t="str">
            <v>DICHLOROFLUOROETHANE Total</v>
          </cell>
        </row>
        <row r="658">
          <cell r="A658">
            <v>9.2399995803833015</v>
          </cell>
          <cell r="B658" t="str">
            <v>000111422</v>
          </cell>
          <cell r="C658" t="str">
            <v>DIETHANOLAMINE</v>
          </cell>
          <cell r="D658" t="str">
            <v>P510COOL</v>
          </cell>
          <cell r="E658" t="str">
            <v>3688</v>
          </cell>
          <cell r="F658">
            <v>55</v>
          </cell>
          <cell r="G658" t="str">
            <v>GL</v>
          </cell>
          <cell r="H658" t="str">
            <v>ALMCO 503R-1</v>
          </cell>
          <cell r="I658">
            <v>8.3999996185302734</v>
          </cell>
          <cell r="J658">
            <v>2</v>
          </cell>
        </row>
        <row r="659">
          <cell r="A659">
            <v>9.2399995803833015</v>
          </cell>
          <cell r="B659" t="str">
            <v>000111422</v>
          </cell>
          <cell r="C659" t="str">
            <v>DIETHANOLAMINE</v>
          </cell>
          <cell r="D659" t="str">
            <v>P525VIB</v>
          </cell>
          <cell r="E659" t="str">
            <v>3688</v>
          </cell>
          <cell r="F659">
            <v>55</v>
          </cell>
          <cell r="G659" t="str">
            <v>GL</v>
          </cell>
          <cell r="H659" t="str">
            <v>ALMCO 503R-1</v>
          </cell>
          <cell r="I659">
            <v>8.3999996185302734</v>
          </cell>
          <cell r="J659">
            <v>2</v>
          </cell>
        </row>
        <row r="660">
          <cell r="A660">
            <v>187</v>
          </cell>
          <cell r="B660" t="str">
            <v>000111422</v>
          </cell>
          <cell r="C660" t="str">
            <v>DIETHANOLAMINE</v>
          </cell>
          <cell r="D660" t="str">
            <v>P311</v>
          </cell>
          <cell r="E660" t="str">
            <v>3871</v>
          </cell>
          <cell r="F660">
            <v>440</v>
          </cell>
          <cell r="G660" t="str">
            <v>GL</v>
          </cell>
          <cell r="H660" t="str">
            <v>ATOGUARD 10</v>
          </cell>
          <cell r="I660">
            <v>8.5</v>
          </cell>
          <cell r="J660">
            <v>5</v>
          </cell>
        </row>
        <row r="661">
          <cell r="A661">
            <v>56.1</v>
          </cell>
          <cell r="B661" t="str">
            <v>000111422</v>
          </cell>
          <cell r="C661" t="str">
            <v>DIETHANOLAMINE</v>
          </cell>
          <cell r="D661" t="str">
            <v>P510COOL</v>
          </cell>
          <cell r="E661" t="str">
            <v>2924</v>
          </cell>
          <cell r="F661">
            <v>220</v>
          </cell>
          <cell r="G661" t="str">
            <v>GL</v>
          </cell>
          <cell r="H661" t="str">
            <v>ALMCO 2260D</v>
          </cell>
          <cell r="I661">
            <v>8.5</v>
          </cell>
          <cell r="J661">
            <v>3</v>
          </cell>
        </row>
        <row r="662">
          <cell r="A662">
            <v>140.25</v>
          </cell>
          <cell r="B662" t="str">
            <v>000111422</v>
          </cell>
          <cell r="C662" t="str">
            <v>DIETHANOLAMINE</v>
          </cell>
          <cell r="D662" t="str">
            <v>P510COOL</v>
          </cell>
          <cell r="E662" t="str">
            <v>3871</v>
          </cell>
          <cell r="F662">
            <v>330</v>
          </cell>
          <cell r="G662" t="str">
            <v>GL</v>
          </cell>
          <cell r="H662" t="str">
            <v>ATOGUARD 10</v>
          </cell>
          <cell r="I662">
            <v>8.5</v>
          </cell>
          <cell r="J662">
            <v>5</v>
          </cell>
        </row>
        <row r="663">
          <cell r="A663">
            <v>28.05</v>
          </cell>
          <cell r="B663" t="str">
            <v>000111422</v>
          </cell>
          <cell r="C663" t="str">
            <v>DIETHANOLAMINE</v>
          </cell>
          <cell r="D663" t="str">
            <v>P525VIB</v>
          </cell>
          <cell r="E663" t="str">
            <v>2924</v>
          </cell>
          <cell r="F663">
            <v>110</v>
          </cell>
          <cell r="G663" t="str">
            <v>GL</v>
          </cell>
          <cell r="H663" t="str">
            <v>ALMCO 2260D</v>
          </cell>
          <cell r="I663">
            <v>8.5</v>
          </cell>
          <cell r="J663">
            <v>3</v>
          </cell>
        </row>
        <row r="664">
          <cell r="A664">
            <v>4.6749999999999998</v>
          </cell>
          <cell r="B664" t="str">
            <v>000111422</v>
          </cell>
          <cell r="C664" t="str">
            <v>DIETHANOLAMINE</v>
          </cell>
          <cell r="D664" t="str">
            <v>P541510</v>
          </cell>
          <cell r="E664" t="str">
            <v>2035</v>
          </cell>
          <cell r="F664">
            <v>55</v>
          </cell>
          <cell r="G664" t="str">
            <v>GL</v>
          </cell>
          <cell r="H664" t="str">
            <v>LUSTRE CLEAN # 62</v>
          </cell>
          <cell r="I664">
            <v>8.5</v>
          </cell>
          <cell r="J664">
            <v>1</v>
          </cell>
        </row>
        <row r="665">
          <cell r="A665">
            <v>70.125</v>
          </cell>
          <cell r="B665" t="str">
            <v>000111422</v>
          </cell>
          <cell r="C665" t="str">
            <v>DIETHANOLAMINE</v>
          </cell>
          <cell r="D665" t="str">
            <v>P5MAINT</v>
          </cell>
          <cell r="E665" t="str">
            <v>3871</v>
          </cell>
          <cell r="F665">
            <v>165</v>
          </cell>
          <cell r="G665" t="str">
            <v>GL</v>
          </cell>
          <cell r="H665" t="str">
            <v>ATOGUARD 10</v>
          </cell>
          <cell r="I665">
            <v>8.5</v>
          </cell>
          <cell r="J665">
            <v>5</v>
          </cell>
        </row>
        <row r="666">
          <cell r="A666">
            <v>504.67999916076661</v>
          </cell>
          <cell r="C666" t="str">
            <v>DIETHANOLAMINE Total</v>
          </cell>
        </row>
        <row r="667">
          <cell r="A667">
            <v>165.46319963150017</v>
          </cell>
          <cell r="B667" t="str">
            <v>000131113</v>
          </cell>
          <cell r="C667" t="str">
            <v>DIMETHYLPHTHALATE</v>
          </cell>
          <cell r="D667" t="str">
            <v>L10PAMT</v>
          </cell>
          <cell r="E667" t="str">
            <v>P584</v>
          </cell>
          <cell r="F667">
            <v>28.139999389648438</v>
          </cell>
          <cell r="G667" t="str">
            <v>GL</v>
          </cell>
          <cell r="H667" t="str">
            <v>HARDENER (LIQUID), 100-2, -3</v>
          </cell>
          <cell r="I667">
            <v>9.8000001907348633</v>
          </cell>
          <cell r="J667">
            <v>60</v>
          </cell>
        </row>
        <row r="668">
          <cell r="A668">
            <v>165.46319963150017</v>
          </cell>
          <cell r="C668" t="str">
            <v>DIMETHYLPHTHALATE Total</v>
          </cell>
        </row>
        <row r="669">
          <cell r="A669">
            <v>21.978000610738995</v>
          </cell>
          <cell r="B669" t="str">
            <v>000122394</v>
          </cell>
          <cell r="C669" t="str">
            <v>DIPHENYLAMINE</v>
          </cell>
          <cell r="D669" t="str">
            <v>L2108208</v>
          </cell>
          <cell r="E669" t="str">
            <v>3588</v>
          </cell>
          <cell r="F669">
            <v>5940</v>
          </cell>
          <cell r="G669" t="str">
            <v>GL</v>
          </cell>
          <cell r="H669" t="str">
            <v>MOBILGEAR SHC 3200</v>
          </cell>
          <cell r="I669">
            <v>7.4000000953674316</v>
          </cell>
          <cell r="J669">
            <v>5.000000074505806E-2</v>
          </cell>
        </row>
        <row r="670">
          <cell r="A670">
            <v>0.20350000565499071</v>
          </cell>
          <cell r="B670" t="str">
            <v>000122394</v>
          </cell>
          <cell r="C670" t="str">
            <v>DIPHENYLAMINE</v>
          </cell>
          <cell r="D670" t="str">
            <v>L5MAINT</v>
          </cell>
          <cell r="E670" t="str">
            <v>3588</v>
          </cell>
          <cell r="F670">
            <v>55</v>
          </cell>
          <cell r="G670" t="str">
            <v>GL</v>
          </cell>
          <cell r="H670" t="str">
            <v>MOBILGEAR SHC 3200</v>
          </cell>
          <cell r="I670">
            <v>7.4000000953674316</v>
          </cell>
          <cell r="J670">
            <v>5.000000074505806E-2</v>
          </cell>
        </row>
        <row r="671">
          <cell r="A671">
            <v>0</v>
          </cell>
          <cell r="B671" t="str">
            <v>000122394</v>
          </cell>
          <cell r="C671" t="str">
            <v>DIPHENYLAMINE</v>
          </cell>
          <cell r="D671" t="str">
            <v>P314ASM</v>
          </cell>
          <cell r="E671" t="str">
            <v>3699</v>
          </cell>
          <cell r="F671">
            <v>770</v>
          </cell>
          <cell r="G671" t="str">
            <v>GL</v>
          </cell>
          <cell r="H671" t="str">
            <v>MOBILGEAR SHC 220</v>
          </cell>
          <cell r="I671">
            <v>7.4000000953674316</v>
          </cell>
          <cell r="J671">
            <v>0</v>
          </cell>
        </row>
        <row r="672">
          <cell r="A672">
            <v>0.2062500030733645</v>
          </cell>
          <cell r="B672" t="str">
            <v>000122394</v>
          </cell>
          <cell r="C672" t="str">
            <v>DIPHENYLAMINE</v>
          </cell>
          <cell r="D672" t="str">
            <v>L63SALES</v>
          </cell>
          <cell r="E672" t="str">
            <v>3483</v>
          </cell>
          <cell r="F672">
            <v>55</v>
          </cell>
          <cell r="G672" t="str">
            <v>GL</v>
          </cell>
          <cell r="H672" t="str">
            <v>MOBILGEAR SHC 6800 TM</v>
          </cell>
          <cell r="I672">
            <v>7.5</v>
          </cell>
          <cell r="J672">
            <v>5.000000074505806E-2</v>
          </cell>
        </row>
        <row r="673">
          <cell r="A673">
            <v>0</v>
          </cell>
          <cell r="B673" t="str">
            <v>000122394</v>
          </cell>
          <cell r="C673" t="str">
            <v>DIPHENYLAMINE</v>
          </cell>
          <cell r="D673" t="str">
            <v>P314ASM</v>
          </cell>
          <cell r="E673" t="str">
            <v>3699</v>
          </cell>
          <cell r="F673">
            <v>9200</v>
          </cell>
          <cell r="G673" t="str">
            <v>LB</v>
          </cell>
          <cell r="H673" t="str">
            <v>MOBILGEAR SHC 220</v>
          </cell>
          <cell r="I673">
            <v>7.4000000953674316</v>
          </cell>
          <cell r="J673">
            <v>0</v>
          </cell>
        </row>
        <row r="674">
          <cell r="A674">
            <v>22.387750619467351</v>
          </cell>
          <cell r="C674" t="str">
            <v>DIPHENYLAMINE Total</v>
          </cell>
        </row>
        <row r="675">
          <cell r="A675">
            <v>975.82050848007202</v>
          </cell>
          <cell r="B675" t="str">
            <v>000117817</v>
          </cell>
          <cell r="C675" t="str">
            <v>DISEC, OCTYL PHTHALATE</v>
          </cell>
          <cell r="D675" t="str">
            <v>L10LEAN</v>
          </cell>
          <cell r="E675" t="str">
            <v>4779</v>
          </cell>
          <cell r="F675">
            <v>433.697998046875</v>
          </cell>
          <cell r="G675" t="str">
            <v>GL</v>
          </cell>
          <cell r="H675" t="str">
            <v>MANUS BOND 75 AM 76 AM COLORS</v>
          </cell>
          <cell r="I675">
            <v>22.5</v>
          </cell>
          <cell r="J675">
            <v>10</v>
          </cell>
        </row>
        <row r="676">
          <cell r="A676">
            <v>611.23499536514282</v>
          </cell>
          <cell r="B676" t="str">
            <v>000117817</v>
          </cell>
          <cell r="C676" t="str">
            <v>DISEC, OCTYL PHTHALATE</v>
          </cell>
          <cell r="D676" t="str">
            <v>L10PAINT</v>
          </cell>
          <cell r="E676" t="str">
            <v>4779</v>
          </cell>
          <cell r="F676">
            <v>271.66000366210938</v>
          </cell>
          <cell r="G676" t="str">
            <v>GL</v>
          </cell>
          <cell r="H676" t="str">
            <v>MANUS BOND 75 AM 76 AM COLORS</v>
          </cell>
          <cell r="I676">
            <v>22.5</v>
          </cell>
          <cell r="J676">
            <v>10</v>
          </cell>
        </row>
        <row r="677">
          <cell r="A677">
            <v>11.070000171661377</v>
          </cell>
          <cell r="B677" t="str">
            <v>000117817</v>
          </cell>
          <cell r="C677" t="str">
            <v>DISEC, OCTYL PHTHALATE</v>
          </cell>
          <cell r="D677" t="str">
            <v>L10PNT98</v>
          </cell>
          <cell r="E677" t="str">
            <v>4779</v>
          </cell>
          <cell r="F677">
            <v>4.9200000762939453</v>
          </cell>
          <cell r="G677" t="str">
            <v>GL</v>
          </cell>
          <cell r="H677" t="str">
            <v>MANUS BOND 75 AM 76 AM COLORS</v>
          </cell>
          <cell r="I677">
            <v>22.5</v>
          </cell>
          <cell r="J677">
            <v>10</v>
          </cell>
        </row>
        <row r="678">
          <cell r="A678">
            <v>110.69999957084656</v>
          </cell>
          <cell r="B678" t="str">
            <v>000117817</v>
          </cell>
          <cell r="C678" t="str">
            <v>DISEC, OCTYL PHTHALATE</v>
          </cell>
          <cell r="D678" t="str">
            <v>L240STA1</v>
          </cell>
          <cell r="E678" t="str">
            <v>4779</v>
          </cell>
          <cell r="F678">
            <v>49.200000762939453</v>
          </cell>
          <cell r="G678" t="str">
            <v>GL</v>
          </cell>
          <cell r="H678" t="str">
            <v>MANUS BOND 75 AM 76 AM COLORS</v>
          </cell>
          <cell r="I678">
            <v>22.5</v>
          </cell>
          <cell r="J678">
            <v>10</v>
          </cell>
        </row>
        <row r="679">
          <cell r="A679">
            <v>461.38499879837036</v>
          </cell>
          <cell r="B679" t="str">
            <v>000117817</v>
          </cell>
          <cell r="C679" t="str">
            <v>DISEC, OCTYL PHTHALATE</v>
          </cell>
          <cell r="D679" t="str">
            <v>L240STA1A</v>
          </cell>
          <cell r="E679" t="str">
            <v>4779</v>
          </cell>
          <cell r="F679">
            <v>205.05999755859375</v>
          </cell>
          <cell r="G679" t="str">
            <v>GL</v>
          </cell>
          <cell r="H679" t="str">
            <v>MANUS BOND 75 AM 76 AM COLORS</v>
          </cell>
          <cell r="I679">
            <v>22.5</v>
          </cell>
          <cell r="J679">
            <v>10</v>
          </cell>
        </row>
        <row r="680">
          <cell r="A680">
            <v>16.605000257492065</v>
          </cell>
          <cell r="B680" t="str">
            <v>000117817</v>
          </cell>
          <cell r="C680" t="str">
            <v>DISEC, OCTYL PHTHALATE</v>
          </cell>
          <cell r="D680" t="str">
            <v>L730405</v>
          </cell>
          <cell r="E680" t="str">
            <v>4779</v>
          </cell>
          <cell r="F680">
            <v>7.380000114440918</v>
          </cell>
          <cell r="G680" t="str">
            <v>GL</v>
          </cell>
          <cell r="H680" t="str">
            <v>MANUS BOND 75 AM 76 AM COLORS</v>
          </cell>
          <cell r="I680">
            <v>22.5</v>
          </cell>
          <cell r="J680">
            <v>10</v>
          </cell>
        </row>
        <row r="681">
          <cell r="A681">
            <v>97.416001617908478</v>
          </cell>
          <cell r="B681" t="str">
            <v>000117817</v>
          </cell>
          <cell r="C681" t="str">
            <v>DISEC, OCTYL PHTHALATE</v>
          </cell>
          <cell r="D681" t="str">
            <v>L730407</v>
          </cell>
          <cell r="E681" t="str">
            <v>4779</v>
          </cell>
          <cell r="F681">
            <v>43.296001434326172</v>
          </cell>
          <cell r="G681" t="str">
            <v>GL</v>
          </cell>
          <cell r="H681" t="str">
            <v>MANUS BOND 75 AM 76 AM COLORS</v>
          </cell>
          <cell r="I681">
            <v>22.5</v>
          </cell>
          <cell r="J681">
            <v>10</v>
          </cell>
        </row>
        <row r="682">
          <cell r="A682">
            <v>852.57450199127197</v>
          </cell>
          <cell r="B682" t="str">
            <v>000117817</v>
          </cell>
          <cell r="C682" t="str">
            <v>DISEC, OCTYL PHTHALATE</v>
          </cell>
          <cell r="D682" t="str">
            <v>L740473</v>
          </cell>
          <cell r="E682" t="str">
            <v>4779</v>
          </cell>
          <cell r="F682">
            <v>378.9219970703125</v>
          </cell>
          <cell r="G682" t="str">
            <v>GL</v>
          </cell>
          <cell r="H682" t="str">
            <v>MANUS BOND 75 AM 76 AM COLORS</v>
          </cell>
          <cell r="I682">
            <v>22.5</v>
          </cell>
          <cell r="J682">
            <v>10</v>
          </cell>
        </row>
        <row r="683">
          <cell r="A683">
            <v>24.353999733924866</v>
          </cell>
          <cell r="B683" t="str">
            <v>000117817</v>
          </cell>
          <cell r="C683" t="str">
            <v>DISEC, OCTYL PHTHALATE</v>
          </cell>
          <cell r="D683" t="str">
            <v>L9DPAINT</v>
          </cell>
          <cell r="E683" t="str">
            <v>4779</v>
          </cell>
          <cell r="F683">
            <v>10.823999404907227</v>
          </cell>
          <cell r="G683" t="str">
            <v>GL</v>
          </cell>
          <cell r="H683" t="str">
            <v>MANUS BOND 75 AM 76 AM COLORS</v>
          </cell>
          <cell r="I683">
            <v>22.5</v>
          </cell>
          <cell r="J683">
            <v>10</v>
          </cell>
        </row>
        <row r="684">
          <cell r="A684">
            <v>16.605000257492065</v>
          </cell>
          <cell r="B684" t="str">
            <v>000117817</v>
          </cell>
          <cell r="C684" t="str">
            <v>DISEC, OCTYL PHTHALATE</v>
          </cell>
          <cell r="D684" t="str">
            <v>LALTOONA</v>
          </cell>
          <cell r="E684" t="str">
            <v>4779</v>
          </cell>
          <cell r="F684">
            <v>7.380000114440918</v>
          </cell>
          <cell r="G684" t="str">
            <v>GL</v>
          </cell>
          <cell r="H684" t="str">
            <v>MANUS BOND 75 AM 76 AM COLORS</v>
          </cell>
          <cell r="I684">
            <v>22.5</v>
          </cell>
          <cell r="J684">
            <v>10</v>
          </cell>
        </row>
        <row r="685">
          <cell r="A685">
            <v>17.711999952793121</v>
          </cell>
          <cell r="B685" t="str">
            <v>000117817</v>
          </cell>
          <cell r="C685" t="str">
            <v>DISEC, OCTYL PHTHALATE</v>
          </cell>
          <cell r="D685" t="str">
            <v>LFMIEERR</v>
          </cell>
          <cell r="E685" t="str">
            <v>4779</v>
          </cell>
          <cell r="F685">
            <v>7.8719997406005859</v>
          </cell>
          <cell r="G685" t="str">
            <v>GL</v>
          </cell>
          <cell r="H685" t="str">
            <v>MANUS BOND 75 AM 76 AM COLORS</v>
          </cell>
          <cell r="I685">
            <v>22.5</v>
          </cell>
          <cell r="J685">
            <v>10</v>
          </cell>
        </row>
        <row r="686">
          <cell r="A686">
            <v>3195.4770061969757</v>
          </cell>
          <cell r="C686" t="str">
            <v>DISEC, OCTYL PHTHALATE Total</v>
          </cell>
        </row>
        <row r="687">
          <cell r="A687">
            <v>8.8703997894287028</v>
          </cell>
          <cell r="B687" t="str">
            <v>000138932</v>
          </cell>
          <cell r="C687" t="str">
            <v>DISODIUM CYANODITHIOMIDOCARBONATE</v>
          </cell>
          <cell r="D687" t="str">
            <v>LAC1803</v>
          </cell>
          <cell r="E687" t="str">
            <v>3538</v>
          </cell>
          <cell r="F687">
            <v>24</v>
          </cell>
          <cell r="G687" t="str">
            <v>GL</v>
          </cell>
          <cell r="H687" t="str">
            <v>ALGENE 2-2322</v>
          </cell>
          <cell r="I687">
            <v>8.8000001907348633</v>
          </cell>
          <cell r="J687">
            <v>4.1999998092651367</v>
          </cell>
        </row>
        <row r="688">
          <cell r="A688">
            <v>8.8703997894287028</v>
          </cell>
          <cell r="C688" t="str">
            <v>DISODIUM CYANODITHIOMIDOCARBONATE Total</v>
          </cell>
        </row>
        <row r="689">
          <cell r="A689">
            <v>0.43999999761581421</v>
          </cell>
          <cell r="B689" t="str">
            <v>000106898</v>
          </cell>
          <cell r="C689" t="str">
            <v>EPICHLOROHYDRIN</v>
          </cell>
          <cell r="D689" t="str">
            <v>L9GAGE</v>
          </cell>
          <cell r="E689" t="str">
            <v>3946</v>
          </cell>
          <cell r="F689">
            <v>0.43999999761581421</v>
          </cell>
          <cell r="G689" t="str">
            <v>LB</v>
          </cell>
          <cell r="H689" t="str">
            <v>M-BOND AE RESIN</v>
          </cell>
          <cell r="I689">
            <v>9.6000003814697266</v>
          </cell>
          <cell r="J689">
            <v>100</v>
          </cell>
        </row>
        <row r="690">
          <cell r="A690">
            <v>0.43999999761581421</v>
          </cell>
          <cell r="C690" t="str">
            <v>EPICHLOROHYDRIN Total</v>
          </cell>
        </row>
        <row r="691">
          <cell r="A691">
            <v>0.74</v>
          </cell>
          <cell r="B691" t="str">
            <v>000110714</v>
          </cell>
          <cell r="C691" t="str">
            <v>ETHANE, 1,2-DIMETHOXY-</v>
          </cell>
          <cell r="D691" t="str">
            <v>L9GAGE</v>
          </cell>
          <cell r="E691" t="str">
            <v>7326</v>
          </cell>
          <cell r="F691">
            <v>0.125</v>
          </cell>
          <cell r="G691" t="str">
            <v>GL</v>
          </cell>
          <cell r="H691" t="str">
            <v>TETRA-ETCH ETCHANT</v>
          </cell>
          <cell r="I691">
            <v>8</v>
          </cell>
          <cell r="J691">
            <v>74</v>
          </cell>
        </row>
        <row r="692">
          <cell r="A692">
            <v>0.74</v>
          </cell>
          <cell r="C692" t="str">
            <v>ETHANE, 1,2-DIMETHOXY- Total</v>
          </cell>
        </row>
        <row r="693">
          <cell r="A693">
            <v>99.09899999999999</v>
          </cell>
          <cell r="B693" t="str">
            <v>000112345</v>
          </cell>
          <cell r="C693" t="str">
            <v>ETHANOL, 2-(2-BUTOXYETHOXY)-</v>
          </cell>
          <cell r="D693" t="str">
            <v>P5220119</v>
          </cell>
          <cell r="E693" t="str">
            <v>5618</v>
          </cell>
          <cell r="F693">
            <v>330</v>
          </cell>
          <cell r="G693" t="str">
            <v>GL</v>
          </cell>
          <cell r="H693" t="str">
            <v>COR STEEM 2</v>
          </cell>
          <cell r="I693">
            <v>10.01</v>
          </cell>
          <cell r="J693">
            <v>3</v>
          </cell>
        </row>
        <row r="694">
          <cell r="A694">
            <v>0.21</v>
          </cell>
          <cell r="B694" t="str">
            <v>000112345</v>
          </cell>
          <cell r="C694" t="str">
            <v>ETHANOL, 2-(2-BUTOXYETHOXY)-</v>
          </cell>
          <cell r="D694" t="str">
            <v>L18ELAB</v>
          </cell>
          <cell r="E694" t="str">
            <v>P642</v>
          </cell>
          <cell r="F694">
            <v>1</v>
          </cell>
          <cell r="G694" t="str">
            <v>GL</v>
          </cell>
          <cell r="H694" t="str">
            <v>B20W201 PROMAR 200 WHITE BASE</v>
          </cell>
          <cell r="I694">
            <v>10.5</v>
          </cell>
          <cell r="J694">
            <v>2</v>
          </cell>
        </row>
        <row r="695">
          <cell r="A695">
            <v>4.62</v>
          </cell>
          <cell r="B695" t="str">
            <v>000112345</v>
          </cell>
          <cell r="C695" t="str">
            <v>ETHANOL, 2-(2-BUTOXYETHOXY)-</v>
          </cell>
          <cell r="D695" t="str">
            <v>P2/6OILS</v>
          </cell>
          <cell r="E695" t="str">
            <v>P642</v>
          </cell>
          <cell r="F695">
            <v>22</v>
          </cell>
          <cell r="G695" t="str">
            <v>GL</v>
          </cell>
          <cell r="H695" t="str">
            <v>B20W201 PROMAR 200 WHITE BASE</v>
          </cell>
          <cell r="I695">
            <v>10.5</v>
          </cell>
          <cell r="J695">
            <v>2</v>
          </cell>
        </row>
        <row r="696">
          <cell r="A696">
            <v>6.954999876022339</v>
          </cell>
          <cell r="B696" t="str">
            <v>000112345</v>
          </cell>
          <cell r="C696" t="str">
            <v>ETHANOL, 2-(2-BUTOXYETHOXY)-</v>
          </cell>
          <cell r="D696" t="str">
            <v>L24PAINT</v>
          </cell>
          <cell r="E696" t="str">
            <v>P604</v>
          </cell>
          <cell r="F696">
            <v>13</v>
          </cell>
          <cell r="G696" t="str">
            <v>GL</v>
          </cell>
          <cell r="H696" t="str">
            <v>A88W14  PURE WHITE BASE X</v>
          </cell>
          <cell r="I696">
            <v>10.699999809265137</v>
          </cell>
          <cell r="J696">
            <v>5</v>
          </cell>
        </row>
        <row r="697">
          <cell r="A697">
            <v>1.0699999809265137</v>
          </cell>
          <cell r="B697" t="str">
            <v>000112345</v>
          </cell>
          <cell r="C697" t="str">
            <v>ETHANOL, 2-(2-BUTOXYETHOXY)-</v>
          </cell>
          <cell r="D697" t="str">
            <v>L74720</v>
          </cell>
          <cell r="E697" t="str">
            <v>P604</v>
          </cell>
          <cell r="F697">
            <v>2</v>
          </cell>
          <cell r="G697" t="str">
            <v>GL</v>
          </cell>
          <cell r="H697" t="str">
            <v>A88W14  PURE WHITE BASE X</v>
          </cell>
          <cell r="I697">
            <v>10.699999809265137</v>
          </cell>
          <cell r="J697">
            <v>5</v>
          </cell>
        </row>
        <row r="698">
          <cell r="A698">
            <v>111.95399985694884</v>
          </cell>
          <cell r="C698" t="str">
            <v>ETHANOL, 2-(2-BUTOXYETHOXY)- Total</v>
          </cell>
        </row>
        <row r="699">
          <cell r="A699">
            <v>2.5024999999999999E-2</v>
          </cell>
          <cell r="B699" t="str">
            <v>000111900</v>
          </cell>
          <cell r="C699" t="str">
            <v>ETHANOL, 2-(2-ETHOXYETHOXY)-</v>
          </cell>
          <cell r="D699" t="str">
            <v>L20E</v>
          </cell>
          <cell r="E699" t="str">
            <v>2308</v>
          </cell>
          <cell r="F699">
            <v>0.125</v>
          </cell>
          <cell r="G699" t="str">
            <v>GL</v>
          </cell>
          <cell r="H699" t="str">
            <v>AMGO SPRAY &amp; WIPE GERM.CLEANER</v>
          </cell>
          <cell r="I699">
            <v>10.01</v>
          </cell>
          <cell r="J699">
            <v>2</v>
          </cell>
        </row>
        <row r="700">
          <cell r="A700">
            <v>0.10009999999999999</v>
          </cell>
          <cell r="B700" t="str">
            <v>000111900</v>
          </cell>
          <cell r="C700" t="str">
            <v>ETHANOL, 2-(2-ETHOXYETHOXY)-</v>
          </cell>
          <cell r="D700" t="str">
            <v>L20OILS</v>
          </cell>
          <cell r="E700" t="str">
            <v>2308</v>
          </cell>
          <cell r="F700">
            <v>0.5</v>
          </cell>
          <cell r="G700" t="str">
            <v>GL</v>
          </cell>
          <cell r="H700" t="str">
            <v>AMGO SPRAY &amp; WIPE GERM.CLEANER</v>
          </cell>
          <cell r="I700">
            <v>10.01</v>
          </cell>
          <cell r="J700">
            <v>2</v>
          </cell>
        </row>
        <row r="701">
          <cell r="A701">
            <v>2.7027000000000001</v>
          </cell>
          <cell r="B701" t="str">
            <v>000111900</v>
          </cell>
          <cell r="C701" t="str">
            <v>ETHANOL, 2-(2-ETHOXYETHOXY)-</v>
          </cell>
          <cell r="D701" t="str">
            <v>L24TRNS</v>
          </cell>
          <cell r="E701" t="str">
            <v>4510</v>
          </cell>
          <cell r="F701">
            <v>9</v>
          </cell>
          <cell r="G701" t="str">
            <v>GL</v>
          </cell>
          <cell r="H701" t="str">
            <v>FIX</v>
          </cell>
          <cell r="I701">
            <v>10.01</v>
          </cell>
          <cell r="J701">
            <v>3</v>
          </cell>
        </row>
        <row r="702">
          <cell r="A702">
            <v>5.0049999999999997E-2</v>
          </cell>
          <cell r="B702" t="str">
            <v>000111900</v>
          </cell>
          <cell r="C702" t="str">
            <v>ETHANOL, 2-(2-ETHOXYETHOXY)-</v>
          </cell>
          <cell r="D702" t="str">
            <v>WMAINT6</v>
          </cell>
          <cell r="E702" t="str">
            <v>2308</v>
          </cell>
          <cell r="F702">
            <v>0.25</v>
          </cell>
          <cell r="G702" t="str">
            <v>GL</v>
          </cell>
          <cell r="H702" t="str">
            <v>AMGO SPRAY &amp; WIPE GERM.CLEANER</v>
          </cell>
          <cell r="I702">
            <v>10.01</v>
          </cell>
          <cell r="J702">
            <v>2</v>
          </cell>
        </row>
        <row r="703">
          <cell r="A703">
            <v>2.8778750000000004</v>
          </cell>
          <cell r="C703" t="str">
            <v>ETHANOL, 2-(2-ETHOXYETHOXY)- Total</v>
          </cell>
        </row>
        <row r="704">
          <cell r="A704">
            <v>0.85</v>
          </cell>
          <cell r="B704" t="str">
            <v>000112072</v>
          </cell>
          <cell r="C704" t="str">
            <v>ETHANOL, 2-BUTOXY-, ACETATE</v>
          </cell>
          <cell r="D704" t="str">
            <v>L240STA1</v>
          </cell>
          <cell r="E704" t="str">
            <v>P661</v>
          </cell>
          <cell r="F704">
            <v>2</v>
          </cell>
          <cell r="G704" t="str">
            <v>GL</v>
          </cell>
          <cell r="H704" t="str">
            <v>F79XXN0264-1173</v>
          </cell>
          <cell r="I704">
            <v>8.5</v>
          </cell>
          <cell r="J704">
            <v>5</v>
          </cell>
        </row>
        <row r="705">
          <cell r="A705">
            <v>0.53125</v>
          </cell>
          <cell r="B705" t="str">
            <v>000112072</v>
          </cell>
          <cell r="C705" t="str">
            <v>ETHANOL, 2-BUTOXY-, ACETATE</v>
          </cell>
          <cell r="D705" t="str">
            <v>L240STA1A</v>
          </cell>
          <cell r="E705" t="str">
            <v>P661</v>
          </cell>
          <cell r="F705">
            <v>1.25</v>
          </cell>
          <cell r="G705" t="str">
            <v>GL</v>
          </cell>
          <cell r="H705" t="str">
            <v>F79XXN0264-1173</v>
          </cell>
          <cell r="I705">
            <v>8.5</v>
          </cell>
          <cell r="J705">
            <v>5</v>
          </cell>
        </row>
        <row r="706">
          <cell r="A706">
            <v>1.3812500000000001</v>
          </cell>
          <cell r="C706" t="str">
            <v>ETHANOL, 2-BUTOXY-, ACETATE Total</v>
          </cell>
        </row>
        <row r="707">
          <cell r="A707">
            <v>2.0255759131755839</v>
          </cell>
          <cell r="B707" t="str">
            <v>002807309</v>
          </cell>
          <cell r="C707" t="str">
            <v>ETHANOL, 2-PROPOXY-</v>
          </cell>
          <cell r="D707" t="str">
            <v>L4PAINT</v>
          </cell>
          <cell r="E707" t="str">
            <v>P304</v>
          </cell>
          <cell r="F707">
            <v>5.6265997886657715</v>
          </cell>
          <cell r="G707" t="str">
            <v>GL</v>
          </cell>
          <cell r="H707" t="str">
            <v>AERO-TECH INDUSTRIAL GREEN</v>
          </cell>
          <cell r="I707">
            <v>7.1999998092651367</v>
          </cell>
          <cell r="J707">
            <v>5</v>
          </cell>
        </row>
        <row r="708">
          <cell r="A708">
            <v>0.40499998927116393</v>
          </cell>
          <cell r="B708" t="str">
            <v>002807309</v>
          </cell>
          <cell r="C708" t="str">
            <v>ETHANOL, 2-PROPOXY-</v>
          </cell>
          <cell r="D708" t="str">
            <v>L4PAINT</v>
          </cell>
          <cell r="E708" t="str">
            <v>P305</v>
          </cell>
          <cell r="F708">
            <v>1.125</v>
          </cell>
          <cell r="G708" t="str">
            <v>GL</v>
          </cell>
          <cell r="H708" t="str">
            <v>AERO-TECH ROYAL BLUE 92880</v>
          </cell>
          <cell r="I708">
            <v>7.1999998092651367</v>
          </cell>
          <cell r="J708">
            <v>5</v>
          </cell>
        </row>
        <row r="709">
          <cell r="A709">
            <v>1.2153599417114265</v>
          </cell>
          <cell r="B709" t="str">
            <v>002807309</v>
          </cell>
          <cell r="C709" t="str">
            <v>ETHANOL, 2-PROPOXY-</v>
          </cell>
          <cell r="D709" t="str">
            <v>L9783VM</v>
          </cell>
          <cell r="E709" t="str">
            <v>P304</v>
          </cell>
          <cell r="F709">
            <v>3.375999927520752</v>
          </cell>
          <cell r="G709" t="str">
            <v>GL</v>
          </cell>
          <cell r="H709" t="str">
            <v>AERO-TECH INDUSTRIAL GREEN</v>
          </cell>
          <cell r="I709">
            <v>7.1999998092651367</v>
          </cell>
          <cell r="J709">
            <v>5</v>
          </cell>
        </row>
        <row r="710">
          <cell r="A710">
            <v>0.40499998927116393</v>
          </cell>
          <cell r="B710" t="str">
            <v>002807309</v>
          </cell>
          <cell r="C710" t="str">
            <v>ETHANOL, 2-PROPOXY-</v>
          </cell>
          <cell r="D710" t="str">
            <v>L9783VM</v>
          </cell>
          <cell r="E710" t="str">
            <v>P305</v>
          </cell>
          <cell r="F710">
            <v>1.125</v>
          </cell>
          <cell r="G710" t="str">
            <v>GL</v>
          </cell>
          <cell r="H710" t="str">
            <v>AERO-TECH ROYAL BLUE 92880</v>
          </cell>
          <cell r="I710">
            <v>7.1999998092651367</v>
          </cell>
          <cell r="J710">
            <v>5</v>
          </cell>
        </row>
        <row r="711">
          <cell r="A711">
            <v>0.70400001525878908</v>
          </cell>
          <cell r="B711" t="str">
            <v>002807309</v>
          </cell>
          <cell r="C711" t="str">
            <v>ETHANOL, 2-PROPOXY-</v>
          </cell>
          <cell r="D711" t="str">
            <v>L10LEAN</v>
          </cell>
          <cell r="E711" t="str">
            <v>3963</v>
          </cell>
          <cell r="F711">
            <v>8</v>
          </cell>
          <cell r="G711" t="str">
            <v>GL</v>
          </cell>
          <cell r="H711" t="str">
            <v>B54YZ37  SAFETY YELLOW</v>
          </cell>
          <cell r="I711">
            <v>8.8000001907348633</v>
          </cell>
          <cell r="J711">
            <v>1</v>
          </cell>
        </row>
        <row r="712">
          <cell r="A712">
            <v>38.7200008392334</v>
          </cell>
          <cell r="B712" t="str">
            <v>002807309</v>
          </cell>
          <cell r="C712" t="str">
            <v>ETHANOL, 2-PROPOXY-</v>
          </cell>
          <cell r="D712" t="str">
            <v>L10MAINT</v>
          </cell>
          <cell r="E712" t="str">
            <v>3963</v>
          </cell>
          <cell r="F712">
            <v>440</v>
          </cell>
          <cell r="G712" t="str">
            <v>GL</v>
          </cell>
          <cell r="H712" t="str">
            <v>B54YZ37  SAFETY YELLOW</v>
          </cell>
          <cell r="I712">
            <v>8.8000001907348633</v>
          </cell>
          <cell r="J712">
            <v>1</v>
          </cell>
        </row>
        <row r="713">
          <cell r="A713">
            <v>0.17600000381469727</v>
          </cell>
          <cell r="B713" t="str">
            <v>002807309</v>
          </cell>
          <cell r="C713" t="str">
            <v>ETHANOL, 2-PROPOXY-</v>
          </cell>
          <cell r="D713" t="str">
            <v>L10PAINT</v>
          </cell>
          <cell r="E713" t="str">
            <v>3963</v>
          </cell>
          <cell r="F713">
            <v>2</v>
          </cell>
          <cell r="G713" t="str">
            <v>GL</v>
          </cell>
          <cell r="H713" t="str">
            <v>B54YZ37  SAFETY YELLOW</v>
          </cell>
          <cell r="I713">
            <v>8.8000001907348633</v>
          </cell>
          <cell r="J713">
            <v>1</v>
          </cell>
        </row>
        <row r="714">
          <cell r="A714">
            <v>0.35200000762939454</v>
          </cell>
          <cell r="B714" t="str">
            <v>002807309</v>
          </cell>
          <cell r="C714" t="str">
            <v>ETHANOL, 2-PROPOXY-</v>
          </cell>
          <cell r="D714" t="str">
            <v>L12MAINT</v>
          </cell>
          <cell r="E714" t="str">
            <v>3963</v>
          </cell>
          <cell r="F714">
            <v>4</v>
          </cell>
          <cell r="G714" t="str">
            <v>GL</v>
          </cell>
          <cell r="H714" t="str">
            <v>B54YZ37  SAFETY YELLOW</v>
          </cell>
          <cell r="I714">
            <v>8.8000001907348633</v>
          </cell>
          <cell r="J714">
            <v>1</v>
          </cell>
        </row>
        <row r="715">
          <cell r="A715">
            <v>0.26400000572204591</v>
          </cell>
          <cell r="B715" t="str">
            <v>002807309</v>
          </cell>
          <cell r="C715" t="str">
            <v>ETHANOL, 2-PROPOXY-</v>
          </cell>
          <cell r="D715" t="str">
            <v>L18ELAB</v>
          </cell>
          <cell r="E715" t="str">
            <v>3963</v>
          </cell>
          <cell r="F715">
            <v>3</v>
          </cell>
          <cell r="G715" t="str">
            <v>GL</v>
          </cell>
          <cell r="H715" t="str">
            <v>B54YZ37  SAFETY YELLOW</v>
          </cell>
          <cell r="I715">
            <v>8.8000001907348633</v>
          </cell>
          <cell r="J715">
            <v>1</v>
          </cell>
        </row>
        <row r="716">
          <cell r="A716">
            <v>1.4080000305175782</v>
          </cell>
          <cell r="B716" t="str">
            <v>002807309</v>
          </cell>
          <cell r="C716" t="str">
            <v>ETHANOL, 2-PROPOXY-</v>
          </cell>
          <cell r="D716" t="str">
            <v>L24PAINT</v>
          </cell>
          <cell r="E716" t="str">
            <v>3963</v>
          </cell>
          <cell r="F716">
            <v>16</v>
          </cell>
          <cell r="G716" t="str">
            <v>GL</v>
          </cell>
          <cell r="H716" t="str">
            <v>B54YZ37  SAFETY YELLOW</v>
          </cell>
          <cell r="I716">
            <v>8.8000001907348633</v>
          </cell>
          <cell r="J716">
            <v>1</v>
          </cell>
        </row>
        <row r="717">
          <cell r="A717">
            <v>8.8000001907348635E-2</v>
          </cell>
          <cell r="B717" t="str">
            <v>002807309</v>
          </cell>
          <cell r="C717" t="str">
            <v>ETHANOL, 2-PROPOXY-</v>
          </cell>
          <cell r="D717" t="str">
            <v>L24TRNS</v>
          </cell>
          <cell r="E717" t="str">
            <v>3963</v>
          </cell>
          <cell r="F717">
            <v>1</v>
          </cell>
          <cell r="G717" t="str">
            <v>GL</v>
          </cell>
          <cell r="H717" t="str">
            <v>B54YZ37  SAFETY YELLOW</v>
          </cell>
          <cell r="I717">
            <v>8.8000001907348633</v>
          </cell>
          <cell r="J717">
            <v>1</v>
          </cell>
        </row>
        <row r="718">
          <cell r="A718">
            <v>2.2880000495910648</v>
          </cell>
          <cell r="B718" t="str">
            <v>002807309</v>
          </cell>
          <cell r="C718" t="str">
            <v>ETHANOL, 2-PROPOXY-</v>
          </cell>
          <cell r="D718" t="str">
            <v>L4PAINT</v>
          </cell>
          <cell r="E718" t="str">
            <v>3963</v>
          </cell>
          <cell r="F718">
            <v>26</v>
          </cell>
          <cell r="G718" t="str">
            <v>GL</v>
          </cell>
          <cell r="H718" t="str">
            <v>B54YZ37  SAFETY YELLOW</v>
          </cell>
          <cell r="I718">
            <v>8.8000001907348633</v>
          </cell>
          <cell r="J718">
            <v>1</v>
          </cell>
        </row>
        <row r="719">
          <cell r="A719">
            <v>1.0560000228881836</v>
          </cell>
          <cell r="B719" t="str">
            <v>002807309</v>
          </cell>
          <cell r="C719" t="str">
            <v>ETHANOL, 2-PROPOXY-</v>
          </cell>
          <cell r="D719" t="str">
            <v>L52PAINT</v>
          </cell>
          <cell r="E719" t="str">
            <v>3963</v>
          </cell>
          <cell r="F719">
            <v>12</v>
          </cell>
          <cell r="G719" t="str">
            <v>GL</v>
          </cell>
          <cell r="H719" t="str">
            <v>B54YZ37  SAFETY YELLOW</v>
          </cell>
          <cell r="I719">
            <v>8.8000001907348633</v>
          </cell>
          <cell r="J719">
            <v>1</v>
          </cell>
        </row>
        <row r="720">
          <cell r="A720">
            <v>0.6160000133514405</v>
          </cell>
          <cell r="B720" t="str">
            <v>002807309</v>
          </cell>
          <cell r="C720" t="str">
            <v>ETHANOL, 2-PROPOXY-</v>
          </cell>
          <cell r="D720" t="str">
            <v>L5MAINT</v>
          </cell>
          <cell r="E720" t="str">
            <v>3963</v>
          </cell>
          <cell r="F720">
            <v>7</v>
          </cell>
          <cell r="G720" t="str">
            <v>GL</v>
          </cell>
          <cell r="H720" t="str">
            <v>B54YZ37  SAFETY YELLOW</v>
          </cell>
          <cell r="I720">
            <v>8.8000001907348633</v>
          </cell>
          <cell r="J720">
            <v>1</v>
          </cell>
        </row>
        <row r="721">
          <cell r="A721">
            <v>8.8000001907348635E-2</v>
          </cell>
          <cell r="B721" t="str">
            <v>002807309</v>
          </cell>
          <cell r="C721" t="str">
            <v>ETHANOL, 2-PROPOXY-</v>
          </cell>
          <cell r="D721" t="str">
            <v>L740473</v>
          </cell>
          <cell r="E721" t="str">
            <v>3963</v>
          </cell>
          <cell r="F721">
            <v>1</v>
          </cell>
          <cell r="G721" t="str">
            <v>GL</v>
          </cell>
          <cell r="H721" t="str">
            <v>B54YZ37  SAFETY YELLOW</v>
          </cell>
          <cell r="I721">
            <v>8.8000001907348633</v>
          </cell>
          <cell r="J721">
            <v>1</v>
          </cell>
        </row>
        <row r="722">
          <cell r="A722">
            <v>0.17600000381469727</v>
          </cell>
          <cell r="B722" t="str">
            <v>002807309</v>
          </cell>
          <cell r="C722" t="str">
            <v>ETHANOL, 2-PROPOXY-</v>
          </cell>
          <cell r="D722" t="str">
            <v>L74720</v>
          </cell>
          <cell r="E722" t="str">
            <v>3963</v>
          </cell>
          <cell r="F722">
            <v>2</v>
          </cell>
          <cell r="G722" t="str">
            <v>GL</v>
          </cell>
          <cell r="H722" t="str">
            <v>B54YZ37  SAFETY YELLOW</v>
          </cell>
          <cell r="I722">
            <v>8.8000001907348633</v>
          </cell>
          <cell r="J722">
            <v>1</v>
          </cell>
        </row>
        <row r="723">
          <cell r="A723">
            <v>0.17600000381469727</v>
          </cell>
          <cell r="B723" t="str">
            <v>002807309</v>
          </cell>
          <cell r="C723" t="str">
            <v>ETHANOL, 2-PROPOXY-</v>
          </cell>
          <cell r="D723" t="str">
            <v>P2/6OILS</v>
          </cell>
          <cell r="E723" t="str">
            <v>3963</v>
          </cell>
          <cell r="F723">
            <v>2</v>
          </cell>
          <cell r="G723" t="str">
            <v>GL</v>
          </cell>
          <cell r="H723" t="str">
            <v>B54YZ37  SAFETY YELLOW</v>
          </cell>
          <cell r="I723">
            <v>8.8000001907348633</v>
          </cell>
          <cell r="J723">
            <v>1</v>
          </cell>
        </row>
        <row r="724">
          <cell r="A724">
            <v>0.44000000953674318</v>
          </cell>
          <cell r="B724" t="str">
            <v>002807309</v>
          </cell>
          <cell r="C724" t="str">
            <v>ETHANOL, 2-PROPOXY-</v>
          </cell>
          <cell r="D724" t="str">
            <v>P2MAINT</v>
          </cell>
          <cell r="E724" t="str">
            <v>3963</v>
          </cell>
          <cell r="F724">
            <v>5</v>
          </cell>
          <cell r="G724" t="str">
            <v>GL</v>
          </cell>
          <cell r="H724" t="str">
            <v>B54YZ37  SAFETY YELLOW</v>
          </cell>
          <cell r="I724">
            <v>8.8000001907348633</v>
          </cell>
          <cell r="J724">
            <v>1</v>
          </cell>
        </row>
        <row r="725">
          <cell r="A725">
            <v>8.8000001907348635E-2</v>
          </cell>
          <cell r="B725" t="str">
            <v>002807309</v>
          </cell>
          <cell r="C725" t="str">
            <v>ETHANOL, 2-PROPOXY-</v>
          </cell>
          <cell r="D725" t="str">
            <v>X63MNTOF</v>
          </cell>
          <cell r="E725" t="str">
            <v>3963</v>
          </cell>
          <cell r="F725">
            <v>1</v>
          </cell>
          <cell r="G725" t="str">
            <v>GL</v>
          </cell>
          <cell r="H725" t="str">
            <v>B54YZ37  SAFETY YELLOW</v>
          </cell>
          <cell r="I725">
            <v>8.8000001907348633</v>
          </cell>
          <cell r="J725">
            <v>1</v>
          </cell>
        </row>
        <row r="726">
          <cell r="A726">
            <v>50.690936844324114</v>
          </cell>
          <cell r="C726" t="str">
            <v>ETHANOL, 2-PROPOXY- Total</v>
          </cell>
        </row>
        <row r="727">
          <cell r="A727">
            <v>0.50678624918460835</v>
          </cell>
          <cell r="B727" t="str">
            <v>000100414</v>
          </cell>
          <cell r="C727" t="str">
            <v>ETHYL BENZENE</v>
          </cell>
          <cell r="D727" t="str">
            <v>L10LEAN</v>
          </cell>
          <cell r="E727" t="str">
            <v>254A</v>
          </cell>
          <cell r="F727">
            <v>1.6875998973846436</v>
          </cell>
          <cell r="G727" t="str">
            <v>GL</v>
          </cell>
          <cell r="H727" t="str">
            <v>1303/1303A CRYSTAL CLEAR</v>
          </cell>
          <cell r="I727">
            <v>10.01</v>
          </cell>
          <cell r="J727">
            <v>3</v>
          </cell>
        </row>
        <row r="728">
          <cell r="A728">
            <v>2.5025000372901562E-3</v>
          </cell>
          <cell r="B728" t="str">
            <v>000100414</v>
          </cell>
          <cell r="C728" t="str">
            <v>ETHYL BENZENE</v>
          </cell>
          <cell r="D728" t="str">
            <v>L10PSFE</v>
          </cell>
          <cell r="E728" t="str">
            <v>7745</v>
          </cell>
          <cell r="F728">
            <v>0.25</v>
          </cell>
          <cell r="G728" t="str">
            <v>GL</v>
          </cell>
          <cell r="H728" t="str">
            <v>3MFINESSE-IT II</v>
          </cell>
          <cell r="I728">
            <v>10.01</v>
          </cell>
          <cell r="J728">
            <v>0.10000000149011612</v>
          </cell>
        </row>
        <row r="729">
          <cell r="A729">
            <v>0.16900883705019951</v>
          </cell>
          <cell r="B729" t="str">
            <v>000100414</v>
          </cell>
          <cell r="C729" t="str">
            <v>ETHYL BENZENE</v>
          </cell>
          <cell r="D729" t="str">
            <v>L14122H</v>
          </cell>
          <cell r="E729" t="str">
            <v>254A</v>
          </cell>
          <cell r="F729">
            <v>0.56279999017715454</v>
          </cell>
          <cell r="G729" t="str">
            <v>GL</v>
          </cell>
          <cell r="H729" t="str">
            <v>1303/1303A CRYSTAL CLEAR</v>
          </cell>
          <cell r="I729">
            <v>10.01</v>
          </cell>
          <cell r="J729">
            <v>3</v>
          </cell>
        </row>
        <row r="730">
          <cell r="A730">
            <v>2.7927900662273165E-2</v>
          </cell>
          <cell r="B730" t="str">
            <v>000100414</v>
          </cell>
          <cell r="C730" t="str">
            <v>ETHYL BENZENE</v>
          </cell>
          <cell r="D730" t="str">
            <v>L20E</v>
          </cell>
          <cell r="E730" t="str">
            <v>254A</v>
          </cell>
          <cell r="F730">
            <v>9.3000002205371857E-2</v>
          </cell>
          <cell r="G730" t="str">
            <v>GL</v>
          </cell>
          <cell r="H730" t="str">
            <v>1303/1303A CRYSTAL CLEAR</v>
          </cell>
          <cell r="I730">
            <v>10.01</v>
          </cell>
          <cell r="J730">
            <v>3</v>
          </cell>
        </row>
        <row r="731">
          <cell r="A731">
            <v>0.16876859298348426</v>
          </cell>
          <cell r="B731" t="str">
            <v>000100414</v>
          </cell>
          <cell r="C731" t="str">
            <v>ETHYL BENZENE</v>
          </cell>
          <cell r="D731" t="str">
            <v>L24PAINT</v>
          </cell>
          <cell r="E731" t="str">
            <v>254A</v>
          </cell>
          <cell r="F731">
            <v>0.56199997663497925</v>
          </cell>
          <cell r="G731" t="str">
            <v>GL</v>
          </cell>
          <cell r="H731" t="str">
            <v>1303/1303A CRYSTAL CLEAR</v>
          </cell>
          <cell r="I731">
            <v>10.01</v>
          </cell>
          <cell r="J731">
            <v>3</v>
          </cell>
        </row>
        <row r="732">
          <cell r="A732">
            <v>0.90090000000000003</v>
          </cell>
          <cell r="B732" t="str">
            <v>000100414</v>
          </cell>
          <cell r="C732" t="str">
            <v>ETHYL BENZENE</v>
          </cell>
          <cell r="D732" t="str">
            <v>L74720</v>
          </cell>
          <cell r="E732" t="str">
            <v>P696</v>
          </cell>
          <cell r="F732">
            <v>3</v>
          </cell>
          <cell r="G732" t="str">
            <v>GL</v>
          </cell>
          <cell r="H732" t="str">
            <v>B62T104 ULTRADEEP BASE</v>
          </cell>
          <cell r="I732">
            <v>10.01</v>
          </cell>
          <cell r="J732">
            <v>3</v>
          </cell>
        </row>
        <row r="733">
          <cell r="A733">
            <v>0.16876859298348426</v>
          </cell>
          <cell r="B733" t="str">
            <v>000100414</v>
          </cell>
          <cell r="C733" t="str">
            <v>ETHYL BENZENE</v>
          </cell>
          <cell r="D733" t="str">
            <v>T732307</v>
          </cell>
          <cell r="E733" t="str">
            <v>254A</v>
          </cell>
          <cell r="F733">
            <v>0.56199997663497925</v>
          </cell>
          <cell r="G733" t="str">
            <v>GL</v>
          </cell>
          <cell r="H733" t="str">
            <v>1303/1303A CRYSTAL CLEAR</v>
          </cell>
          <cell r="I733">
            <v>10.01</v>
          </cell>
          <cell r="J733">
            <v>3</v>
          </cell>
        </row>
        <row r="734">
          <cell r="A734">
            <v>0.33801767410039901</v>
          </cell>
          <cell r="B734" t="str">
            <v>000100414</v>
          </cell>
          <cell r="C734" t="str">
            <v>ETHYL BENZENE</v>
          </cell>
          <cell r="D734" t="str">
            <v>T732310</v>
          </cell>
          <cell r="E734" t="str">
            <v>254A</v>
          </cell>
          <cell r="F734">
            <v>1.1255999803543091</v>
          </cell>
          <cell r="G734" t="str">
            <v>GL</v>
          </cell>
          <cell r="H734" t="str">
            <v>1303/1303A CRYSTAL CLEAR</v>
          </cell>
          <cell r="I734">
            <v>10.01</v>
          </cell>
          <cell r="J734">
            <v>3</v>
          </cell>
        </row>
        <row r="735">
          <cell r="A735">
            <v>3.3750000596046451E-2</v>
          </cell>
          <cell r="B735" t="str">
            <v>000100414</v>
          </cell>
          <cell r="C735" t="str">
            <v>ETHYL BENZENE</v>
          </cell>
          <cell r="D735" t="str">
            <v>L10LEAN</v>
          </cell>
          <cell r="E735" t="str">
            <v>P1114</v>
          </cell>
          <cell r="F735">
            <v>0.625</v>
          </cell>
          <cell r="G735" t="str">
            <v>GL</v>
          </cell>
          <cell r="H735" t="str">
            <v>1765 GOLD</v>
          </cell>
          <cell r="I735">
            <v>5.4000000953674316</v>
          </cell>
          <cell r="J735">
            <v>1</v>
          </cell>
        </row>
        <row r="736">
          <cell r="A736">
            <v>0.55799998283386232</v>
          </cell>
          <cell r="B736" t="str">
            <v>000100414</v>
          </cell>
          <cell r="C736" t="str">
            <v>ETHYL BENZENE</v>
          </cell>
          <cell r="D736" t="str">
            <v>L10LEAN</v>
          </cell>
          <cell r="E736" t="str">
            <v>P621</v>
          </cell>
          <cell r="F736">
            <v>3</v>
          </cell>
          <cell r="G736" t="str">
            <v>GL</v>
          </cell>
          <cell r="H736" t="str">
            <v>140-0506 GLOSS BLACK</v>
          </cell>
          <cell r="I736">
            <v>6.1999998092651367</v>
          </cell>
          <cell r="J736">
            <v>3</v>
          </cell>
        </row>
        <row r="737">
          <cell r="A737">
            <v>7.7422497618198394</v>
          </cell>
          <cell r="B737" t="str">
            <v>000100414</v>
          </cell>
          <cell r="C737" t="str">
            <v>ETHYL BENZENE</v>
          </cell>
          <cell r="D737" t="str">
            <v>L10PAINT</v>
          </cell>
          <cell r="E737" t="str">
            <v>P621</v>
          </cell>
          <cell r="F737">
            <v>41.625</v>
          </cell>
          <cell r="G737" t="str">
            <v>GL</v>
          </cell>
          <cell r="H737" t="str">
            <v>140-0506 GLOSS BLACK</v>
          </cell>
          <cell r="I737">
            <v>6.1999998092651367</v>
          </cell>
          <cell r="J737">
            <v>3</v>
          </cell>
        </row>
        <row r="738">
          <cell r="A738">
            <v>3.9524998784065248</v>
          </cell>
          <cell r="B738" t="str">
            <v>000100414</v>
          </cell>
          <cell r="C738" t="str">
            <v>ETHYL BENZENE</v>
          </cell>
          <cell r="D738" t="str">
            <v>L10PNT98</v>
          </cell>
          <cell r="E738" t="str">
            <v>P621</v>
          </cell>
          <cell r="F738">
            <v>21.25</v>
          </cell>
          <cell r="G738" t="str">
            <v>GL</v>
          </cell>
          <cell r="H738" t="str">
            <v>140-0506 GLOSS BLACK</v>
          </cell>
          <cell r="I738">
            <v>6.1999998092651367</v>
          </cell>
          <cell r="J738">
            <v>3</v>
          </cell>
        </row>
        <row r="739">
          <cell r="A739">
            <v>0.18599999427795411</v>
          </cell>
          <cell r="B739" t="str">
            <v>000100414</v>
          </cell>
          <cell r="C739" t="str">
            <v>ETHYL BENZENE</v>
          </cell>
          <cell r="D739" t="str">
            <v>L24PAINT</v>
          </cell>
          <cell r="E739" t="str">
            <v>P621</v>
          </cell>
          <cell r="F739">
            <v>1</v>
          </cell>
          <cell r="G739" t="str">
            <v>GL</v>
          </cell>
          <cell r="H739" t="str">
            <v>140-0506 GLOSS BLACK</v>
          </cell>
          <cell r="I739">
            <v>6.1999998092651367</v>
          </cell>
          <cell r="J739">
            <v>3</v>
          </cell>
        </row>
        <row r="740">
          <cell r="A740">
            <v>0.13949999570846558</v>
          </cell>
          <cell r="B740" t="str">
            <v>000100414</v>
          </cell>
          <cell r="C740" t="str">
            <v>ETHYL BENZENE</v>
          </cell>
          <cell r="D740" t="str">
            <v>L4PAINT</v>
          </cell>
          <cell r="E740" t="str">
            <v>P621</v>
          </cell>
          <cell r="F740">
            <v>0.75</v>
          </cell>
          <cell r="G740" t="str">
            <v>GL</v>
          </cell>
          <cell r="H740" t="str">
            <v>140-0506 GLOSS BLACK</v>
          </cell>
          <cell r="I740">
            <v>6.1999998092651367</v>
          </cell>
          <cell r="J740">
            <v>3</v>
          </cell>
        </row>
        <row r="741">
          <cell r="A741">
            <v>0.92999997138977042</v>
          </cell>
          <cell r="B741" t="str">
            <v>000100414</v>
          </cell>
          <cell r="C741" t="str">
            <v>ETHYL BENZENE</v>
          </cell>
          <cell r="D741" t="str">
            <v>L60MAINT</v>
          </cell>
          <cell r="E741" t="str">
            <v>P621</v>
          </cell>
          <cell r="F741">
            <v>5</v>
          </cell>
          <cell r="G741" t="str">
            <v>GL</v>
          </cell>
          <cell r="H741" t="str">
            <v>140-0506 GLOSS BLACK</v>
          </cell>
          <cell r="I741">
            <v>6.1999998092651367</v>
          </cell>
          <cell r="J741">
            <v>3</v>
          </cell>
        </row>
        <row r="742">
          <cell r="A742">
            <v>1.8134999442100526</v>
          </cell>
          <cell r="B742" t="str">
            <v>000100414</v>
          </cell>
          <cell r="C742" t="str">
            <v>ETHYL BENZENE</v>
          </cell>
          <cell r="D742" t="str">
            <v>LFMIEERR</v>
          </cell>
          <cell r="E742" t="str">
            <v>P621</v>
          </cell>
          <cell r="F742">
            <v>9.75</v>
          </cell>
          <cell r="G742" t="str">
            <v>GL</v>
          </cell>
          <cell r="H742" t="str">
            <v>140-0506 GLOSS BLACK</v>
          </cell>
          <cell r="I742">
            <v>6.1999998092651367</v>
          </cell>
          <cell r="J742">
            <v>3</v>
          </cell>
        </row>
        <row r="743">
          <cell r="A743">
            <v>0.27899999141693116</v>
          </cell>
          <cell r="B743" t="str">
            <v>000100414</v>
          </cell>
          <cell r="C743" t="str">
            <v>ETHYL BENZENE</v>
          </cell>
          <cell r="D743" t="str">
            <v>P638384</v>
          </cell>
          <cell r="E743" t="str">
            <v>P621</v>
          </cell>
          <cell r="F743">
            <v>1.5</v>
          </cell>
          <cell r="G743" t="str">
            <v>GL</v>
          </cell>
          <cell r="H743" t="str">
            <v>140-0506 GLOSS BLACK</v>
          </cell>
          <cell r="I743">
            <v>6.1999998092651367</v>
          </cell>
          <cell r="J743">
            <v>3</v>
          </cell>
        </row>
        <row r="744">
          <cell r="A744">
            <v>1.1159999656677246</v>
          </cell>
          <cell r="B744" t="str">
            <v>000100414</v>
          </cell>
          <cell r="C744" t="str">
            <v>ETHYL BENZENE</v>
          </cell>
          <cell r="D744" t="str">
            <v>T741382</v>
          </cell>
          <cell r="E744" t="str">
            <v>P621</v>
          </cell>
          <cell r="F744">
            <v>6</v>
          </cell>
          <cell r="G744" t="str">
            <v>GL</v>
          </cell>
          <cell r="H744" t="str">
            <v>140-0506 GLOSS BLACK</v>
          </cell>
          <cell r="I744">
            <v>6.1999998092651367</v>
          </cell>
          <cell r="J744">
            <v>3</v>
          </cell>
        </row>
        <row r="745">
          <cell r="A745">
            <v>0.31500000953674312</v>
          </cell>
          <cell r="B745" t="str">
            <v>000100414</v>
          </cell>
          <cell r="C745" t="str">
            <v>ETHYL BENZENE</v>
          </cell>
          <cell r="D745" t="str">
            <v>L20E</v>
          </cell>
          <cell r="E745" t="str">
            <v>P231</v>
          </cell>
          <cell r="F745">
            <v>1.25</v>
          </cell>
          <cell r="G745" t="str">
            <v>GL</v>
          </cell>
          <cell r="H745" t="str">
            <v>1445 MED GREEN</v>
          </cell>
          <cell r="I745">
            <v>6.3000001907348633</v>
          </cell>
          <cell r="J745">
            <v>4</v>
          </cell>
        </row>
        <row r="746">
          <cell r="A746">
            <v>6.3000001907348627E-2</v>
          </cell>
          <cell r="B746" t="str">
            <v>000100414</v>
          </cell>
          <cell r="C746" t="str">
            <v>ETHYL BENZENE</v>
          </cell>
          <cell r="D746" t="str">
            <v>L24MAINT</v>
          </cell>
          <cell r="E746" t="str">
            <v>P231</v>
          </cell>
          <cell r="F746">
            <v>0.25</v>
          </cell>
          <cell r="G746" t="str">
            <v>GL</v>
          </cell>
          <cell r="H746" t="str">
            <v>1445 MED GREEN</v>
          </cell>
          <cell r="I746">
            <v>6.3000001907348633</v>
          </cell>
          <cell r="J746">
            <v>4</v>
          </cell>
        </row>
        <row r="747">
          <cell r="A747">
            <v>0.31500000953674312</v>
          </cell>
          <cell r="B747" t="str">
            <v>000100414</v>
          </cell>
          <cell r="C747" t="str">
            <v>ETHYL BENZENE</v>
          </cell>
          <cell r="D747" t="str">
            <v>L24PAINT</v>
          </cell>
          <cell r="E747" t="str">
            <v>P231</v>
          </cell>
          <cell r="F747">
            <v>1.25</v>
          </cell>
          <cell r="G747" t="str">
            <v>GL</v>
          </cell>
          <cell r="H747" t="str">
            <v>1445 MED GREEN</v>
          </cell>
          <cell r="I747">
            <v>6.3000001907348633</v>
          </cell>
          <cell r="J747">
            <v>4</v>
          </cell>
        </row>
        <row r="748">
          <cell r="A748">
            <v>4.5360001373291015</v>
          </cell>
          <cell r="B748" t="str">
            <v>000100414</v>
          </cell>
          <cell r="C748" t="str">
            <v>ETHYL BENZENE</v>
          </cell>
          <cell r="D748" t="str">
            <v>L24TRNS</v>
          </cell>
          <cell r="E748" t="str">
            <v>P59</v>
          </cell>
          <cell r="F748">
            <v>24</v>
          </cell>
          <cell r="G748" t="str">
            <v>GL</v>
          </cell>
          <cell r="H748" t="str">
            <v>KOT BLACK PAINT</v>
          </cell>
          <cell r="I748">
            <v>6.3000001907348633</v>
          </cell>
          <cell r="J748">
            <v>3</v>
          </cell>
        </row>
        <row r="749">
          <cell r="A749">
            <v>9.4500002861022947E-2</v>
          </cell>
          <cell r="B749" t="str">
            <v>000100414</v>
          </cell>
          <cell r="C749" t="str">
            <v>ETHYL BENZENE</v>
          </cell>
          <cell r="D749" t="str">
            <v>L42JITBW</v>
          </cell>
          <cell r="E749" t="str">
            <v>P231</v>
          </cell>
          <cell r="F749">
            <v>0.375</v>
          </cell>
          <cell r="G749" t="str">
            <v>GL</v>
          </cell>
          <cell r="H749" t="str">
            <v>1445 MED GREEN</v>
          </cell>
          <cell r="I749">
            <v>6.3000001907348633</v>
          </cell>
          <cell r="J749">
            <v>4</v>
          </cell>
        </row>
        <row r="750">
          <cell r="A750">
            <v>0.34650001049041745</v>
          </cell>
          <cell r="B750" t="str">
            <v>000100414</v>
          </cell>
          <cell r="C750" t="str">
            <v>ETHYL BENZENE</v>
          </cell>
          <cell r="D750" t="str">
            <v>L4PAINT</v>
          </cell>
          <cell r="E750" t="str">
            <v>P231</v>
          </cell>
          <cell r="F750">
            <v>1.375</v>
          </cell>
          <cell r="G750" t="str">
            <v>GL</v>
          </cell>
          <cell r="H750" t="str">
            <v>1445 MED GREEN</v>
          </cell>
          <cell r="I750">
            <v>6.3000001907348633</v>
          </cell>
          <cell r="J750">
            <v>4</v>
          </cell>
        </row>
        <row r="751">
          <cell r="A751">
            <v>0.56700001716613768</v>
          </cell>
          <cell r="B751" t="str">
            <v>000100414</v>
          </cell>
          <cell r="C751" t="str">
            <v>ETHYL BENZENE</v>
          </cell>
          <cell r="D751" t="str">
            <v>L9783VM</v>
          </cell>
          <cell r="E751" t="str">
            <v>P59</v>
          </cell>
          <cell r="F751">
            <v>3</v>
          </cell>
          <cell r="G751" t="str">
            <v>GL</v>
          </cell>
          <cell r="H751" t="str">
            <v>KOT BLACK PAINT</v>
          </cell>
          <cell r="I751">
            <v>6.3000001907348633</v>
          </cell>
          <cell r="J751">
            <v>3</v>
          </cell>
        </row>
        <row r="752">
          <cell r="A752">
            <v>0.3840000057220459</v>
          </cell>
          <cell r="B752" t="str">
            <v>000100414</v>
          </cell>
          <cell r="C752" t="str">
            <v>ETHYL BENZENE</v>
          </cell>
          <cell r="D752" t="str">
            <v>L10WW</v>
          </cell>
          <cell r="E752" t="str">
            <v>P1105</v>
          </cell>
          <cell r="F752">
            <v>1.5</v>
          </cell>
          <cell r="G752" t="str">
            <v>GL</v>
          </cell>
          <cell r="H752" t="str">
            <v>01150 ZINGER PINK</v>
          </cell>
          <cell r="I752">
            <v>6.4000000953674316</v>
          </cell>
          <cell r="J752">
            <v>4</v>
          </cell>
        </row>
        <row r="753">
          <cell r="A753">
            <v>4.9004999291896816</v>
          </cell>
          <cell r="B753" t="str">
            <v>000100414</v>
          </cell>
          <cell r="C753" t="str">
            <v>ETHYL BENZENE</v>
          </cell>
          <cell r="D753" t="str">
            <v>L10PAINT</v>
          </cell>
          <cell r="E753" t="str">
            <v>P616</v>
          </cell>
          <cell r="F753">
            <v>24.75</v>
          </cell>
          <cell r="G753" t="str">
            <v>GL</v>
          </cell>
          <cell r="H753" t="str">
            <v>140-0514 FLAT BLACK</v>
          </cell>
          <cell r="I753">
            <v>6.5999999046325684</v>
          </cell>
          <cell r="J753">
            <v>3</v>
          </cell>
        </row>
        <row r="754">
          <cell r="A754">
            <v>0.59399999141693116</v>
          </cell>
          <cell r="B754" t="str">
            <v>000100414</v>
          </cell>
          <cell r="C754" t="str">
            <v>ETHYL BENZENE</v>
          </cell>
          <cell r="D754" t="str">
            <v>L10PNT98</v>
          </cell>
          <cell r="E754" t="str">
            <v>P616</v>
          </cell>
          <cell r="F754">
            <v>3</v>
          </cell>
          <cell r="G754" t="str">
            <v>GL</v>
          </cell>
          <cell r="H754" t="str">
            <v>140-0514 FLAT BLACK</v>
          </cell>
          <cell r="I754">
            <v>6.5999999046325684</v>
          </cell>
          <cell r="J754">
            <v>3</v>
          </cell>
        </row>
        <row r="755">
          <cell r="A755">
            <v>0.99031677531738294</v>
          </cell>
          <cell r="B755" t="str">
            <v>000100414</v>
          </cell>
          <cell r="C755" t="str">
            <v>ETHYL BENZENE</v>
          </cell>
          <cell r="D755" t="str">
            <v>L20OILS</v>
          </cell>
          <cell r="E755" t="str">
            <v>P1024</v>
          </cell>
          <cell r="F755">
            <v>3.7511999607086182</v>
          </cell>
          <cell r="G755" t="str">
            <v>GL</v>
          </cell>
          <cell r="H755" t="str">
            <v>3821 HI-VISIBILITY YELLOW</v>
          </cell>
          <cell r="I755">
            <v>6.5999999046325684</v>
          </cell>
          <cell r="J755">
            <v>4</v>
          </cell>
        </row>
        <row r="756">
          <cell r="A756">
            <v>0.7424999892711639</v>
          </cell>
          <cell r="B756" t="str">
            <v>000100414</v>
          </cell>
          <cell r="C756" t="str">
            <v>ETHYL BENZENE</v>
          </cell>
          <cell r="D756" t="str">
            <v>L20OILS</v>
          </cell>
          <cell r="E756" t="str">
            <v>P616</v>
          </cell>
          <cell r="F756">
            <v>3.75</v>
          </cell>
          <cell r="G756" t="str">
            <v>GL</v>
          </cell>
          <cell r="H756" t="str">
            <v>140-0514 FLAT BLACK</v>
          </cell>
          <cell r="I756">
            <v>6.5999999046325684</v>
          </cell>
          <cell r="J756">
            <v>3</v>
          </cell>
        </row>
        <row r="757">
          <cell r="A757">
            <v>0.49515837979087851</v>
          </cell>
          <cell r="B757" t="str">
            <v>000100414</v>
          </cell>
          <cell r="C757" t="str">
            <v>ETHYL BENZENE</v>
          </cell>
          <cell r="D757" t="str">
            <v>L20PE</v>
          </cell>
          <cell r="E757" t="str">
            <v>P1024</v>
          </cell>
          <cell r="F757">
            <v>1.8755999803543091</v>
          </cell>
          <cell r="G757" t="str">
            <v>GL</v>
          </cell>
          <cell r="H757" t="str">
            <v>3821 HI-VISIBILITY YELLOW</v>
          </cell>
          <cell r="I757">
            <v>6.5999999046325684</v>
          </cell>
          <cell r="J757">
            <v>4</v>
          </cell>
        </row>
        <row r="758">
          <cell r="A758">
            <v>0.49499999284744262</v>
          </cell>
          <cell r="B758" t="str">
            <v>000100414</v>
          </cell>
          <cell r="C758" t="str">
            <v>ETHYL BENZENE</v>
          </cell>
          <cell r="D758" t="str">
            <v>L24PAINT</v>
          </cell>
          <cell r="E758" t="str">
            <v>P1024</v>
          </cell>
          <cell r="F758">
            <v>1.875</v>
          </cell>
          <cell r="G758" t="str">
            <v>GL</v>
          </cell>
          <cell r="H758" t="str">
            <v>3821 HI-VISIBILITY YELLOW</v>
          </cell>
          <cell r="I758">
            <v>6.5999999046325684</v>
          </cell>
          <cell r="J758">
            <v>4</v>
          </cell>
        </row>
        <row r="759">
          <cell r="A759">
            <v>0.44549999356269837</v>
          </cell>
          <cell r="B759" t="str">
            <v>000100414</v>
          </cell>
          <cell r="C759" t="str">
            <v>ETHYL BENZENE</v>
          </cell>
          <cell r="D759" t="str">
            <v>L24PAINT</v>
          </cell>
          <cell r="E759" t="str">
            <v>P616</v>
          </cell>
          <cell r="F759">
            <v>2.25</v>
          </cell>
          <cell r="G759" t="str">
            <v>GL</v>
          </cell>
          <cell r="H759" t="str">
            <v>140-0514 FLAT BLACK</v>
          </cell>
          <cell r="I759">
            <v>6.5999999046325684</v>
          </cell>
          <cell r="J759">
            <v>3</v>
          </cell>
        </row>
        <row r="760">
          <cell r="A760">
            <v>0.14849999785423279</v>
          </cell>
          <cell r="B760" t="str">
            <v>000100414</v>
          </cell>
          <cell r="C760" t="str">
            <v>ETHYL BENZENE</v>
          </cell>
          <cell r="D760" t="str">
            <v>L60MAINT</v>
          </cell>
          <cell r="E760" t="str">
            <v>P616</v>
          </cell>
          <cell r="F760">
            <v>0.75</v>
          </cell>
          <cell r="G760" t="str">
            <v>GL</v>
          </cell>
          <cell r="H760" t="str">
            <v>140-0514 FLAT BLACK</v>
          </cell>
          <cell r="I760">
            <v>6.5999999046325684</v>
          </cell>
          <cell r="J760">
            <v>3</v>
          </cell>
        </row>
        <row r="761">
          <cell r="A761">
            <v>3.5639999485015865</v>
          </cell>
          <cell r="B761" t="str">
            <v>000100414</v>
          </cell>
          <cell r="C761" t="str">
            <v>ETHYL BENZENE</v>
          </cell>
          <cell r="D761" t="str">
            <v>L730407</v>
          </cell>
          <cell r="E761" t="str">
            <v>P616</v>
          </cell>
          <cell r="F761">
            <v>18</v>
          </cell>
          <cell r="G761" t="str">
            <v>GL</v>
          </cell>
          <cell r="H761" t="str">
            <v>140-0514 FLAT BLACK</v>
          </cell>
          <cell r="I761">
            <v>6.5999999046325684</v>
          </cell>
          <cell r="J761">
            <v>3</v>
          </cell>
        </row>
        <row r="762">
          <cell r="A762">
            <v>11.805749829411507</v>
          </cell>
          <cell r="B762" t="str">
            <v>000100414</v>
          </cell>
          <cell r="C762" t="str">
            <v>ETHYL BENZENE</v>
          </cell>
          <cell r="D762" t="str">
            <v>L7CABPNT</v>
          </cell>
          <cell r="E762" t="str">
            <v>P616</v>
          </cell>
          <cell r="F762">
            <v>59.625</v>
          </cell>
          <cell r="G762" t="str">
            <v>GL</v>
          </cell>
          <cell r="H762" t="str">
            <v>140-0514 FLAT BLACK</v>
          </cell>
          <cell r="I762">
            <v>6.5999999046325684</v>
          </cell>
          <cell r="J762">
            <v>3</v>
          </cell>
        </row>
        <row r="763">
          <cell r="A763">
            <v>5.6429999184608457</v>
          </cell>
          <cell r="B763" t="str">
            <v>000100414</v>
          </cell>
          <cell r="C763" t="str">
            <v>ETHYL BENZENE</v>
          </cell>
          <cell r="D763" t="str">
            <v>L9DPAINT</v>
          </cell>
          <cell r="E763" t="str">
            <v>P616</v>
          </cell>
          <cell r="F763">
            <v>28.5</v>
          </cell>
          <cell r="G763" t="str">
            <v>GL</v>
          </cell>
          <cell r="H763" t="str">
            <v>140-0514 FLAT BLACK</v>
          </cell>
          <cell r="I763">
            <v>6.5999999046325684</v>
          </cell>
          <cell r="J763">
            <v>3</v>
          </cell>
        </row>
        <row r="764">
          <cell r="A764">
            <v>0.14849999785423279</v>
          </cell>
          <cell r="B764" t="str">
            <v>000100414</v>
          </cell>
          <cell r="C764" t="str">
            <v>ETHYL BENZENE</v>
          </cell>
          <cell r="D764" t="str">
            <v>LREPAIR</v>
          </cell>
          <cell r="E764" t="str">
            <v>P616</v>
          </cell>
          <cell r="F764">
            <v>0.75</v>
          </cell>
          <cell r="G764" t="str">
            <v>GL</v>
          </cell>
          <cell r="H764" t="str">
            <v>140-0514 FLAT BLACK</v>
          </cell>
          <cell r="I764">
            <v>6.5999999046325684</v>
          </cell>
          <cell r="J764">
            <v>3</v>
          </cell>
        </row>
        <row r="765">
          <cell r="A765">
            <v>0.49515838765869147</v>
          </cell>
          <cell r="B765" t="str">
            <v>000100414</v>
          </cell>
          <cell r="C765" t="str">
            <v>ETHYL BENZENE</v>
          </cell>
          <cell r="D765" t="str">
            <v>P643444</v>
          </cell>
          <cell r="E765" t="str">
            <v>P1024</v>
          </cell>
          <cell r="F765">
            <v>1.8755999803543091</v>
          </cell>
          <cell r="G765" t="str">
            <v>GL</v>
          </cell>
          <cell r="H765" t="str">
            <v>3821 HI-VISIBILITY YELLOW</v>
          </cell>
          <cell r="I765">
            <v>6.5999999046325684</v>
          </cell>
          <cell r="J765">
            <v>4</v>
          </cell>
        </row>
        <row r="766">
          <cell r="A766">
            <v>7.4249998927116395E-2</v>
          </cell>
          <cell r="B766" t="str">
            <v>000100414</v>
          </cell>
          <cell r="C766" t="str">
            <v>ETHYL BENZENE</v>
          </cell>
          <cell r="D766" t="str">
            <v>T732310</v>
          </cell>
          <cell r="E766" t="str">
            <v>P616</v>
          </cell>
          <cell r="F766">
            <v>0.375</v>
          </cell>
          <cell r="G766" t="str">
            <v>GL</v>
          </cell>
          <cell r="H766" t="str">
            <v>140-0514 FLAT BLACK</v>
          </cell>
          <cell r="I766">
            <v>6.5999999046325684</v>
          </cell>
          <cell r="J766">
            <v>3</v>
          </cell>
        </row>
        <row r="767">
          <cell r="A767">
            <v>1.4849999785423278</v>
          </cell>
          <cell r="B767" t="str">
            <v>000100414</v>
          </cell>
          <cell r="C767" t="str">
            <v>ETHYL BENZENE</v>
          </cell>
          <cell r="D767" t="str">
            <v>T741382</v>
          </cell>
          <cell r="E767" t="str">
            <v>P616</v>
          </cell>
          <cell r="F767">
            <v>7.5</v>
          </cell>
          <cell r="G767" t="str">
            <v>GL</v>
          </cell>
          <cell r="H767" t="str">
            <v>140-0514 FLAT BLACK</v>
          </cell>
          <cell r="I767">
            <v>6.5999999046325684</v>
          </cell>
          <cell r="J767">
            <v>3</v>
          </cell>
        </row>
        <row r="768">
          <cell r="A768">
            <v>1.1054999685287474</v>
          </cell>
          <cell r="B768" t="str">
            <v>000100414</v>
          </cell>
          <cell r="C768" t="str">
            <v>ETHYL BENZENE</v>
          </cell>
          <cell r="D768" t="str">
            <v>L10PAINT</v>
          </cell>
          <cell r="E768" t="str">
            <v>P544</v>
          </cell>
          <cell r="F768">
            <v>8.25</v>
          </cell>
          <cell r="G768" t="str">
            <v>GL</v>
          </cell>
          <cell r="H768" t="str">
            <v>140-0522 APPLIANCE WHITE</v>
          </cell>
          <cell r="I768">
            <v>6.6999998092651367</v>
          </cell>
          <cell r="J768">
            <v>2</v>
          </cell>
        </row>
        <row r="769">
          <cell r="A769">
            <v>0.30149999141693118</v>
          </cell>
          <cell r="B769" t="str">
            <v>000100414</v>
          </cell>
          <cell r="C769" t="str">
            <v>ETHYL BENZENE</v>
          </cell>
          <cell r="D769" t="str">
            <v>L10PNT98</v>
          </cell>
          <cell r="E769" t="str">
            <v>P544</v>
          </cell>
          <cell r="F769">
            <v>2.25</v>
          </cell>
          <cell r="G769" t="str">
            <v>GL</v>
          </cell>
          <cell r="H769" t="str">
            <v>140-0522 APPLIANCE WHITE</v>
          </cell>
          <cell r="I769">
            <v>6.6999998092651367</v>
          </cell>
          <cell r="J769">
            <v>2</v>
          </cell>
        </row>
        <row r="770">
          <cell r="A770">
            <v>0.32662499070167539</v>
          </cell>
          <cell r="B770" t="str">
            <v>000100414</v>
          </cell>
          <cell r="C770" t="str">
            <v>ETHYL BENZENE</v>
          </cell>
          <cell r="D770" t="str">
            <v>L24PAINT</v>
          </cell>
          <cell r="E770" t="str">
            <v>P257</v>
          </cell>
          <cell r="F770">
            <v>1.625</v>
          </cell>
          <cell r="G770" t="str">
            <v>GL</v>
          </cell>
          <cell r="H770" t="str">
            <v>01800 OSHA GLOSS WHITE</v>
          </cell>
          <cell r="I770">
            <v>6.6999998092651367</v>
          </cell>
          <cell r="J770">
            <v>3</v>
          </cell>
        </row>
        <row r="771">
          <cell r="A771">
            <v>3.3499999046325682E-2</v>
          </cell>
          <cell r="B771" t="str">
            <v>000100414</v>
          </cell>
          <cell r="C771" t="str">
            <v>ETHYL BENZENE</v>
          </cell>
          <cell r="D771" t="str">
            <v>L24PAINT</v>
          </cell>
          <cell r="E771" t="str">
            <v>P544</v>
          </cell>
          <cell r="F771">
            <v>0.25</v>
          </cell>
          <cell r="G771" t="str">
            <v>GL</v>
          </cell>
          <cell r="H771" t="str">
            <v>140-0522 APPLIANCE WHITE</v>
          </cell>
          <cell r="I771">
            <v>6.6999998092651367</v>
          </cell>
          <cell r="J771">
            <v>2</v>
          </cell>
        </row>
        <row r="772">
          <cell r="A772">
            <v>2.7134999227523804</v>
          </cell>
          <cell r="B772" t="str">
            <v>000100414</v>
          </cell>
          <cell r="C772" t="str">
            <v>ETHYL BENZENE</v>
          </cell>
          <cell r="D772" t="str">
            <v>L24TRNS</v>
          </cell>
          <cell r="E772" t="str">
            <v>P58</v>
          </cell>
          <cell r="F772">
            <v>13.5</v>
          </cell>
          <cell r="G772" t="str">
            <v>GL</v>
          </cell>
          <cell r="H772" t="str">
            <v>KOT WHITE PAINT</v>
          </cell>
          <cell r="I772">
            <v>6.6999998092651367</v>
          </cell>
          <cell r="J772">
            <v>3</v>
          </cell>
        </row>
        <row r="773">
          <cell r="A773">
            <v>0.30149999141693118</v>
          </cell>
          <cell r="B773" t="str">
            <v>000100414</v>
          </cell>
          <cell r="C773" t="str">
            <v>ETHYL BENZENE</v>
          </cell>
          <cell r="D773" t="str">
            <v>L4PAINT</v>
          </cell>
          <cell r="E773" t="str">
            <v>P257</v>
          </cell>
          <cell r="F773">
            <v>1.5</v>
          </cell>
          <cell r="G773" t="str">
            <v>GL</v>
          </cell>
          <cell r="H773" t="str">
            <v>01800 OSHA GLOSS WHITE</v>
          </cell>
          <cell r="I773">
            <v>6.6999998092651367</v>
          </cell>
          <cell r="J773">
            <v>3</v>
          </cell>
        </row>
        <row r="774">
          <cell r="A774">
            <v>0.30149999141693118</v>
          </cell>
          <cell r="B774" t="str">
            <v>000100414</v>
          </cell>
          <cell r="C774" t="str">
            <v>ETHYL BENZENE</v>
          </cell>
          <cell r="D774" t="str">
            <v>L50OILS</v>
          </cell>
          <cell r="E774" t="str">
            <v>P257</v>
          </cell>
          <cell r="F774">
            <v>1.5</v>
          </cell>
          <cell r="G774" t="str">
            <v>GL</v>
          </cell>
          <cell r="H774" t="str">
            <v>01800 OSHA GLOSS WHITE</v>
          </cell>
          <cell r="I774">
            <v>6.6999998092651367</v>
          </cell>
          <cell r="J774">
            <v>3</v>
          </cell>
        </row>
        <row r="775">
          <cell r="A775">
            <v>6.6999998092651364E-2</v>
          </cell>
          <cell r="B775" t="str">
            <v>000100414</v>
          </cell>
          <cell r="C775" t="str">
            <v>ETHYL BENZENE</v>
          </cell>
          <cell r="D775" t="str">
            <v>L50PAINT</v>
          </cell>
          <cell r="E775" t="str">
            <v>P544</v>
          </cell>
          <cell r="F775">
            <v>0.5</v>
          </cell>
          <cell r="G775" t="str">
            <v>GL</v>
          </cell>
          <cell r="H775" t="str">
            <v>140-0522 APPLIANCE WHITE</v>
          </cell>
          <cell r="I775">
            <v>6.6999998092651367</v>
          </cell>
          <cell r="J775">
            <v>2</v>
          </cell>
        </row>
        <row r="776">
          <cell r="A776">
            <v>0.10049999713897705</v>
          </cell>
          <cell r="B776" t="str">
            <v>000100414</v>
          </cell>
          <cell r="C776" t="str">
            <v>ETHYL BENZENE</v>
          </cell>
          <cell r="D776" t="str">
            <v>L60MAINT</v>
          </cell>
          <cell r="E776" t="str">
            <v>P544</v>
          </cell>
          <cell r="F776">
            <v>0.75</v>
          </cell>
          <cell r="G776" t="str">
            <v>GL</v>
          </cell>
          <cell r="H776" t="str">
            <v>140-0522 APPLIANCE WHITE</v>
          </cell>
          <cell r="I776">
            <v>6.6999998092651367</v>
          </cell>
          <cell r="J776">
            <v>2</v>
          </cell>
        </row>
        <row r="777">
          <cell r="A777">
            <v>0.50249998569488519</v>
          </cell>
          <cell r="B777" t="str">
            <v>000100414</v>
          </cell>
          <cell r="C777" t="str">
            <v>ETHYL BENZENE</v>
          </cell>
          <cell r="D777" t="str">
            <v>L730405</v>
          </cell>
          <cell r="E777" t="str">
            <v>P544</v>
          </cell>
          <cell r="F777">
            <v>3.75</v>
          </cell>
          <cell r="G777" t="str">
            <v>GL</v>
          </cell>
          <cell r="H777" t="str">
            <v>140-0522 APPLIANCE WHITE</v>
          </cell>
          <cell r="I777">
            <v>6.6999998092651367</v>
          </cell>
          <cell r="J777">
            <v>2</v>
          </cell>
        </row>
        <row r="778">
          <cell r="A778">
            <v>0.70349997997283942</v>
          </cell>
          <cell r="B778" t="str">
            <v>000100414</v>
          </cell>
          <cell r="C778" t="str">
            <v>ETHYL BENZENE</v>
          </cell>
          <cell r="D778" t="str">
            <v>L730407</v>
          </cell>
          <cell r="E778" t="str">
            <v>P544</v>
          </cell>
          <cell r="F778">
            <v>5.25</v>
          </cell>
          <cell r="G778" t="str">
            <v>GL</v>
          </cell>
          <cell r="H778" t="str">
            <v>140-0522 APPLIANCE WHITE</v>
          </cell>
          <cell r="I778">
            <v>6.6999998092651367</v>
          </cell>
          <cell r="J778">
            <v>2</v>
          </cell>
        </row>
        <row r="779">
          <cell r="A779">
            <v>2.0853749406337738</v>
          </cell>
          <cell r="B779" t="str">
            <v>000100414</v>
          </cell>
          <cell r="C779" t="str">
            <v>ETHYL BENZENE</v>
          </cell>
          <cell r="D779" t="str">
            <v>LFMIEERR</v>
          </cell>
          <cell r="E779" t="str">
            <v>P257</v>
          </cell>
          <cell r="F779">
            <v>10.375</v>
          </cell>
          <cell r="G779" t="str">
            <v>GL</v>
          </cell>
          <cell r="H779" t="str">
            <v>01800 OSHA GLOSS WHITE</v>
          </cell>
          <cell r="I779">
            <v>6.6999998092651367</v>
          </cell>
          <cell r="J779">
            <v>3</v>
          </cell>
        </row>
        <row r="780">
          <cell r="A780">
            <v>0.40199998855590818</v>
          </cell>
          <cell r="B780" t="str">
            <v>000100414</v>
          </cell>
          <cell r="C780" t="str">
            <v>ETHYL BENZENE</v>
          </cell>
          <cell r="D780" t="str">
            <v>LFMIEERR</v>
          </cell>
          <cell r="E780" t="str">
            <v>P544</v>
          </cell>
          <cell r="F780">
            <v>3</v>
          </cell>
          <cell r="G780" t="str">
            <v>GL</v>
          </cell>
          <cell r="H780" t="str">
            <v>140-0522 APPLIANCE WHITE</v>
          </cell>
          <cell r="I780">
            <v>6.6999998092651367</v>
          </cell>
          <cell r="J780">
            <v>2</v>
          </cell>
        </row>
        <row r="781">
          <cell r="A781">
            <v>0.40199998855590818</v>
          </cell>
          <cell r="B781" t="str">
            <v>000100414</v>
          </cell>
          <cell r="C781" t="str">
            <v>ETHYL BENZENE</v>
          </cell>
          <cell r="D781" t="str">
            <v>P638384</v>
          </cell>
          <cell r="E781" t="str">
            <v>P544</v>
          </cell>
          <cell r="F781">
            <v>3</v>
          </cell>
          <cell r="G781" t="str">
            <v>GL</v>
          </cell>
          <cell r="H781" t="str">
            <v>140-0522 APPLIANCE WHITE</v>
          </cell>
          <cell r="I781">
            <v>6.6999998092651367</v>
          </cell>
          <cell r="J781">
            <v>2</v>
          </cell>
        </row>
        <row r="782">
          <cell r="A782">
            <v>3.0149999141693113</v>
          </cell>
          <cell r="B782" t="str">
            <v>000100414</v>
          </cell>
          <cell r="C782" t="str">
            <v>ETHYL BENZENE</v>
          </cell>
          <cell r="D782" t="str">
            <v>T741382</v>
          </cell>
          <cell r="E782" t="str">
            <v>P544</v>
          </cell>
          <cell r="F782">
            <v>22.5</v>
          </cell>
          <cell r="G782" t="str">
            <v>GL</v>
          </cell>
          <cell r="H782" t="str">
            <v>140-0522 APPLIANCE WHITE</v>
          </cell>
          <cell r="I782">
            <v>6.6999998092651367</v>
          </cell>
          <cell r="J782">
            <v>2</v>
          </cell>
        </row>
        <row r="783">
          <cell r="A783">
            <v>0.10336199909257886</v>
          </cell>
          <cell r="B783" t="str">
            <v>000100414</v>
          </cell>
          <cell r="C783" t="str">
            <v>ETHYL BENZENE</v>
          </cell>
          <cell r="D783" t="str">
            <v>L24PAINT</v>
          </cell>
          <cell r="E783" t="str">
            <v>P625</v>
          </cell>
          <cell r="F783">
            <v>0.7489999532699585</v>
          </cell>
          <cell r="G783" t="str">
            <v>GL</v>
          </cell>
          <cell r="H783" t="str">
            <v>140-0597 FLAT WHITE</v>
          </cell>
          <cell r="I783">
            <v>6.9000000953674316</v>
          </cell>
          <cell r="J783">
            <v>2</v>
          </cell>
        </row>
        <row r="784">
          <cell r="A784">
            <v>0.15511199569511405</v>
          </cell>
          <cell r="B784" t="str">
            <v>000100414</v>
          </cell>
          <cell r="C784" t="str">
            <v>ETHYL BENZENE</v>
          </cell>
          <cell r="D784" t="str">
            <v>L4PAINT</v>
          </cell>
          <cell r="E784" t="str">
            <v>P625</v>
          </cell>
          <cell r="F784">
            <v>1.1239999532699585</v>
          </cell>
          <cell r="G784" t="str">
            <v>GL</v>
          </cell>
          <cell r="H784" t="str">
            <v>140-0597 FLAT WHITE</v>
          </cell>
          <cell r="I784">
            <v>6.9000000953674316</v>
          </cell>
          <cell r="J784">
            <v>2</v>
          </cell>
        </row>
        <row r="785">
          <cell r="A785">
            <v>91.080001258850103</v>
          </cell>
          <cell r="B785" t="str">
            <v>000100414</v>
          </cell>
          <cell r="C785" t="str">
            <v>ETHYL BENZENE</v>
          </cell>
          <cell r="D785" t="str">
            <v>L52PAINT</v>
          </cell>
          <cell r="E785" t="str">
            <v>3152</v>
          </cell>
          <cell r="F785">
            <v>110</v>
          </cell>
          <cell r="G785" t="str">
            <v>GL</v>
          </cell>
          <cell r="H785" t="str">
            <v>GE 1500 THINNER</v>
          </cell>
          <cell r="I785">
            <v>6.9000000953674316</v>
          </cell>
          <cell r="J785">
            <v>12</v>
          </cell>
        </row>
        <row r="786">
          <cell r="A786">
            <v>45.540000629425052</v>
          </cell>
          <cell r="B786" t="str">
            <v>000100414</v>
          </cell>
          <cell r="C786" t="str">
            <v>ETHYL BENZENE</v>
          </cell>
          <cell r="D786" t="str">
            <v>L9DPAINT</v>
          </cell>
          <cell r="E786" t="str">
            <v>3152</v>
          </cell>
          <cell r="F786">
            <v>55</v>
          </cell>
          <cell r="G786" t="str">
            <v>GL</v>
          </cell>
          <cell r="H786" t="str">
            <v>GE 1500 THINNER</v>
          </cell>
          <cell r="I786">
            <v>6.9000000953674316</v>
          </cell>
          <cell r="J786">
            <v>12</v>
          </cell>
        </row>
        <row r="787">
          <cell r="A787">
            <v>0.54344399428462964</v>
          </cell>
          <cell r="B787" t="str">
            <v>000100414</v>
          </cell>
          <cell r="C787" t="str">
            <v>ETHYL BENZENE</v>
          </cell>
          <cell r="D787" t="str">
            <v>L9DPAINT</v>
          </cell>
          <cell r="E787" t="str">
            <v>P625</v>
          </cell>
          <cell r="F787">
            <v>3.937999963760376</v>
          </cell>
          <cell r="G787" t="str">
            <v>GL</v>
          </cell>
          <cell r="H787" t="str">
            <v>140-0597 FLAT WHITE</v>
          </cell>
          <cell r="I787">
            <v>6.9000000953674316</v>
          </cell>
          <cell r="J787">
            <v>2</v>
          </cell>
        </row>
        <row r="788">
          <cell r="A788">
            <v>1593.9000220298767</v>
          </cell>
          <cell r="B788" t="str">
            <v>000100414</v>
          </cell>
          <cell r="C788" t="str">
            <v>ETHYL BENZENE</v>
          </cell>
          <cell r="D788" t="str">
            <v>P5422623</v>
          </cell>
          <cell r="E788" t="str">
            <v>3152</v>
          </cell>
          <cell r="F788">
            <v>1925</v>
          </cell>
          <cell r="G788" t="str">
            <v>GL</v>
          </cell>
          <cell r="H788" t="str">
            <v>GE 1500 THINNER</v>
          </cell>
          <cell r="I788">
            <v>6.9000000953674316</v>
          </cell>
          <cell r="J788">
            <v>12</v>
          </cell>
        </row>
        <row r="789">
          <cell r="A789">
            <v>4.1400000572204592</v>
          </cell>
          <cell r="B789" t="str">
            <v>000100414</v>
          </cell>
          <cell r="C789" t="str">
            <v>ETHYL BENZENE</v>
          </cell>
          <cell r="D789" t="str">
            <v>P634318</v>
          </cell>
          <cell r="E789" t="str">
            <v>3152</v>
          </cell>
          <cell r="F789">
            <v>5</v>
          </cell>
          <cell r="G789" t="str">
            <v>GL</v>
          </cell>
          <cell r="H789" t="str">
            <v>GE 1500 THINNER</v>
          </cell>
          <cell r="I789">
            <v>6.9000000953674316</v>
          </cell>
          <cell r="J789">
            <v>12</v>
          </cell>
        </row>
        <row r="790">
          <cell r="A790">
            <v>140.76000194549562</v>
          </cell>
          <cell r="B790" t="str">
            <v>000100414</v>
          </cell>
          <cell r="C790" t="str">
            <v>ETHYL BENZENE</v>
          </cell>
          <cell r="D790" t="str">
            <v>P638384</v>
          </cell>
          <cell r="E790" t="str">
            <v>3152</v>
          </cell>
          <cell r="F790">
            <v>170</v>
          </cell>
          <cell r="G790" t="str">
            <v>GL</v>
          </cell>
          <cell r="H790" t="str">
            <v>GE 1500 THINNER</v>
          </cell>
          <cell r="I790">
            <v>6.9000000953674316</v>
          </cell>
          <cell r="J790">
            <v>12</v>
          </cell>
        </row>
        <row r="791">
          <cell r="A791">
            <v>252.54000349044796</v>
          </cell>
          <cell r="B791" t="str">
            <v>000100414</v>
          </cell>
          <cell r="C791" t="str">
            <v>ETHYL BENZENE</v>
          </cell>
          <cell r="D791" t="str">
            <v>P657596</v>
          </cell>
          <cell r="E791" t="str">
            <v>3152</v>
          </cell>
          <cell r="F791">
            <v>305</v>
          </cell>
          <cell r="G791" t="str">
            <v>GL</v>
          </cell>
          <cell r="H791" t="str">
            <v>GE 1500 THINNER</v>
          </cell>
          <cell r="I791">
            <v>6.9000000953674316</v>
          </cell>
          <cell r="J791">
            <v>12</v>
          </cell>
        </row>
        <row r="792">
          <cell r="A792">
            <v>28.980000400543211</v>
          </cell>
          <cell r="B792" t="str">
            <v>000100414</v>
          </cell>
          <cell r="C792" t="str">
            <v>ETHYL BENZENE</v>
          </cell>
          <cell r="D792" t="str">
            <v>X420004</v>
          </cell>
          <cell r="E792" t="str">
            <v>3152</v>
          </cell>
          <cell r="F792">
            <v>35</v>
          </cell>
          <cell r="G792" t="str">
            <v>GL</v>
          </cell>
          <cell r="H792" t="str">
            <v>GE 1500 THINNER</v>
          </cell>
          <cell r="I792">
            <v>6.9000000953674316</v>
          </cell>
          <cell r="J792">
            <v>12</v>
          </cell>
        </row>
        <row r="793">
          <cell r="A793">
            <v>1.155</v>
          </cell>
          <cell r="B793" t="str">
            <v>000100414</v>
          </cell>
          <cell r="C793" t="str">
            <v>ETHYL BENZENE</v>
          </cell>
          <cell r="D793" t="str">
            <v>L10LEAN</v>
          </cell>
          <cell r="E793" t="str">
            <v>P622</v>
          </cell>
          <cell r="F793">
            <v>5.5</v>
          </cell>
          <cell r="G793" t="str">
            <v>GL</v>
          </cell>
          <cell r="H793" t="str">
            <v>140-0613 PRIMER GRAY</v>
          </cell>
          <cell r="I793">
            <v>7</v>
          </cell>
          <cell r="J793">
            <v>3</v>
          </cell>
        </row>
        <row r="794">
          <cell r="A794">
            <v>1.26</v>
          </cell>
          <cell r="B794" t="str">
            <v>000100414</v>
          </cell>
          <cell r="C794" t="str">
            <v>ETHYL BENZENE</v>
          </cell>
          <cell r="D794" t="str">
            <v>L20OILS</v>
          </cell>
          <cell r="E794" t="str">
            <v>P622</v>
          </cell>
          <cell r="F794">
            <v>6</v>
          </cell>
          <cell r="G794" t="str">
            <v>GL</v>
          </cell>
          <cell r="H794" t="str">
            <v>140-0613 PRIMER GRAY</v>
          </cell>
          <cell r="I794">
            <v>7</v>
          </cell>
          <cell r="J794">
            <v>3</v>
          </cell>
        </row>
        <row r="795">
          <cell r="A795">
            <v>0.39374999999999999</v>
          </cell>
          <cell r="B795" t="str">
            <v>000100414</v>
          </cell>
          <cell r="C795" t="str">
            <v>ETHYL BENZENE</v>
          </cell>
          <cell r="D795" t="str">
            <v>L24PAINT</v>
          </cell>
          <cell r="E795" t="str">
            <v>P622</v>
          </cell>
          <cell r="F795">
            <v>1.875</v>
          </cell>
          <cell r="G795" t="str">
            <v>GL</v>
          </cell>
          <cell r="H795" t="str">
            <v>140-0613 PRIMER GRAY</v>
          </cell>
          <cell r="I795">
            <v>7</v>
          </cell>
          <cell r="J795">
            <v>3</v>
          </cell>
        </row>
        <row r="796">
          <cell r="A796">
            <v>0.78749999999999998</v>
          </cell>
          <cell r="B796" t="str">
            <v>000100414</v>
          </cell>
          <cell r="C796" t="str">
            <v>ETHYL BENZENE</v>
          </cell>
          <cell r="D796" t="str">
            <v>L4PAINT</v>
          </cell>
          <cell r="E796" t="str">
            <v>P622</v>
          </cell>
          <cell r="F796">
            <v>3.75</v>
          </cell>
          <cell r="G796" t="str">
            <v>GL</v>
          </cell>
          <cell r="H796" t="str">
            <v>140-0613 PRIMER GRAY</v>
          </cell>
          <cell r="I796">
            <v>7</v>
          </cell>
          <cell r="J796">
            <v>3</v>
          </cell>
        </row>
        <row r="797">
          <cell r="A797">
            <v>0.315</v>
          </cell>
          <cell r="B797" t="str">
            <v>000100414</v>
          </cell>
          <cell r="C797" t="str">
            <v>ETHYL BENZENE</v>
          </cell>
          <cell r="D797" t="str">
            <v>L50OILS</v>
          </cell>
          <cell r="E797" t="str">
            <v>P622</v>
          </cell>
          <cell r="F797">
            <v>1.5</v>
          </cell>
          <cell r="G797" t="str">
            <v>GL</v>
          </cell>
          <cell r="H797" t="str">
            <v>140-0613 PRIMER GRAY</v>
          </cell>
          <cell r="I797">
            <v>7</v>
          </cell>
          <cell r="J797">
            <v>3</v>
          </cell>
        </row>
        <row r="798">
          <cell r="A798">
            <v>0.63</v>
          </cell>
          <cell r="B798" t="str">
            <v>000100414</v>
          </cell>
          <cell r="C798" t="str">
            <v>ETHYL BENZENE</v>
          </cell>
          <cell r="D798" t="str">
            <v>L50PAINT</v>
          </cell>
          <cell r="E798" t="str">
            <v>P622</v>
          </cell>
          <cell r="F798">
            <v>3</v>
          </cell>
          <cell r="G798" t="str">
            <v>GL</v>
          </cell>
          <cell r="H798" t="str">
            <v>140-0613 PRIMER GRAY</v>
          </cell>
          <cell r="I798">
            <v>7</v>
          </cell>
          <cell r="J798">
            <v>3</v>
          </cell>
        </row>
        <row r="799">
          <cell r="A799">
            <v>0.63</v>
          </cell>
          <cell r="B799" t="str">
            <v>000100414</v>
          </cell>
          <cell r="C799" t="str">
            <v>ETHYL BENZENE</v>
          </cell>
          <cell r="D799" t="str">
            <v>L9783VM</v>
          </cell>
          <cell r="E799" t="str">
            <v>P622</v>
          </cell>
          <cell r="F799">
            <v>3</v>
          </cell>
          <cell r="G799" t="str">
            <v>GL</v>
          </cell>
          <cell r="H799" t="str">
            <v>140-0613 PRIMER GRAY</v>
          </cell>
          <cell r="I799">
            <v>7</v>
          </cell>
          <cell r="J799">
            <v>3</v>
          </cell>
        </row>
        <row r="800">
          <cell r="A800">
            <v>0.63</v>
          </cell>
          <cell r="B800" t="str">
            <v>000100414</v>
          </cell>
          <cell r="C800" t="str">
            <v>ETHYL BENZENE</v>
          </cell>
          <cell r="D800" t="str">
            <v>LALTOONA</v>
          </cell>
          <cell r="E800" t="str">
            <v>P622</v>
          </cell>
          <cell r="F800">
            <v>3</v>
          </cell>
          <cell r="G800" t="str">
            <v>GL</v>
          </cell>
          <cell r="H800" t="str">
            <v>140-0613 PRIMER GRAY</v>
          </cell>
          <cell r="I800">
            <v>7</v>
          </cell>
          <cell r="J800">
            <v>3</v>
          </cell>
        </row>
        <row r="801">
          <cell r="A801">
            <v>3.15</v>
          </cell>
          <cell r="B801" t="str">
            <v>000100414</v>
          </cell>
          <cell r="C801" t="str">
            <v>ETHYL BENZENE</v>
          </cell>
          <cell r="D801" t="str">
            <v>LFMIEERR</v>
          </cell>
          <cell r="E801" t="str">
            <v>P622</v>
          </cell>
          <cell r="F801">
            <v>15</v>
          </cell>
          <cell r="G801" t="str">
            <v>GL</v>
          </cell>
          <cell r="H801" t="str">
            <v>140-0613 PRIMER GRAY</v>
          </cell>
          <cell r="I801">
            <v>7</v>
          </cell>
          <cell r="J801">
            <v>3</v>
          </cell>
        </row>
        <row r="802">
          <cell r="A802">
            <v>1.6274999999999999</v>
          </cell>
          <cell r="B802" t="str">
            <v>000100414</v>
          </cell>
          <cell r="C802" t="str">
            <v>ETHYL BENZENE</v>
          </cell>
          <cell r="D802" t="str">
            <v>P638384</v>
          </cell>
          <cell r="E802" t="str">
            <v>P622</v>
          </cell>
          <cell r="F802">
            <v>7.75</v>
          </cell>
          <cell r="G802" t="str">
            <v>GL</v>
          </cell>
          <cell r="H802" t="str">
            <v>140-0613 PRIMER GRAY</v>
          </cell>
          <cell r="I802">
            <v>7</v>
          </cell>
          <cell r="J802">
            <v>3</v>
          </cell>
        </row>
        <row r="803">
          <cell r="A803">
            <v>0.105</v>
          </cell>
          <cell r="B803" t="str">
            <v>000100414</v>
          </cell>
          <cell r="C803" t="str">
            <v>ETHYL BENZENE</v>
          </cell>
          <cell r="D803" t="str">
            <v>T760TEST</v>
          </cell>
          <cell r="E803" t="str">
            <v>P622</v>
          </cell>
          <cell r="F803">
            <v>0.5</v>
          </cell>
          <cell r="G803" t="str">
            <v>GL</v>
          </cell>
          <cell r="H803" t="str">
            <v>140-0613 PRIMER GRAY</v>
          </cell>
          <cell r="I803">
            <v>7</v>
          </cell>
          <cell r="J803">
            <v>3</v>
          </cell>
        </row>
        <row r="804">
          <cell r="A804">
            <v>0.48599998712539672</v>
          </cell>
          <cell r="B804" t="str">
            <v>000100414</v>
          </cell>
          <cell r="C804" t="str">
            <v>ETHYL BENZENE</v>
          </cell>
          <cell r="D804" t="str">
            <v>L10LEAN</v>
          </cell>
          <cell r="E804" t="str">
            <v>P624</v>
          </cell>
          <cell r="F804">
            <v>2.25</v>
          </cell>
          <cell r="G804" t="str">
            <v>GL</v>
          </cell>
          <cell r="H804" t="str">
            <v>140-0589 PRIMER RED</v>
          </cell>
          <cell r="I804">
            <v>7.1999998092651367</v>
          </cell>
          <cell r="J804">
            <v>3</v>
          </cell>
        </row>
        <row r="805">
          <cell r="A805">
            <v>0.16199999570846557</v>
          </cell>
          <cell r="B805" t="str">
            <v>000100414</v>
          </cell>
          <cell r="C805" t="str">
            <v>ETHYL BENZENE</v>
          </cell>
          <cell r="D805" t="str">
            <v>L24PAINT</v>
          </cell>
          <cell r="E805" t="str">
            <v>P624</v>
          </cell>
          <cell r="F805">
            <v>0.75</v>
          </cell>
          <cell r="G805" t="str">
            <v>GL</v>
          </cell>
          <cell r="H805" t="str">
            <v>140-0589 PRIMER RED</v>
          </cell>
          <cell r="I805">
            <v>7.1999998092651367</v>
          </cell>
          <cell r="J805">
            <v>3</v>
          </cell>
        </row>
        <row r="806">
          <cell r="A806">
            <v>0.32399999141693114</v>
          </cell>
          <cell r="B806" t="str">
            <v>000100414</v>
          </cell>
          <cell r="C806" t="str">
            <v>ETHYL BENZENE</v>
          </cell>
          <cell r="D806" t="str">
            <v>L42JITBW</v>
          </cell>
          <cell r="E806" t="str">
            <v>P624</v>
          </cell>
          <cell r="F806">
            <v>1.5</v>
          </cell>
          <cell r="G806" t="str">
            <v>GL</v>
          </cell>
          <cell r="H806" t="str">
            <v>140-0589 PRIMER RED</v>
          </cell>
          <cell r="I806">
            <v>7.1999998092651367</v>
          </cell>
          <cell r="J806">
            <v>3</v>
          </cell>
        </row>
        <row r="807">
          <cell r="A807">
            <v>2.0255759131755839</v>
          </cell>
          <cell r="B807" t="str">
            <v>000100414</v>
          </cell>
          <cell r="C807" t="str">
            <v>ETHYL BENZENE</v>
          </cell>
          <cell r="D807" t="str">
            <v>L4PAINT</v>
          </cell>
          <cell r="E807" t="str">
            <v>P304</v>
          </cell>
          <cell r="F807">
            <v>5.6265997886657715</v>
          </cell>
          <cell r="G807" t="str">
            <v>GL</v>
          </cell>
          <cell r="H807" t="str">
            <v>AERO-TECH INDUSTRIAL GREEN</v>
          </cell>
          <cell r="I807">
            <v>7.1999998092651367</v>
          </cell>
          <cell r="J807">
            <v>5</v>
          </cell>
        </row>
        <row r="808">
          <cell r="A808">
            <v>0.40499998927116393</v>
          </cell>
          <cell r="B808" t="str">
            <v>000100414</v>
          </cell>
          <cell r="C808" t="str">
            <v>ETHYL BENZENE</v>
          </cell>
          <cell r="D808" t="str">
            <v>L4PAINT</v>
          </cell>
          <cell r="E808" t="str">
            <v>P305</v>
          </cell>
          <cell r="F808">
            <v>1.125</v>
          </cell>
          <cell r="G808" t="str">
            <v>GL</v>
          </cell>
          <cell r="H808" t="str">
            <v>AERO-TECH ROYAL BLUE 92880</v>
          </cell>
          <cell r="I808">
            <v>7.1999998092651367</v>
          </cell>
          <cell r="J808">
            <v>5</v>
          </cell>
        </row>
        <row r="809">
          <cell r="A809">
            <v>1.3499999642372131</v>
          </cell>
          <cell r="B809" t="str">
            <v>000100414</v>
          </cell>
          <cell r="C809" t="str">
            <v>ETHYL BENZENE</v>
          </cell>
          <cell r="D809" t="str">
            <v>L4PAINT</v>
          </cell>
          <cell r="E809" t="str">
            <v>P624</v>
          </cell>
          <cell r="F809">
            <v>6.25</v>
          </cell>
          <cell r="G809" t="str">
            <v>GL</v>
          </cell>
          <cell r="H809" t="str">
            <v>140-0589 PRIMER RED</v>
          </cell>
          <cell r="I809">
            <v>7.1999998092651367</v>
          </cell>
          <cell r="J809">
            <v>3</v>
          </cell>
        </row>
        <row r="810">
          <cell r="A810">
            <v>1.2153599417114265</v>
          </cell>
          <cell r="B810" t="str">
            <v>000100414</v>
          </cell>
          <cell r="C810" t="str">
            <v>ETHYL BENZENE</v>
          </cell>
          <cell r="D810" t="str">
            <v>L9783VM</v>
          </cell>
          <cell r="E810" t="str">
            <v>P304</v>
          </cell>
          <cell r="F810">
            <v>3.375999927520752</v>
          </cell>
          <cell r="G810" t="str">
            <v>GL</v>
          </cell>
          <cell r="H810" t="str">
            <v>AERO-TECH INDUSTRIAL GREEN</v>
          </cell>
          <cell r="I810">
            <v>7.1999998092651367</v>
          </cell>
          <cell r="J810">
            <v>5</v>
          </cell>
        </row>
        <row r="811">
          <cell r="A811">
            <v>0.40499998927116393</v>
          </cell>
          <cell r="B811" t="str">
            <v>000100414</v>
          </cell>
          <cell r="C811" t="str">
            <v>ETHYL BENZENE</v>
          </cell>
          <cell r="D811" t="str">
            <v>L9783VM</v>
          </cell>
          <cell r="E811" t="str">
            <v>P305</v>
          </cell>
          <cell r="F811">
            <v>1.125</v>
          </cell>
          <cell r="G811" t="str">
            <v>GL</v>
          </cell>
          <cell r="H811" t="str">
            <v>AERO-TECH ROYAL BLUE 92880</v>
          </cell>
          <cell r="I811">
            <v>7.1999998092651367</v>
          </cell>
          <cell r="J811">
            <v>5</v>
          </cell>
        </row>
        <row r="812">
          <cell r="A812">
            <v>0.48599998712539672</v>
          </cell>
          <cell r="B812" t="str">
            <v>000100414</v>
          </cell>
          <cell r="C812" t="str">
            <v>ETHYL BENZENE</v>
          </cell>
          <cell r="D812" t="str">
            <v>L9783VM</v>
          </cell>
          <cell r="E812" t="str">
            <v>P624</v>
          </cell>
          <cell r="F812">
            <v>2.25</v>
          </cell>
          <cell r="G812" t="str">
            <v>GL</v>
          </cell>
          <cell r="H812" t="str">
            <v>140-0589 PRIMER RED</v>
          </cell>
          <cell r="I812">
            <v>7.1999998092651367</v>
          </cell>
          <cell r="J812">
            <v>3</v>
          </cell>
        </row>
        <row r="813">
          <cell r="A813">
            <v>45.22499880194664</v>
          </cell>
          <cell r="B813" t="str">
            <v>000100414</v>
          </cell>
          <cell r="C813" t="str">
            <v>ETHYL BENZENE</v>
          </cell>
          <cell r="D813" t="str">
            <v>P638384</v>
          </cell>
          <cell r="E813" t="str">
            <v>P624</v>
          </cell>
          <cell r="F813">
            <v>209.375</v>
          </cell>
          <cell r="G813" t="str">
            <v>GL</v>
          </cell>
          <cell r="H813" t="str">
            <v>140-0589 PRIMER RED</v>
          </cell>
          <cell r="I813">
            <v>7.1999998092651367</v>
          </cell>
          <cell r="J813">
            <v>3</v>
          </cell>
        </row>
        <row r="814">
          <cell r="A814">
            <v>24.090000629425049</v>
          </cell>
          <cell r="B814" t="str">
            <v>000100414</v>
          </cell>
          <cell r="C814" t="str">
            <v>ETHYL BENZENE</v>
          </cell>
          <cell r="D814" t="str">
            <v>L730402</v>
          </cell>
          <cell r="E814" t="str">
            <v>393</v>
          </cell>
          <cell r="F814">
            <v>165</v>
          </cell>
          <cell r="G814" t="str">
            <v>GL</v>
          </cell>
          <cell r="H814" t="str">
            <v>AROMATIC 100</v>
          </cell>
          <cell r="I814">
            <v>7.3000001907348633</v>
          </cell>
          <cell r="J814">
            <v>2</v>
          </cell>
        </row>
        <row r="815">
          <cell r="A815">
            <v>16.060000419616699</v>
          </cell>
          <cell r="B815" t="str">
            <v>000100414</v>
          </cell>
          <cell r="C815" t="str">
            <v>ETHYL BENZENE</v>
          </cell>
          <cell r="D815" t="str">
            <v>L74720</v>
          </cell>
          <cell r="E815" t="str">
            <v>393</v>
          </cell>
          <cell r="F815">
            <v>110</v>
          </cell>
          <cell r="G815" t="str">
            <v>GL</v>
          </cell>
          <cell r="H815" t="str">
            <v>AROMATIC 100</v>
          </cell>
          <cell r="I815">
            <v>7.3000001907348633</v>
          </cell>
          <cell r="J815">
            <v>2</v>
          </cell>
        </row>
        <row r="816">
          <cell r="A816">
            <v>16.060000419616699</v>
          </cell>
          <cell r="B816" t="str">
            <v>000100414</v>
          </cell>
          <cell r="C816" t="str">
            <v>ETHYL BENZENE</v>
          </cell>
          <cell r="D816" t="str">
            <v>P312549</v>
          </cell>
          <cell r="E816" t="str">
            <v>393</v>
          </cell>
          <cell r="F816">
            <v>110</v>
          </cell>
          <cell r="G816" t="str">
            <v>GL</v>
          </cell>
          <cell r="H816" t="str">
            <v>AROMATIC 100</v>
          </cell>
          <cell r="I816">
            <v>7.3000001907348633</v>
          </cell>
          <cell r="J816">
            <v>2</v>
          </cell>
        </row>
        <row r="817">
          <cell r="A817">
            <v>2.190000057220459</v>
          </cell>
          <cell r="B817" t="str">
            <v>000100414</v>
          </cell>
          <cell r="C817" t="str">
            <v>ETHYL BENZENE</v>
          </cell>
          <cell r="D817" t="str">
            <v>P657596</v>
          </cell>
          <cell r="E817" t="str">
            <v>393</v>
          </cell>
          <cell r="F817">
            <v>15</v>
          </cell>
          <cell r="G817" t="str">
            <v>GL</v>
          </cell>
          <cell r="H817" t="str">
            <v>AROMATIC 100</v>
          </cell>
          <cell r="I817">
            <v>7.3000001907348633</v>
          </cell>
          <cell r="J817">
            <v>2</v>
          </cell>
        </row>
        <row r="818">
          <cell r="A818">
            <v>40.150001049041748</v>
          </cell>
          <cell r="B818" t="str">
            <v>000100414</v>
          </cell>
          <cell r="C818" t="str">
            <v>ETHYL BENZENE</v>
          </cell>
          <cell r="D818" t="str">
            <v>P927</v>
          </cell>
          <cell r="E818" t="str">
            <v>393</v>
          </cell>
          <cell r="F818">
            <v>275</v>
          </cell>
          <cell r="G818" t="str">
            <v>GL</v>
          </cell>
          <cell r="H818" t="str">
            <v>AROMATIC 100</v>
          </cell>
          <cell r="I818">
            <v>7.3000001907348633</v>
          </cell>
          <cell r="J818">
            <v>2</v>
          </cell>
        </row>
        <row r="819">
          <cell r="A819">
            <v>0.12652499824762345</v>
          </cell>
          <cell r="B819" t="str">
            <v>000100414</v>
          </cell>
          <cell r="C819" t="str">
            <v>ETHYL BENZENE</v>
          </cell>
          <cell r="D819" t="str">
            <v>L4PAINT</v>
          </cell>
          <cell r="E819" t="str">
            <v>P623</v>
          </cell>
          <cell r="F819">
            <v>1.687000036239624</v>
          </cell>
          <cell r="G819" t="str">
            <v>GL</v>
          </cell>
          <cell r="H819" t="str">
            <v>140-0548 HI-VISIB. RED</v>
          </cell>
          <cell r="I819">
            <v>7.5</v>
          </cell>
          <cell r="J819">
            <v>1</v>
          </cell>
        </row>
        <row r="820">
          <cell r="A820">
            <v>4.2149998247623444E-2</v>
          </cell>
          <cell r="B820" t="str">
            <v>000100414</v>
          </cell>
          <cell r="C820" t="str">
            <v>ETHYL BENZENE</v>
          </cell>
          <cell r="D820" t="str">
            <v>L50OILS</v>
          </cell>
          <cell r="E820" t="str">
            <v>P623</v>
          </cell>
          <cell r="F820">
            <v>0.56199997663497925</v>
          </cell>
          <cell r="G820" t="str">
            <v>GL</v>
          </cell>
          <cell r="H820" t="str">
            <v>140-0548 HI-VISIB. RED</v>
          </cell>
          <cell r="I820">
            <v>7.5</v>
          </cell>
          <cell r="J820">
            <v>1</v>
          </cell>
        </row>
        <row r="821">
          <cell r="A821">
            <v>8.4375000000000006E-2</v>
          </cell>
          <cell r="B821" t="str">
            <v>000100414</v>
          </cell>
          <cell r="C821" t="str">
            <v>ETHYL BENZENE</v>
          </cell>
          <cell r="D821" t="str">
            <v>L60MAINT</v>
          </cell>
          <cell r="E821" t="str">
            <v>P623</v>
          </cell>
          <cell r="F821">
            <v>1.125</v>
          </cell>
          <cell r="G821" t="str">
            <v>GL</v>
          </cell>
          <cell r="H821" t="str">
            <v>140-0548 HI-VISIB. RED</v>
          </cell>
          <cell r="I821">
            <v>7.5</v>
          </cell>
          <cell r="J821">
            <v>1</v>
          </cell>
        </row>
        <row r="822">
          <cell r="A822">
            <v>8.4375000000000006E-2</v>
          </cell>
          <cell r="B822" t="str">
            <v>000100414</v>
          </cell>
          <cell r="C822" t="str">
            <v>ETHYL BENZENE</v>
          </cell>
          <cell r="D822" t="str">
            <v>L730407</v>
          </cell>
          <cell r="E822" t="str">
            <v>P623</v>
          </cell>
          <cell r="F822">
            <v>1.125</v>
          </cell>
          <cell r="G822" t="str">
            <v>GL</v>
          </cell>
          <cell r="H822" t="str">
            <v>140-0548 HI-VISIB. RED</v>
          </cell>
          <cell r="I822">
            <v>7.5</v>
          </cell>
          <cell r="J822">
            <v>1</v>
          </cell>
        </row>
        <row r="823">
          <cell r="A823">
            <v>0.22500000000000001</v>
          </cell>
          <cell r="B823" t="str">
            <v>000100414</v>
          </cell>
          <cell r="C823" t="str">
            <v>ETHYL BENZENE</v>
          </cell>
          <cell r="D823" t="str">
            <v>P638384</v>
          </cell>
          <cell r="E823" t="str">
            <v>P655</v>
          </cell>
          <cell r="F823">
            <v>1.5</v>
          </cell>
          <cell r="G823" t="str">
            <v>GL</v>
          </cell>
          <cell r="H823" t="str">
            <v>140-0571  SUN YELLOW</v>
          </cell>
          <cell r="I823">
            <v>7.5</v>
          </cell>
          <cell r="J823">
            <v>2</v>
          </cell>
        </row>
        <row r="824">
          <cell r="A824">
            <v>4.2209999263286592E-2</v>
          </cell>
          <cell r="B824" t="str">
            <v>000100414</v>
          </cell>
          <cell r="C824" t="str">
            <v>ETHYL BENZENE</v>
          </cell>
          <cell r="D824" t="str">
            <v>T732310</v>
          </cell>
          <cell r="E824" t="str">
            <v>P623</v>
          </cell>
          <cell r="F824">
            <v>0.56279999017715454</v>
          </cell>
          <cell r="G824" t="str">
            <v>GL</v>
          </cell>
          <cell r="H824" t="str">
            <v>140-0548 HI-VISIB. RED</v>
          </cell>
          <cell r="I824">
            <v>7.5</v>
          </cell>
          <cell r="J824">
            <v>1</v>
          </cell>
        </row>
        <row r="825">
          <cell r="A825">
            <v>2.0540000247955321</v>
          </cell>
          <cell r="B825" t="str">
            <v>000100414</v>
          </cell>
          <cell r="C825" t="str">
            <v>ETHYL BENZENE</v>
          </cell>
          <cell r="D825" t="str">
            <v>L740473</v>
          </cell>
          <cell r="E825" t="str">
            <v>P631</v>
          </cell>
          <cell r="F825">
            <v>13</v>
          </cell>
          <cell r="G825" t="str">
            <v>GL</v>
          </cell>
          <cell r="H825" t="str">
            <v>140-0092 GLOSS BROWN</v>
          </cell>
          <cell r="I825">
            <v>7.9000000953674316</v>
          </cell>
          <cell r="J825">
            <v>2</v>
          </cell>
        </row>
        <row r="826">
          <cell r="A826">
            <v>1.2</v>
          </cell>
          <cell r="B826" t="str">
            <v>000100414</v>
          </cell>
          <cell r="C826" t="str">
            <v>ETHYL BENZENE</v>
          </cell>
          <cell r="D826" t="str">
            <v>L24PAINT</v>
          </cell>
          <cell r="E826" t="str">
            <v>P314B</v>
          </cell>
          <cell r="F826">
            <v>5</v>
          </cell>
          <cell r="G826" t="str">
            <v>GL</v>
          </cell>
          <cell r="H826" t="str">
            <v>B60VQ1001 ARMORSEAL*HARDENER</v>
          </cell>
          <cell r="I826">
            <v>8</v>
          </cell>
          <cell r="J826">
            <v>3</v>
          </cell>
        </row>
        <row r="827">
          <cell r="A827">
            <v>0.58198501794576596</v>
          </cell>
          <cell r="B827" t="str">
            <v>000100414</v>
          </cell>
          <cell r="C827" t="str">
            <v>ETHYL BENZENE</v>
          </cell>
          <cell r="D827" t="str">
            <v>L10LEAN</v>
          </cell>
          <cell r="E827" t="str">
            <v>912</v>
          </cell>
          <cell r="F827">
            <v>1.437000036239624</v>
          </cell>
          <cell r="G827" t="str">
            <v>GL</v>
          </cell>
          <cell r="H827" t="str">
            <v>SCOTCHCAL EDGE SEALER 3950</v>
          </cell>
          <cell r="I827">
            <v>8.1000003814697266</v>
          </cell>
          <cell r="J827">
            <v>5</v>
          </cell>
        </row>
        <row r="828">
          <cell r="A828">
            <v>0.15187500715255736</v>
          </cell>
          <cell r="B828" t="str">
            <v>000100414</v>
          </cell>
          <cell r="C828" t="str">
            <v>ETHYL BENZENE</v>
          </cell>
          <cell r="D828" t="str">
            <v>L10PMRP</v>
          </cell>
          <cell r="E828" t="str">
            <v>912</v>
          </cell>
          <cell r="F828">
            <v>0.375</v>
          </cell>
          <cell r="G828" t="str">
            <v>GL</v>
          </cell>
          <cell r="H828" t="str">
            <v>SCOTCHCAL EDGE SEALER 3950</v>
          </cell>
          <cell r="I828">
            <v>8.1000003814697266</v>
          </cell>
          <cell r="J828">
            <v>5</v>
          </cell>
        </row>
        <row r="829">
          <cell r="A829">
            <v>0.60750002861022945</v>
          </cell>
          <cell r="B829" t="str">
            <v>000100414</v>
          </cell>
          <cell r="C829" t="str">
            <v>ETHYL BENZENE</v>
          </cell>
          <cell r="D829" t="str">
            <v>LALTOONA</v>
          </cell>
          <cell r="E829" t="str">
            <v>912</v>
          </cell>
          <cell r="F829">
            <v>1.5</v>
          </cell>
          <cell r="G829" t="str">
            <v>GL</v>
          </cell>
          <cell r="H829" t="str">
            <v>SCOTCHCAL EDGE SEALER 3950</v>
          </cell>
          <cell r="I829">
            <v>8.1000003814697266</v>
          </cell>
          <cell r="J829">
            <v>5</v>
          </cell>
        </row>
        <row r="830">
          <cell r="A830">
            <v>0.4150000095367431</v>
          </cell>
          <cell r="B830" t="str">
            <v>000100414</v>
          </cell>
          <cell r="C830" t="str">
            <v>ETHYL BENZENE</v>
          </cell>
          <cell r="D830" t="str">
            <v>L10LEAN</v>
          </cell>
          <cell r="E830" t="str">
            <v>254</v>
          </cell>
          <cell r="F830">
            <v>2.5</v>
          </cell>
          <cell r="G830" t="str">
            <v>GL</v>
          </cell>
          <cell r="H830" t="str">
            <v>KRYLON CLEAR SPRAY 1301,1302</v>
          </cell>
          <cell r="I830">
            <v>8.3000001907348633</v>
          </cell>
          <cell r="J830">
            <v>2</v>
          </cell>
        </row>
        <row r="831">
          <cell r="A831">
            <v>0.49800001144409178</v>
          </cell>
          <cell r="B831" t="str">
            <v>000100414</v>
          </cell>
          <cell r="C831" t="str">
            <v>ETHYL BENZENE</v>
          </cell>
          <cell r="D831" t="str">
            <v>L10LEAN</v>
          </cell>
          <cell r="E831" t="str">
            <v>P1023</v>
          </cell>
          <cell r="F831">
            <v>1.5</v>
          </cell>
          <cell r="G831" t="str">
            <v>GL</v>
          </cell>
          <cell r="H831" t="str">
            <v>3725 SEMI-FLAT BLACK</v>
          </cell>
          <cell r="I831">
            <v>8.3000001907348633</v>
          </cell>
          <cell r="J831">
            <v>4</v>
          </cell>
        </row>
        <row r="832">
          <cell r="A832">
            <v>0.99600002288818357</v>
          </cell>
          <cell r="B832" t="str">
            <v>000100414</v>
          </cell>
          <cell r="C832" t="str">
            <v>ETHYL BENZENE</v>
          </cell>
          <cell r="D832" t="str">
            <v>L10PNT98</v>
          </cell>
          <cell r="E832" t="str">
            <v>P1023</v>
          </cell>
          <cell r="F832">
            <v>3</v>
          </cell>
          <cell r="G832" t="str">
            <v>GL</v>
          </cell>
          <cell r="H832" t="str">
            <v>3725 SEMI-FLAT BLACK</v>
          </cell>
          <cell r="I832">
            <v>8.3000001907348633</v>
          </cell>
          <cell r="J832">
            <v>4</v>
          </cell>
        </row>
        <row r="833">
          <cell r="A833">
            <v>0.49800001144409178</v>
          </cell>
          <cell r="B833" t="str">
            <v>000100414</v>
          </cell>
          <cell r="C833" t="str">
            <v>ETHYL BENZENE</v>
          </cell>
          <cell r="D833" t="str">
            <v>L10PSFE</v>
          </cell>
          <cell r="E833" t="str">
            <v>P1019</v>
          </cell>
          <cell r="F833">
            <v>1.5</v>
          </cell>
          <cell r="G833" t="str">
            <v>GL</v>
          </cell>
          <cell r="H833" t="str">
            <v>1770 OSHA GL. BLACK</v>
          </cell>
          <cell r="I833">
            <v>8.3000001907348633</v>
          </cell>
          <cell r="J833">
            <v>4</v>
          </cell>
        </row>
        <row r="834">
          <cell r="A834">
            <v>0.16600000381469726</v>
          </cell>
          <cell r="B834" t="str">
            <v>000100414</v>
          </cell>
          <cell r="C834" t="str">
            <v>ETHYL BENZENE</v>
          </cell>
          <cell r="D834" t="str">
            <v>L12MAINT</v>
          </cell>
          <cell r="E834" t="str">
            <v>P1023</v>
          </cell>
          <cell r="F834">
            <v>0.5</v>
          </cell>
          <cell r="G834" t="str">
            <v>GL</v>
          </cell>
          <cell r="H834" t="str">
            <v>3725 SEMI-FLAT BLACK</v>
          </cell>
          <cell r="I834">
            <v>8.3000001907348633</v>
          </cell>
          <cell r="J834">
            <v>4</v>
          </cell>
        </row>
        <row r="835">
          <cell r="A835">
            <v>8.3000001907348631E-2</v>
          </cell>
          <cell r="B835" t="str">
            <v>000100414</v>
          </cell>
          <cell r="C835" t="str">
            <v>ETHYL BENZENE</v>
          </cell>
          <cell r="D835" t="str">
            <v>L20E</v>
          </cell>
          <cell r="E835" t="str">
            <v>P1019</v>
          </cell>
          <cell r="F835">
            <v>0.25</v>
          </cell>
          <cell r="G835" t="str">
            <v>GL</v>
          </cell>
          <cell r="H835" t="str">
            <v>1770 OSHA GL. BLACK</v>
          </cell>
          <cell r="I835">
            <v>8.3000001907348633</v>
          </cell>
          <cell r="J835">
            <v>4</v>
          </cell>
        </row>
        <row r="836">
          <cell r="A836">
            <v>0.49800001144409178</v>
          </cell>
          <cell r="B836" t="str">
            <v>000100414</v>
          </cell>
          <cell r="C836" t="str">
            <v>ETHYL BENZENE</v>
          </cell>
          <cell r="D836" t="str">
            <v>L20OILS</v>
          </cell>
          <cell r="E836" t="str">
            <v>P1019</v>
          </cell>
          <cell r="F836">
            <v>1.5</v>
          </cell>
          <cell r="G836" t="str">
            <v>GL</v>
          </cell>
          <cell r="H836" t="str">
            <v>1770 OSHA GL. BLACK</v>
          </cell>
          <cell r="I836">
            <v>8.3000001907348633</v>
          </cell>
          <cell r="J836">
            <v>4</v>
          </cell>
        </row>
        <row r="837">
          <cell r="A837">
            <v>0.37350000858306887</v>
          </cell>
          <cell r="B837" t="str">
            <v>000100414</v>
          </cell>
          <cell r="C837" t="str">
            <v>ETHYL BENZENE</v>
          </cell>
          <cell r="D837" t="str">
            <v>L24MAINT</v>
          </cell>
          <cell r="E837" t="str">
            <v>254</v>
          </cell>
          <cell r="F837">
            <v>2.25</v>
          </cell>
          <cell r="G837" t="str">
            <v>GL</v>
          </cell>
          <cell r="H837" t="str">
            <v>KRYLON CLEAR SPRAY 1301,1302</v>
          </cell>
          <cell r="I837">
            <v>8.3000001907348633</v>
          </cell>
          <cell r="J837">
            <v>2</v>
          </cell>
        </row>
        <row r="838">
          <cell r="A838">
            <v>1.2450000286102294</v>
          </cell>
          <cell r="B838" t="str">
            <v>000100414</v>
          </cell>
          <cell r="C838" t="str">
            <v>ETHYL BENZENE</v>
          </cell>
          <cell r="D838" t="str">
            <v>L24PAINT</v>
          </cell>
          <cell r="E838" t="str">
            <v>P1019</v>
          </cell>
          <cell r="F838">
            <v>3.75</v>
          </cell>
          <cell r="G838" t="str">
            <v>GL</v>
          </cell>
          <cell r="H838" t="str">
            <v>1770 OSHA GL. BLACK</v>
          </cell>
          <cell r="I838">
            <v>8.3000001907348633</v>
          </cell>
          <cell r="J838">
            <v>4</v>
          </cell>
        </row>
        <row r="839">
          <cell r="A839">
            <v>0.24900000572204589</v>
          </cell>
          <cell r="B839" t="str">
            <v>000100414</v>
          </cell>
          <cell r="C839" t="str">
            <v>ETHYL BENZENE</v>
          </cell>
          <cell r="D839" t="str">
            <v>L24PAINT</v>
          </cell>
          <cell r="E839" t="str">
            <v>P1021</v>
          </cell>
          <cell r="F839">
            <v>0.75</v>
          </cell>
          <cell r="G839" t="str">
            <v>GL</v>
          </cell>
          <cell r="H839" t="str">
            <v>1210 OSHA ORANGE</v>
          </cell>
          <cell r="I839">
            <v>8.3000001907348633</v>
          </cell>
          <cell r="J839">
            <v>4</v>
          </cell>
        </row>
        <row r="840">
          <cell r="A840">
            <v>0.29050000667572023</v>
          </cell>
          <cell r="B840" t="str">
            <v>000100414</v>
          </cell>
          <cell r="C840" t="str">
            <v>ETHYL BENZENE</v>
          </cell>
          <cell r="D840" t="str">
            <v>L24PAINT</v>
          </cell>
          <cell r="E840" t="str">
            <v>P1023</v>
          </cell>
          <cell r="F840">
            <v>0.875</v>
          </cell>
          <cell r="G840" t="str">
            <v>GL</v>
          </cell>
          <cell r="H840" t="str">
            <v>3725 SEMI-FLAT BLACK</v>
          </cell>
          <cell r="I840">
            <v>8.3000001907348633</v>
          </cell>
          <cell r="J840">
            <v>4</v>
          </cell>
        </row>
        <row r="841">
          <cell r="A841">
            <v>2.2410000514984132</v>
          </cell>
          <cell r="B841" t="str">
            <v>000100414</v>
          </cell>
          <cell r="C841" t="str">
            <v>ETHYL BENZENE</v>
          </cell>
          <cell r="D841" t="str">
            <v>L24TRNS</v>
          </cell>
          <cell r="E841" t="str">
            <v>P591</v>
          </cell>
          <cell r="F841">
            <v>9</v>
          </cell>
          <cell r="G841" t="str">
            <v>GL</v>
          </cell>
          <cell r="H841" t="str">
            <v>STATE RUST CONTROL PRIMER</v>
          </cell>
          <cell r="I841">
            <v>8.3000001907348633</v>
          </cell>
          <cell r="J841">
            <v>3</v>
          </cell>
        </row>
        <row r="842">
          <cell r="A842">
            <v>0.24900000572204589</v>
          </cell>
          <cell r="B842" t="str">
            <v>000100414</v>
          </cell>
          <cell r="C842" t="str">
            <v>ETHYL BENZENE</v>
          </cell>
          <cell r="D842" t="str">
            <v>L2AJITNE</v>
          </cell>
          <cell r="E842" t="str">
            <v>P1019</v>
          </cell>
          <cell r="F842">
            <v>0.75</v>
          </cell>
          <cell r="G842" t="str">
            <v>GL</v>
          </cell>
          <cell r="H842" t="str">
            <v>1770 OSHA GL. BLACK</v>
          </cell>
          <cell r="I842">
            <v>8.3000001907348633</v>
          </cell>
          <cell r="J842">
            <v>4</v>
          </cell>
        </row>
        <row r="843">
          <cell r="A843">
            <v>0.99600002288818357</v>
          </cell>
          <cell r="B843" t="str">
            <v>000100414</v>
          </cell>
          <cell r="C843" t="str">
            <v>ETHYL BENZENE</v>
          </cell>
          <cell r="D843" t="str">
            <v>L2AJITNE</v>
          </cell>
          <cell r="E843" t="str">
            <v>P1023</v>
          </cell>
          <cell r="F843">
            <v>3</v>
          </cell>
          <cell r="G843" t="str">
            <v>GL</v>
          </cell>
          <cell r="H843" t="str">
            <v>3725 SEMI-FLAT BLACK</v>
          </cell>
          <cell r="I843">
            <v>8.3000001907348633</v>
          </cell>
          <cell r="J843">
            <v>4</v>
          </cell>
        </row>
        <row r="844">
          <cell r="A844">
            <v>0.49800001144409178</v>
          </cell>
          <cell r="B844" t="str">
            <v>000100414</v>
          </cell>
          <cell r="C844" t="str">
            <v>ETHYL BENZENE</v>
          </cell>
          <cell r="D844" t="str">
            <v>L42JITBW</v>
          </cell>
          <cell r="E844" t="str">
            <v>P1019</v>
          </cell>
          <cell r="F844">
            <v>1.5</v>
          </cell>
          <cell r="G844" t="str">
            <v>GL</v>
          </cell>
          <cell r="H844" t="str">
            <v>1770 OSHA GL. BLACK</v>
          </cell>
          <cell r="I844">
            <v>8.3000001907348633</v>
          </cell>
          <cell r="J844">
            <v>4</v>
          </cell>
        </row>
        <row r="845">
          <cell r="A845">
            <v>0.83000001907348631</v>
          </cell>
          <cell r="B845" t="str">
            <v>000100414</v>
          </cell>
          <cell r="C845" t="str">
            <v>ETHYL BENZENE</v>
          </cell>
          <cell r="D845" t="str">
            <v>L42JITBW</v>
          </cell>
          <cell r="E845" t="str">
            <v>P1023</v>
          </cell>
          <cell r="F845">
            <v>2.5</v>
          </cell>
          <cell r="G845" t="str">
            <v>GL</v>
          </cell>
          <cell r="H845" t="str">
            <v>3725 SEMI-FLAT BLACK</v>
          </cell>
          <cell r="I845">
            <v>8.3000001907348633</v>
          </cell>
          <cell r="J845">
            <v>4</v>
          </cell>
        </row>
        <row r="846">
          <cell r="A846">
            <v>0.99600002288818357</v>
          </cell>
          <cell r="B846" t="str">
            <v>000100414</v>
          </cell>
          <cell r="C846" t="str">
            <v>ETHYL BENZENE</v>
          </cell>
          <cell r="D846" t="str">
            <v>L4PAINT</v>
          </cell>
          <cell r="E846" t="str">
            <v>P1019</v>
          </cell>
          <cell r="F846">
            <v>3</v>
          </cell>
          <cell r="G846" t="str">
            <v>GL</v>
          </cell>
          <cell r="H846" t="str">
            <v>1770 OSHA GL. BLACK</v>
          </cell>
          <cell r="I846">
            <v>8.3000001907348633</v>
          </cell>
          <cell r="J846">
            <v>4</v>
          </cell>
        </row>
        <row r="847">
          <cell r="A847">
            <v>0.24900000572204589</v>
          </cell>
          <cell r="B847" t="str">
            <v>000100414</v>
          </cell>
          <cell r="C847" t="str">
            <v>ETHYL BENZENE</v>
          </cell>
          <cell r="D847" t="str">
            <v>L4PAINT</v>
          </cell>
          <cell r="E847" t="str">
            <v>P1021</v>
          </cell>
          <cell r="F847">
            <v>0.75</v>
          </cell>
          <cell r="G847" t="str">
            <v>GL</v>
          </cell>
          <cell r="H847" t="str">
            <v>1210 OSHA ORANGE</v>
          </cell>
          <cell r="I847">
            <v>8.3000001907348633</v>
          </cell>
          <cell r="J847">
            <v>4</v>
          </cell>
        </row>
        <row r="848">
          <cell r="A848">
            <v>0.49800001144409178</v>
          </cell>
          <cell r="B848" t="str">
            <v>000100414</v>
          </cell>
          <cell r="C848" t="str">
            <v>ETHYL BENZENE</v>
          </cell>
          <cell r="D848" t="str">
            <v>L4PAINT</v>
          </cell>
          <cell r="E848" t="str">
            <v>P1023</v>
          </cell>
          <cell r="F848">
            <v>1.5</v>
          </cell>
          <cell r="G848" t="str">
            <v>GL</v>
          </cell>
          <cell r="H848" t="str">
            <v>3725 SEMI-FLAT BLACK</v>
          </cell>
          <cell r="I848">
            <v>8.3000001907348633</v>
          </cell>
          <cell r="J848">
            <v>4</v>
          </cell>
        </row>
        <row r="849">
          <cell r="A849">
            <v>18.75800043106079</v>
          </cell>
          <cell r="B849" t="str">
            <v>000100414</v>
          </cell>
          <cell r="C849" t="str">
            <v>ETHYL BENZENE</v>
          </cell>
          <cell r="D849" t="str">
            <v>L50OILS</v>
          </cell>
          <cell r="E849" t="str">
            <v>P1019</v>
          </cell>
          <cell r="F849">
            <v>56.5</v>
          </cell>
          <cell r="G849" t="str">
            <v>GL</v>
          </cell>
          <cell r="H849" t="str">
            <v>1770 OSHA GL. BLACK</v>
          </cell>
          <cell r="I849">
            <v>8.3000001907348633</v>
          </cell>
          <cell r="J849">
            <v>4</v>
          </cell>
        </row>
        <row r="850">
          <cell r="A850">
            <v>0.49800001144409178</v>
          </cell>
          <cell r="B850" t="str">
            <v>000100414</v>
          </cell>
          <cell r="C850" t="str">
            <v>ETHYL BENZENE</v>
          </cell>
          <cell r="D850" t="str">
            <v>L60MAINT</v>
          </cell>
          <cell r="E850" t="str">
            <v>P1019</v>
          </cell>
          <cell r="F850">
            <v>1.5</v>
          </cell>
          <cell r="G850" t="str">
            <v>GL</v>
          </cell>
          <cell r="H850" t="str">
            <v>1770 OSHA GL. BLACK</v>
          </cell>
          <cell r="I850">
            <v>8.3000001907348633</v>
          </cell>
          <cell r="J850">
            <v>4</v>
          </cell>
        </row>
        <row r="851">
          <cell r="A851">
            <v>0.1245664039865494</v>
          </cell>
          <cell r="B851" t="str">
            <v>000100414</v>
          </cell>
          <cell r="C851" t="str">
            <v>ETHYL BENZENE</v>
          </cell>
          <cell r="D851" t="str">
            <v>L9783CH</v>
          </cell>
          <cell r="E851" t="str">
            <v>5059</v>
          </cell>
          <cell r="F851">
            <v>0.37520000338554382</v>
          </cell>
          <cell r="G851" t="str">
            <v>GL</v>
          </cell>
          <cell r="H851" t="str">
            <v>03720 FLAT WHITE</v>
          </cell>
          <cell r="I851">
            <v>8.3000001907348633</v>
          </cell>
          <cell r="J851">
            <v>4</v>
          </cell>
        </row>
        <row r="852">
          <cell r="A852">
            <v>0.24900000572204589</v>
          </cell>
          <cell r="B852" t="str">
            <v>000100414</v>
          </cell>
          <cell r="C852" t="str">
            <v>ETHYL BENZENE</v>
          </cell>
          <cell r="D852" t="str">
            <v>L9783VM</v>
          </cell>
          <cell r="E852" t="str">
            <v>254</v>
          </cell>
          <cell r="F852">
            <v>1.5</v>
          </cell>
          <cell r="G852" t="str">
            <v>GL</v>
          </cell>
          <cell r="H852" t="str">
            <v>KRYLON CLEAR SPRAY 1301,1302</v>
          </cell>
          <cell r="I852">
            <v>8.3000001907348633</v>
          </cell>
          <cell r="J852">
            <v>2</v>
          </cell>
        </row>
        <row r="853">
          <cell r="A853">
            <v>0.99600002288818357</v>
          </cell>
          <cell r="B853" t="str">
            <v>000100414</v>
          </cell>
          <cell r="C853" t="str">
            <v>ETHYL BENZENE</v>
          </cell>
          <cell r="D853" t="str">
            <v>L9783VM</v>
          </cell>
          <cell r="E853" t="str">
            <v>P1021</v>
          </cell>
          <cell r="F853">
            <v>3</v>
          </cell>
          <cell r="G853" t="str">
            <v>GL</v>
          </cell>
          <cell r="H853" t="str">
            <v>1210 OSHA ORANGE</v>
          </cell>
          <cell r="I853">
            <v>8.3000001907348633</v>
          </cell>
          <cell r="J853">
            <v>4</v>
          </cell>
        </row>
        <row r="854">
          <cell r="A854">
            <v>1.1205000257492066</v>
          </cell>
          <cell r="B854" t="str">
            <v>000100414</v>
          </cell>
          <cell r="C854" t="str">
            <v>ETHYL BENZENE</v>
          </cell>
          <cell r="D854" t="str">
            <v>L9783VM</v>
          </cell>
          <cell r="E854" t="str">
            <v>P591</v>
          </cell>
          <cell r="F854">
            <v>4.5</v>
          </cell>
          <cell r="G854" t="str">
            <v>GL</v>
          </cell>
          <cell r="H854" t="str">
            <v>STATE RUST CONTROL PRIMER</v>
          </cell>
          <cell r="I854">
            <v>8.3000001907348633</v>
          </cell>
          <cell r="J854">
            <v>3</v>
          </cell>
        </row>
        <row r="855">
          <cell r="A855">
            <v>0.24900000572204589</v>
          </cell>
          <cell r="B855" t="str">
            <v>000100414</v>
          </cell>
          <cell r="C855" t="str">
            <v>ETHYL BENZENE</v>
          </cell>
          <cell r="D855" t="str">
            <v>LFMIEERR</v>
          </cell>
          <cell r="E855" t="str">
            <v>254</v>
          </cell>
          <cell r="F855">
            <v>1.5</v>
          </cell>
          <cell r="G855" t="str">
            <v>GL</v>
          </cell>
          <cell r="H855" t="str">
            <v>KRYLON CLEAR SPRAY 1301,1302</v>
          </cell>
          <cell r="I855">
            <v>8.3000001907348633</v>
          </cell>
          <cell r="J855">
            <v>2</v>
          </cell>
        </row>
        <row r="856">
          <cell r="A856">
            <v>0.12450000286102295</v>
          </cell>
          <cell r="B856" t="str">
            <v>000100414</v>
          </cell>
          <cell r="C856" t="str">
            <v>ETHYL BENZENE</v>
          </cell>
          <cell r="D856" t="str">
            <v>T732307</v>
          </cell>
          <cell r="E856" t="str">
            <v>254</v>
          </cell>
          <cell r="F856">
            <v>0.75</v>
          </cell>
          <cell r="G856" t="str">
            <v>GL</v>
          </cell>
          <cell r="H856" t="str">
            <v>KRYLON CLEAR SPRAY 1301,1302</v>
          </cell>
          <cell r="I856">
            <v>8.3000001907348633</v>
          </cell>
          <cell r="J856">
            <v>2</v>
          </cell>
        </row>
        <row r="857">
          <cell r="A857">
            <v>0.85</v>
          </cell>
          <cell r="B857" t="str">
            <v>000100414</v>
          </cell>
          <cell r="C857" t="str">
            <v>ETHYL BENZENE</v>
          </cell>
          <cell r="D857" t="str">
            <v>L240STA1</v>
          </cell>
          <cell r="E857" t="str">
            <v>P661</v>
          </cell>
          <cell r="F857">
            <v>2</v>
          </cell>
          <cell r="G857" t="str">
            <v>GL</v>
          </cell>
          <cell r="H857" t="str">
            <v>F79XXN0264-1173</v>
          </cell>
          <cell r="I857">
            <v>8.5</v>
          </cell>
          <cell r="J857">
            <v>5</v>
          </cell>
        </row>
        <row r="858">
          <cell r="A858">
            <v>0.53125</v>
          </cell>
          <cell r="B858" t="str">
            <v>000100414</v>
          </cell>
          <cell r="C858" t="str">
            <v>ETHYL BENZENE</v>
          </cell>
          <cell r="D858" t="str">
            <v>L240STA1A</v>
          </cell>
          <cell r="E858" t="str">
            <v>P661</v>
          </cell>
          <cell r="F858">
            <v>1.25</v>
          </cell>
          <cell r="G858" t="str">
            <v>GL</v>
          </cell>
          <cell r="H858" t="str">
            <v>F79XXN0264-1173</v>
          </cell>
          <cell r="I858">
            <v>8.5</v>
          </cell>
          <cell r="J858">
            <v>5</v>
          </cell>
        </row>
        <row r="859">
          <cell r="A859">
            <v>0.76500000000000001</v>
          </cell>
          <cell r="B859" t="str">
            <v>000100414</v>
          </cell>
          <cell r="C859" t="str">
            <v>ETHYL BENZENE</v>
          </cell>
          <cell r="D859" t="str">
            <v>L74720</v>
          </cell>
          <cell r="E859" t="str">
            <v>P697</v>
          </cell>
          <cell r="F859">
            <v>3</v>
          </cell>
          <cell r="G859" t="str">
            <v>GL</v>
          </cell>
          <cell r="H859" t="str">
            <v>B60V70 HARDENER</v>
          </cell>
          <cell r="I859">
            <v>8.5</v>
          </cell>
          <cell r="J859">
            <v>3</v>
          </cell>
        </row>
        <row r="860">
          <cell r="A860">
            <v>1.8648000240325928</v>
          </cell>
          <cell r="B860" t="str">
            <v>000100414</v>
          </cell>
          <cell r="C860" t="str">
            <v>ETHYL BENZENE</v>
          </cell>
          <cell r="D860" t="str">
            <v>L24PAINT</v>
          </cell>
          <cell r="E860" t="str">
            <v>P1103</v>
          </cell>
          <cell r="F860">
            <v>7</v>
          </cell>
          <cell r="G860" t="str">
            <v>GL</v>
          </cell>
          <cell r="H860" t="str">
            <v>PART B HARDNER</v>
          </cell>
          <cell r="I860">
            <v>8.880000114440918</v>
          </cell>
          <cell r="J860">
            <v>3</v>
          </cell>
        </row>
        <row r="861">
          <cell r="A861">
            <v>2.6699999253451807E-2</v>
          </cell>
          <cell r="B861" t="str">
            <v>000100414</v>
          </cell>
          <cell r="C861" t="str">
            <v>ETHYL BENZENE</v>
          </cell>
          <cell r="D861" t="str">
            <v>L44PNT</v>
          </cell>
          <cell r="E861" t="str">
            <v>P681</v>
          </cell>
          <cell r="F861">
            <v>3</v>
          </cell>
          <cell r="G861" t="str">
            <v>GL</v>
          </cell>
          <cell r="H861" t="str">
            <v>C-2191 GLYPTAL URETHANE</v>
          </cell>
          <cell r="I861">
            <v>8.8999996185302734</v>
          </cell>
          <cell r="J861">
            <v>0.10000000149011612</v>
          </cell>
        </row>
        <row r="862">
          <cell r="A862">
            <v>10.769225278746035</v>
          </cell>
          <cell r="B862" t="str">
            <v>000100414</v>
          </cell>
          <cell r="C862" t="str">
            <v>ETHYL BENZENE</v>
          </cell>
          <cell r="D862" t="str">
            <v>L10LEAN</v>
          </cell>
          <cell r="E862" t="str">
            <v>P1090</v>
          </cell>
          <cell r="F862">
            <v>29.264200210571289</v>
          </cell>
          <cell r="G862" t="str">
            <v>GL</v>
          </cell>
          <cell r="H862" t="str">
            <v>AL-101 GRAY</v>
          </cell>
          <cell r="I862">
            <v>9.1999998092651367</v>
          </cell>
          <cell r="J862">
            <v>4</v>
          </cell>
        </row>
        <row r="863">
          <cell r="A863">
            <v>13.666415396598824</v>
          </cell>
          <cell r="B863" t="str">
            <v>000100414</v>
          </cell>
          <cell r="C863" t="str">
            <v>ETHYL BENZENE</v>
          </cell>
          <cell r="D863" t="str">
            <v>L10PAINT</v>
          </cell>
          <cell r="E863" t="str">
            <v>P1090</v>
          </cell>
          <cell r="F863">
            <v>37.137001037597656</v>
          </cell>
          <cell r="G863" t="str">
            <v>GL</v>
          </cell>
          <cell r="H863" t="str">
            <v>AL-101 GRAY</v>
          </cell>
          <cell r="I863">
            <v>9.1999998092651367</v>
          </cell>
          <cell r="J863">
            <v>4</v>
          </cell>
        </row>
        <row r="864">
          <cell r="A864">
            <v>27.332684095202644</v>
          </cell>
          <cell r="B864" t="str">
            <v>000100414</v>
          </cell>
          <cell r="C864" t="str">
            <v>ETHYL BENZENE</v>
          </cell>
          <cell r="D864" t="str">
            <v>L10PC</v>
          </cell>
          <cell r="E864" t="str">
            <v>P1090</v>
          </cell>
          <cell r="F864">
            <v>74.273597717285156</v>
          </cell>
          <cell r="G864" t="str">
            <v>GL</v>
          </cell>
          <cell r="H864" t="str">
            <v>AL-101 GRAY</v>
          </cell>
          <cell r="I864">
            <v>9.1999998092651367</v>
          </cell>
          <cell r="J864">
            <v>4</v>
          </cell>
        </row>
        <row r="865">
          <cell r="A865">
            <v>10.217446039086918</v>
          </cell>
          <cell r="B865" t="str">
            <v>000100414</v>
          </cell>
          <cell r="C865" t="str">
            <v>ETHYL BENZENE</v>
          </cell>
          <cell r="D865" t="str">
            <v>L10PNT98</v>
          </cell>
          <cell r="E865" t="str">
            <v>P1090</v>
          </cell>
          <cell r="F865">
            <v>27.764799118041992</v>
          </cell>
          <cell r="G865" t="str">
            <v>GL</v>
          </cell>
          <cell r="H865" t="str">
            <v>AL-101 GRAY</v>
          </cell>
          <cell r="I865">
            <v>9.1999998092651367</v>
          </cell>
          <cell r="J865">
            <v>4</v>
          </cell>
        </row>
        <row r="866">
          <cell r="A866">
            <v>4.8325757569732692</v>
          </cell>
          <cell r="B866" t="str">
            <v>000100414</v>
          </cell>
          <cell r="C866" t="str">
            <v>ETHYL BENZENE</v>
          </cell>
          <cell r="D866" t="str">
            <v>L240STA1</v>
          </cell>
          <cell r="E866" t="str">
            <v>P1090</v>
          </cell>
          <cell r="F866">
            <v>13.131999969482422</v>
          </cell>
          <cell r="G866" t="str">
            <v>GL</v>
          </cell>
          <cell r="H866" t="str">
            <v>AL-101 GRAY</v>
          </cell>
          <cell r="I866">
            <v>9.1999998092651367</v>
          </cell>
          <cell r="J866">
            <v>4</v>
          </cell>
        </row>
        <row r="867">
          <cell r="A867">
            <v>13.149743566642764</v>
          </cell>
          <cell r="B867" t="str">
            <v>000100414</v>
          </cell>
          <cell r="C867" t="str">
            <v>ETHYL BENZENE</v>
          </cell>
          <cell r="D867" t="str">
            <v>L240STA1A</v>
          </cell>
          <cell r="E867" t="str">
            <v>P1090</v>
          </cell>
          <cell r="F867">
            <v>35.732997894287109</v>
          </cell>
          <cell r="G867" t="str">
            <v>GL</v>
          </cell>
          <cell r="H867" t="str">
            <v>AL-101 GRAY</v>
          </cell>
          <cell r="I867">
            <v>9.1999998092651367</v>
          </cell>
          <cell r="J867">
            <v>4</v>
          </cell>
        </row>
        <row r="868">
          <cell r="A868">
            <v>1.6559999656677247</v>
          </cell>
          <cell r="B868" t="str">
            <v>000100414</v>
          </cell>
          <cell r="C868" t="str">
            <v>ETHYL BENZENE</v>
          </cell>
          <cell r="D868" t="str">
            <v>L60MAINT</v>
          </cell>
          <cell r="E868" t="str">
            <v>P1090</v>
          </cell>
          <cell r="F868">
            <v>4.5</v>
          </cell>
          <cell r="G868" t="str">
            <v>GL</v>
          </cell>
          <cell r="H868" t="str">
            <v>AL-101 GRAY</v>
          </cell>
          <cell r="I868">
            <v>9.1999998092651367</v>
          </cell>
          <cell r="J868">
            <v>4</v>
          </cell>
        </row>
        <row r="869">
          <cell r="A869">
            <v>5.7982078074951184</v>
          </cell>
          <cell r="B869" t="str">
            <v>000100414</v>
          </cell>
          <cell r="C869" t="str">
            <v>ETHYL BENZENE</v>
          </cell>
          <cell r="D869" t="str">
            <v>L730402</v>
          </cell>
          <cell r="E869" t="str">
            <v>P1090</v>
          </cell>
          <cell r="F869">
            <v>15.755999565124512</v>
          </cell>
          <cell r="G869" t="str">
            <v>GL</v>
          </cell>
          <cell r="H869" t="str">
            <v>AL-101 GRAY</v>
          </cell>
          <cell r="I869">
            <v>9.1999998092651367</v>
          </cell>
          <cell r="J869">
            <v>4</v>
          </cell>
        </row>
        <row r="870">
          <cell r="A870">
            <v>0.82844156836547878</v>
          </cell>
          <cell r="B870" t="str">
            <v>000100414</v>
          </cell>
          <cell r="C870" t="str">
            <v>ETHYL BENZENE</v>
          </cell>
          <cell r="D870" t="str">
            <v>L730405</v>
          </cell>
          <cell r="E870" t="str">
            <v>P1090</v>
          </cell>
          <cell r="F870">
            <v>2.2511999607086182</v>
          </cell>
          <cell r="G870" t="str">
            <v>GL</v>
          </cell>
          <cell r="H870" t="str">
            <v>AL-101 GRAY</v>
          </cell>
          <cell r="I870">
            <v>9.1999998092651367</v>
          </cell>
          <cell r="J870">
            <v>4</v>
          </cell>
        </row>
        <row r="871">
          <cell r="A871">
            <v>10.768047571098332</v>
          </cell>
          <cell r="B871" t="str">
            <v>000100414</v>
          </cell>
          <cell r="C871" t="str">
            <v>ETHYL BENZENE</v>
          </cell>
          <cell r="D871" t="str">
            <v>L730407</v>
          </cell>
          <cell r="E871" t="str">
            <v>P1090</v>
          </cell>
          <cell r="F871">
            <v>29.26099967956543</v>
          </cell>
          <cell r="G871" t="str">
            <v>GL</v>
          </cell>
          <cell r="H871" t="str">
            <v>AL-101 GRAY</v>
          </cell>
          <cell r="I871">
            <v>9.1999998092651367</v>
          </cell>
          <cell r="J871">
            <v>4</v>
          </cell>
        </row>
        <row r="872">
          <cell r="A872">
            <v>67.688005402108757</v>
          </cell>
          <cell r="B872" t="str">
            <v>000100414</v>
          </cell>
          <cell r="C872" t="str">
            <v>ETHYL BENZENE</v>
          </cell>
          <cell r="D872" t="str">
            <v>L740473</v>
          </cell>
          <cell r="E872" t="str">
            <v>P1090</v>
          </cell>
          <cell r="F872">
            <v>183.93479919433594</v>
          </cell>
          <cell r="G872" t="str">
            <v>GL</v>
          </cell>
          <cell r="H872" t="str">
            <v>AL-101 GRAY</v>
          </cell>
          <cell r="I872">
            <v>9.1999998092651367</v>
          </cell>
          <cell r="J872">
            <v>4</v>
          </cell>
        </row>
        <row r="873">
          <cell r="A873">
            <v>0.41399999141693117</v>
          </cell>
          <cell r="B873" t="str">
            <v>000100414</v>
          </cell>
          <cell r="C873" t="str">
            <v>ETHYL BENZENE</v>
          </cell>
          <cell r="D873" t="str">
            <v>L9783VM</v>
          </cell>
          <cell r="E873" t="str">
            <v>P1090</v>
          </cell>
          <cell r="F873">
            <v>1.125</v>
          </cell>
          <cell r="G873" t="str">
            <v>GL</v>
          </cell>
          <cell r="H873" t="str">
            <v>AL-101 GRAY</v>
          </cell>
          <cell r="I873">
            <v>9.1999998092651367</v>
          </cell>
          <cell r="J873">
            <v>4</v>
          </cell>
        </row>
        <row r="874">
          <cell r="A874">
            <v>16.980770480015572</v>
          </cell>
          <cell r="B874" t="str">
            <v>000100414</v>
          </cell>
          <cell r="C874" t="str">
            <v>ETHYL BENZENE</v>
          </cell>
          <cell r="D874" t="str">
            <v>L9DPAINT</v>
          </cell>
          <cell r="E874" t="str">
            <v>P1090</v>
          </cell>
          <cell r="F874">
            <v>46.143398284912109</v>
          </cell>
          <cell r="G874" t="str">
            <v>GL</v>
          </cell>
          <cell r="H874" t="str">
            <v>AL-101 GRAY</v>
          </cell>
          <cell r="I874">
            <v>9.1999998092651367</v>
          </cell>
          <cell r="J874">
            <v>4</v>
          </cell>
        </row>
        <row r="875">
          <cell r="A875">
            <v>2.0711039209136968</v>
          </cell>
          <cell r="B875" t="str">
            <v>000100414</v>
          </cell>
          <cell r="C875" t="str">
            <v>ETHYL BENZENE</v>
          </cell>
          <cell r="D875" t="str">
            <v>LALTOONA</v>
          </cell>
          <cell r="E875" t="str">
            <v>P1090</v>
          </cell>
          <cell r="F875">
            <v>5.6279997825622559</v>
          </cell>
          <cell r="G875" t="str">
            <v>GL</v>
          </cell>
          <cell r="H875" t="str">
            <v>AL-101 GRAY</v>
          </cell>
          <cell r="I875">
            <v>9.1999998092651367</v>
          </cell>
          <cell r="J875">
            <v>4</v>
          </cell>
        </row>
        <row r="876">
          <cell r="A876">
            <v>4.9704285735580473</v>
          </cell>
          <cell r="B876" t="str">
            <v>000100414</v>
          </cell>
          <cell r="C876" t="str">
            <v>ETHYL BENZENE</v>
          </cell>
          <cell r="D876" t="str">
            <v>LFMIEERR</v>
          </cell>
          <cell r="E876" t="str">
            <v>P1090</v>
          </cell>
          <cell r="F876">
            <v>13.506599426269531</v>
          </cell>
          <cell r="G876" t="str">
            <v>GL</v>
          </cell>
          <cell r="H876" t="str">
            <v>AL-101 GRAY</v>
          </cell>
          <cell r="I876">
            <v>9.1999998092651367</v>
          </cell>
          <cell r="J876">
            <v>4</v>
          </cell>
        </row>
        <row r="877">
          <cell r="A877">
            <v>0.41399999141693117</v>
          </cell>
          <cell r="B877" t="str">
            <v>000100414</v>
          </cell>
          <cell r="C877" t="str">
            <v>ETHYL BENZENE</v>
          </cell>
          <cell r="D877" t="str">
            <v>P5422623</v>
          </cell>
          <cell r="E877" t="str">
            <v>P1090</v>
          </cell>
          <cell r="F877">
            <v>1.125</v>
          </cell>
          <cell r="G877" t="str">
            <v>GL</v>
          </cell>
          <cell r="H877" t="str">
            <v>AL-101 GRAY</v>
          </cell>
          <cell r="I877">
            <v>9.1999998092651367</v>
          </cell>
          <cell r="J877">
            <v>4</v>
          </cell>
        </row>
        <row r="878">
          <cell r="A878">
            <v>2.0707359037246715</v>
          </cell>
          <cell r="B878" t="str">
            <v>000100414</v>
          </cell>
          <cell r="C878" t="str">
            <v>ETHYL BENZENE</v>
          </cell>
          <cell r="D878" t="str">
            <v>P637368</v>
          </cell>
          <cell r="E878" t="str">
            <v>P1090</v>
          </cell>
          <cell r="F878">
            <v>5.6269998550415039</v>
          </cell>
          <cell r="G878" t="str">
            <v>GL</v>
          </cell>
          <cell r="H878" t="str">
            <v>AL-101 GRAY</v>
          </cell>
          <cell r="I878">
            <v>9.1999998092651367</v>
          </cell>
          <cell r="J878">
            <v>4</v>
          </cell>
        </row>
        <row r="879">
          <cell r="A879">
            <v>0.82822077559967056</v>
          </cell>
          <cell r="B879" t="str">
            <v>000100414</v>
          </cell>
          <cell r="C879" t="str">
            <v>ETHYL BENZENE</v>
          </cell>
          <cell r="D879" t="str">
            <v>P638384</v>
          </cell>
          <cell r="E879" t="str">
            <v>P1090</v>
          </cell>
          <cell r="F879">
            <v>2.2505998611450195</v>
          </cell>
          <cell r="G879" t="str">
            <v>GL</v>
          </cell>
          <cell r="H879" t="str">
            <v>AL-101 GRAY</v>
          </cell>
          <cell r="I879">
            <v>9.1999998092651367</v>
          </cell>
          <cell r="J879">
            <v>4</v>
          </cell>
        </row>
        <row r="880">
          <cell r="A880">
            <v>0.41422078418273939</v>
          </cell>
          <cell r="B880" t="str">
            <v>000100414</v>
          </cell>
          <cell r="C880" t="str">
            <v>ETHYL BENZENE</v>
          </cell>
          <cell r="D880" t="str">
            <v>P638385</v>
          </cell>
          <cell r="E880" t="str">
            <v>P1090</v>
          </cell>
          <cell r="F880">
            <v>1.1255999803543091</v>
          </cell>
          <cell r="G880" t="str">
            <v>GL</v>
          </cell>
          <cell r="H880" t="str">
            <v>AL-101 GRAY</v>
          </cell>
          <cell r="I880">
            <v>9.1999998092651367</v>
          </cell>
          <cell r="J880">
            <v>4</v>
          </cell>
        </row>
        <row r="881">
          <cell r="A881">
            <v>5.7979869708602925</v>
          </cell>
          <cell r="B881" t="str">
            <v>000100414</v>
          </cell>
          <cell r="C881" t="str">
            <v>ETHYL BENZENE</v>
          </cell>
          <cell r="D881" t="str">
            <v>T721325</v>
          </cell>
          <cell r="E881" t="str">
            <v>P1090</v>
          </cell>
          <cell r="F881">
            <v>15.755399703979492</v>
          </cell>
          <cell r="G881" t="str">
            <v>GL</v>
          </cell>
          <cell r="H881" t="str">
            <v>AL-101 GRAY</v>
          </cell>
          <cell r="I881">
            <v>9.1999998092651367</v>
          </cell>
          <cell r="J881">
            <v>4</v>
          </cell>
        </row>
        <row r="882">
          <cell r="A882">
            <v>1.3944000053405761</v>
          </cell>
          <cell r="B882" t="str">
            <v>000100414</v>
          </cell>
          <cell r="C882" t="str">
            <v>ETHYL BENZENE</v>
          </cell>
          <cell r="D882" t="str">
            <v>L24PAINT</v>
          </cell>
          <cell r="E882" t="str">
            <v>P1102</v>
          </cell>
          <cell r="F882">
            <v>7</v>
          </cell>
          <cell r="G882" t="str">
            <v>GL</v>
          </cell>
          <cell r="H882" t="str">
            <v>SAFETY YELLOW</v>
          </cell>
          <cell r="I882">
            <v>9.9600000381469727</v>
          </cell>
          <cell r="J882">
            <v>2</v>
          </cell>
        </row>
        <row r="883">
          <cell r="A883">
            <v>1.1100000381469726</v>
          </cell>
          <cell r="B883" t="str">
            <v>000100414</v>
          </cell>
          <cell r="C883" t="str">
            <v>ETHYL BENZENE</v>
          </cell>
          <cell r="D883" t="str">
            <v>L24PAINT</v>
          </cell>
          <cell r="E883" t="str">
            <v>P722</v>
          </cell>
          <cell r="F883">
            <v>5</v>
          </cell>
          <cell r="G883" t="str">
            <v>GL</v>
          </cell>
          <cell r="H883" t="str">
            <v>B67AQ1001 DECK GRAY</v>
          </cell>
          <cell r="I883">
            <v>11.100000381469727</v>
          </cell>
          <cell r="J883">
            <v>2</v>
          </cell>
        </row>
        <row r="884">
          <cell r="A884">
            <v>0.61559998857378928</v>
          </cell>
          <cell r="B884" t="str">
            <v>000100414</v>
          </cell>
          <cell r="C884" t="str">
            <v>ETHYL BENZENE</v>
          </cell>
          <cell r="D884" t="str">
            <v>L10PAINT</v>
          </cell>
          <cell r="E884" t="str">
            <v>P546</v>
          </cell>
          <cell r="F884">
            <v>54</v>
          </cell>
          <cell r="G884" t="str">
            <v>GL</v>
          </cell>
          <cell r="H884" t="str">
            <v>C-2095A</v>
          </cell>
          <cell r="I884">
            <v>11.399999618530273</v>
          </cell>
          <cell r="J884">
            <v>0.10000000149011612</v>
          </cell>
        </row>
        <row r="885">
          <cell r="A885">
            <v>1.8467999657213678</v>
          </cell>
          <cell r="B885" t="str">
            <v>000100414</v>
          </cell>
          <cell r="C885" t="str">
            <v>ETHYL BENZENE</v>
          </cell>
          <cell r="D885" t="str">
            <v>L63SALES</v>
          </cell>
          <cell r="E885" t="str">
            <v>P546</v>
          </cell>
          <cell r="F885">
            <v>162</v>
          </cell>
          <cell r="G885" t="str">
            <v>GL</v>
          </cell>
          <cell r="H885" t="str">
            <v>C-2095A</v>
          </cell>
          <cell r="I885">
            <v>11.399999618530273</v>
          </cell>
          <cell r="J885">
            <v>0.10000000149011612</v>
          </cell>
        </row>
        <row r="886">
          <cell r="A886">
            <v>0.30779999428689464</v>
          </cell>
          <cell r="B886" t="str">
            <v>000100414</v>
          </cell>
          <cell r="C886" t="str">
            <v>ETHYL BENZENE</v>
          </cell>
          <cell r="D886" t="str">
            <v>L7CABPNT</v>
          </cell>
          <cell r="E886" t="str">
            <v>P546</v>
          </cell>
          <cell r="F886">
            <v>27</v>
          </cell>
          <cell r="G886" t="str">
            <v>GL</v>
          </cell>
          <cell r="H886" t="str">
            <v>C-2095A</v>
          </cell>
          <cell r="I886">
            <v>11.399999618530273</v>
          </cell>
          <cell r="J886">
            <v>0.10000000149011612</v>
          </cell>
        </row>
        <row r="887">
          <cell r="A887">
            <v>3.7277999308079464</v>
          </cell>
          <cell r="B887" t="str">
            <v>000100414</v>
          </cell>
          <cell r="C887" t="str">
            <v>ETHYL BENZENE</v>
          </cell>
          <cell r="D887" t="str">
            <v>L9DPAINT</v>
          </cell>
          <cell r="E887" t="str">
            <v>P546</v>
          </cell>
          <cell r="F887">
            <v>327</v>
          </cell>
          <cell r="G887" t="str">
            <v>GL</v>
          </cell>
          <cell r="H887" t="str">
            <v>C-2095A</v>
          </cell>
          <cell r="I887">
            <v>11.399999618530273</v>
          </cell>
          <cell r="J887">
            <v>0.10000000149011612</v>
          </cell>
        </row>
        <row r="888">
          <cell r="A888">
            <v>0.52900000788271428</v>
          </cell>
          <cell r="B888" t="str">
            <v>000100414</v>
          </cell>
          <cell r="C888" t="str">
            <v>ETHYL BENZENE</v>
          </cell>
          <cell r="D888" t="str">
            <v>L10PMRPG</v>
          </cell>
          <cell r="E888" t="str">
            <v>P653</v>
          </cell>
          <cell r="F888">
            <v>46</v>
          </cell>
          <cell r="G888" t="str">
            <v>GL</v>
          </cell>
          <cell r="H888" t="str">
            <v>C-2017A  EPOXY</v>
          </cell>
          <cell r="I888">
            <v>11.5</v>
          </cell>
          <cell r="J888">
            <v>0.10000000149011612</v>
          </cell>
        </row>
        <row r="889">
          <cell r="A889">
            <v>7.4520002961158749</v>
          </cell>
          <cell r="B889" t="str">
            <v>000100414</v>
          </cell>
          <cell r="C889" t="str">
            <v>ETHYL BENZENE</v>
          </cell>
          <cell r="D889" t="str">
            <v>L10PMRPS</v>
          </cell>
          <cell r="E889" t="str">
            <v>P1053</v>
          </cell>
          <cell r="F889">
            <v>216</v>
          </cell>
          <cell r="G889" t="str">
            <v>GL</v>
          </cell>
          <cell r="H889" t="str">
            <v>E07-0617P REV 9/30/96</v>
          </cell>
          <cell r="I889">
            <v>11.5</v>
          </cell>
          <cell r="J889">
            <v>0.30000001192092896</v>
          </cell>
        </row>
        <row r="890">
          <cell r="A890">
            <v>2.3000000342726708E-2</v>
          </cell>
          <cell r="B890" t="str">
            <v>000100414</v>
          </cell>
          <cell r="C890" t="str">
            <v>ETHYL BENZENE</v>
          </cell>
          <cell r="D890" t="str">
            <v>L24PAINT</v>
          </cell>
          <cell r="E890" t="str">
            <v>P653</v>
          </cell>
          <cell r="F890">
            <v>2</v>
          </cell>
          <cell r="G890" t="str">
            <v>GL</v>
          </cell>
          <cell r="H890" t="str">
            <v>C-2017A  EPOXY</v>
          </cell>
          <cell r="I890">
            <v>11.5</v>
          </cell>
          <cell r="J890">
            <v>0.10000000149011612</v>
          </cell>
        </row>
        <row r="891">
          <cell r="A891">
            <v>324.16201288104054</v>
          </cell>
          <cell r="B891" t="str">
            <v>000100414</v>
          </cell>
          <cell r="C891" t="str">
            <v>ETHYL BENZENE</v>
          </cell>
          <cell r="D891" t="str">
            <v>L7CABPNT</v>
          </cell>
          <cell r="E891" t="str">
            <v>P1053</v>
          </cell>
          <cell r="F891">
            <v>9396</v>
          </cell>
          <cell r="G891" t="str">
            <v>GL</v>
          </cell>
          <cell r="H891" t="str">
            <v>E07-0617P REV 9/30/96</v>
          </cell>
          <cell r="I891">
            <v>11.5</v>
          </cell>
          <cell r="J891">
            <v>0.30000001192092896</v>
          </cell>
        </row>
        <row r="892">
          <cell r="A892">
            <v>0.18400000274181366</v>
          </cell>
          <cell r="B892" t="str">
            <v>000100414</v>
          </cell>
          <cell r="C892" t="str">
            <v>ETHYL BENZENE</v>
          </cell>
          <cell r="D892" t="str">
            <v>L9DPAINT</v>
          </cell>
          <cell r="E892" t="str">
            <v>P653</v>
          </cell>
          <cell r="F892">
            <v>16</v>
          </cell>
          <cell r="G892" t="str">
            <v>GL</v>
          </cell>
          <cell r="H892" t="str">
            <v>C-2017A  EPOXY</v>
          </cell>
          <cell r="I892">
            <v>11.5</v>
          </cell>
          <cell r="J892">
            <v>0.10000000149011612</v>
          </cell>
        </row>
        <row r="893">
          <cell r="A893">
            <v>2.3479999017417441E-3</v>
          </cell>
          <cell r="B893" t="str">
            <v>000100414</v>
          </cell>
          <cell r="C893" t="str">
            <v>ETHYL BENZENE</v>
          </cell>
          <cell r="D893" t="str">
            <v>L10LEAN</v>
          </cell>
          <cell r="E893" t="str">
            <v>P1154</v>
          </cell>
          <cell r="F893">
            <v>1</v>
          </cell>
          <cell r="G893" t="str">
            <v>GL</v>
          </cell>
          <cell r="H893" t="str">
            <v>Missing MSDS - SM R07-0246-3</v>
          </cell>
          <cell r="I893">
            <v>11.739999771118164</v>
          </cell>
          <cell r="J893">
            <v>1.9999999552965164E-2</v>
          </cell>
        </row>
        <row r="894">
          <cell r="A894">
            <v>4.2616197320921777E-2</v>
          </cell>
          <cell r="B894" t="str">
            <v>000100414</v>
          </cell>
          <cell r="C894" t="str">
            <v>ETHYL BENZENE</v>
          </cell>
          <cell r="D894" t="str">
            <v>L10PMRPS</v>
          </cell>
          <cell r="E894" t="str">
            <v>P1154</v>
          </cell>
          <cell r="F894">
            <v>18.149999618530273</v>
          </cell>
          <cell r="G894" t="str">
            <v>GL</v>
          </cell>
          <cell r="H894" t="str">
            <v>Missing MSDS - SM R07-0246-3</v>
          </cell>
          <cell r="I894">
            <v>11.739999771118164</v>
          </cell>
          <cell r="J894">
            <v>1.9999999552965164E-2</v>
          </cell>
        </row>
        <row r="895">
          <cell r="A895">
            <v>5.8699997543543603E-4</v>
          </cell>
          <cell r="B895" t="str">
            <v>000100414</v>
          </cell>
          <cell r="C895" t="str">
            <v>ETHYL BENZENE</v>
          </cell>
          <cell r="D895" t="str">
            <v>L74720</v>
          </cell>
          <cell r="E895" t="str">
            <v>P1154</v>
          </cell>
          <cell r="F895">
            <v>0.25</v>
          </cell>
          <cell r="G895" t="str">
            <v>GL</v>
          </cell>
          <cell r="H895" t="str">
            <v>Missing MSDS - SM R07-0246-3</v>
          </cell>
          <cell r="I895">
            <v>11.739999771118164</v>
          </cell>
          <cell r="J895">
            <v>1.9999999552965164E-2</v>
          </cell>
        </row>
        <row r="896">
          <cell r="A896">
            <v>143.46720792560586</v>
          </cell>
          <cell r="B896" t="str">
            <v>000100414</v>
          </cell>
          <cell r="C896" t="str">
            <v>ETHYL BENZENE</v>
          </cell>
          <cell r="D896" t="str">
            <v>L10PMRPS</v>
          </cell>
          <cell r="E896" t="str">
            <v>P1043</v>
          </cell>
          <cell r="F896">
            <v>3888</v>
          </cell>
          <cell r="G896" t="str">
            <v>GL</v>
          </cell>
          <cell r="H896" t="str">
            <v>E07-0615P REV.6/10/96</v>
          </cell>
          <cell r="I896">
            <v>12.300000190734863</v>
          </cell>
          <cell r="J896">
            <v>0.30000001192092896</v>
          </cell>
        </row>
        <row r="897">
          <cell r="A897">
            <v>1.9926001100778592</v>
          </cell>
          <cell r="B897" t="str">
            <v>000100414</v>
          </cell>
          <cell r="C897" t="str">
            <v>ETHYL BENZENE</v>
          </cell>
          <cell r="D897" t="str">
            <v>L63SALES</v>
          </cell>
          <cell r="E897" t="str">
            <v>P1043</v>
          </cell>
          <cell r="F897">
            <v>54</v>
          </cell>
          <cell r="G897" t="str">
            <v>GL</v>
          </cell>
          <cell r="H897" t="str">
            <v>E07-0615P REV.6/10/96</v>
          </cell>
          <cell r="I897">
            <v>12.300000190734863</v>
          </cell>
          <cell r="J897">
            <v>0.30000001192092896</v>
          </cell>
        </row>
        <row r="898">
          <cell r="A898">
            <v>284.94181574113384</v>
          </cell>
          <cell r="B898" t="str">
            <v>000100414</v>
          </cell>
          <cell r="C898" t="str">
            <v>ETHYL BENZENE</v>
          </cell>
          <cell r="D898" t="str">
            <v>L730402</v>
          </cell>
          <cell r="E898" t="str">
            <v>P1043</v>
          </cell>
          <cell r="F898">
            <v>7722</v>
          </cell>
          <cell r="G898" t="str">
            <v>GL</v>
          </cell>
          <cell r="H898" t="str">
            <v>E07-0615P REV.6/10/96</v>
          </cell>
          <cell r="I898">
            <v>12.300000190734863</v>
          </cell>
          <cell r="J898">
            <v>0.30000001192092896</v>
          </cell>
        </row>
        <row r="899">
          <cell r="A899">
            <v>67.822203746724171</v>
          </cell>
          <cell r="B899" t="str">
            <v>000100414</v>
          </cell>
          <cell r="C899" t="str">
            <v>ETHYL BENZENE</v>
          </cell>
          <cell r="D899" t="str">
            <v>L9DPAINT</v>
          </cell>
          <cell r="E899" t="str">
            <v>P1043</v>
          </cell>
          <cell r="F899">
            <v>1838</v>
          </cell>
          <cell r="G899" t="str">
            <v>GL</v>
          </cell>
          <cell r="H899" t="str">
            <v>E07-0615P REV.6/10/96</v>
          </cell>
          <cell r="I899">
            <v>12.300000190734863</v>
          </cell>
          <cell r="J899">
            <v>0.30000001192092896</v>
          </cell>
        </row>
        <row r="900">
          <cell r="A900">
            <v>3472.6188116725702</v>
          </cell>
          <cell r="C900" t="str">
            <v>ETHYL BENZENE Total</v>
          </cell>
        </row>
        <row r="901">
          <cell r="A901">
            <v>10.810799999999999</v>
          </cell>
          <cell r="B901" t="str">
            <v>000107211</v>
          </cell>
          <cell r="C901" t="str">
            <v>ETHYLENE GLYCOL VAPOR</v>
          </cell>
          <cell r="D901" t="str">
            <v>L24MEC</v>
          </cell>
          <cell r="E901" t="str">
            <v>4672</v>
          </cell>
          <cell r="F901">
            <v>27</v>
          </cell>
          <cell r="G901" t="str">
            <v>GL</v>
          </cell>
          <cell r="H901" t="str">
            <v>LPS TAPMATIC DUAL ACTION AQUA</v>
          </cell>
          <cell r="I901">
            <v>10.01</v>
          </cell>
          <cell r="J901">
            <v>4</v>
          </cell>
        </row>
        <row r="902">
          <cell r="A902">
            <v>0.50050000000000006</v>
          </cell>
          <cell r="B902" t="str">
            <v>000107211</v>
          </cell>
          <cell r="C902" t="str">
            <v>ETHYLENE GLYCOL VAPOR</v>
          </cell>
          <cell r="D902" t="str">
            <v>L24PAINT</v>
          </cell>
          <cell r="E902" t="str">
            <v>P598</v>
          </cell>
          <cell r="F902">
            <v>1</v>
          </cell>
          <cell r="G902" t="str">
            <v>GL</v>
          </cell>
          <cell r="H902" t="str">
            <v>A86W14   PURE WHITE BASE X</v>
          </cell>
          <cell r="I902">
            <v>10.01</v>
          </cell>
          <cell r="J902">
            <v>5</v>
          </cell>
        </row>
        <row r="903">
          <cell r="A903">
            <v>0.60060000000000002</v>
          </cell>
          <cell r="B903" t="str">
            <v>000107211</v>
          </cell>
          <cell r="C903" t="str">
            <v>ETHYLENE GLYCOL VAPOR</v>
          </cell>
          <cell r="D903" t="str">
            <v>L74720</v>
          </cell>
          <cell r="E903" t="str">
            <v>P696</v>
          </cell>
          <cell r="F903">
            <v>3</v>
          </cell>
          <cell r="G903" t="str">
            <v>GL</v>
          </cell>
          <cell r="H903" t="str">
            <v>B62T104 ULTRADEEP BASE</v>
          </cell>
          <cell r="I903">
            <v>10.01</v>
          </cell>
          <cell r="J903">
            <v>2</v>
          </cell>
        </row>
        <row r="904">
          <cell r="A904">
            <v>1.6015999999999999</v>
          </cell>
          <cell r="B904" t="str">
            <v>000107211</v>
          </cell>
          <cell r="C904" t="str">
            <v>ETHYLENE GLYCOL VAPOR</v>
          </cell>
          <cell r="D904" t="str">
            <v>L24PAINT</v>
          </cell>
          <cell r="E904" t="str">
            <v>P1123</v>
          </cell>
          <cell r="F904">
            <v>8</v>
          </cell>
          <cell r="G904" t="str">
            <v>GL</v>
          </cell>
          <cell r="H904" t="str">
            <v>B54VXL1732-1173</v>
          </cell>
          <cell r="I904">
            <v>10.01</v>
          </cell>
          <cell r="J904">
            <v>2</v>
          </cell>
        </row>
        <row r="905">
          <cell r="A905">
            <v>2.0019999999999998</v>
          </cell>
          <cell r="B905" t="str">
            <v>000107211</v>
          </cell>
          <cell r="C905" t="str">
            <v>ETHYLENE GLYCOL VAPOR</v>
          </cell>
          <cell r="D905" t="str">
            <v>L5MAINT</v>
          </cell>
          <cell r="E905" t="str">
            <v>P1123</v>
          </cell>
          <cell r="F905">
            <v>10</v>
          </cell>
          <cell r="G905" t="str">
            <v>GL</v>
          </cell>
          <cell r="H905" t="str">
            <v>B54VXL1732-1173</v>
          </cell>
          <cell r="I905">
            <v>10.01</v>
          </cell>
          <cell r="J905">
            <v>2</v>
          </cell>
        </row>
        <row r="906">
          <cell r="A906">
            <v>0.80079999999999996</v>
          </cell>
          <cell r="B906" t="str">
            <v>000107211</v>
          </cell>
          <cell r="C906" t="str">
            <v>ETHYLENE GLYCOL VAPOR</v>
          </cell>
          <cell r="D906" t="str">
            <v>P638385</v>
          </cell>
          <cell r="E906" t="str">
            <v>P1123</v>
          </cell>
          <cell r="F906">
            <v>4</v>
          </cell>
          <cell r="G906" t="str">
            <v>GL</v>
          </cell>
          <cell r="H906" t="str">
            <v>B54VXL1732-1173</v>
          </cell>
          <cell r="I906">
            <v>10.01</v>
          </cell>
          <cell r="J906">
            <v>2</v>
          </cell>
        </row>
        <row r="907">
          <cell r="A907">
            <v>4.8</v>
          </cell>
          <cell r="B907" t="str">
            <v>000107211</v>
          </cell>
          <cell r="C907" t="str">
            <v>ETHYLENE GLYCOL VAPOR</v>
          </cell>
          <cell r="D907" t="str">
            <v>L10MAINT</v>
          </cell>
          <cell r="E907" t="str">
            <v>P489</v>
          </cell>
          <cell r="F907">
            <v>12</v>
          </cell>
          <cell r="G907" t="str">
            <v>GL</v>
          </cell>
          <cell r="H907" t="str">
            <v>B54TZ104 ULTRADEEP BASE</v>
          </cell>
          <cell r="I907">
            <v>8</v>
          </cell>
          <cell r="J907">
            <v>5</v>
          </cell>
        </row>
        <row r="908">
          <cell r="A908">
            <v>2.4</v>
          </cell>
          <cell r="B908" t="str">
            <v>000107211</v>
          </cell>
          <cell r="C908" t="str">
            <v>ETHYLENE GLYCOL VAPOR</v>
          </cell>
          <cell r="D908" t="str">
            <v>L12MAINT</v>
          </cell>
          <cell r="E908" t="str">
            <v>P489</v>
          </cell>
          <cell r="F908">
            <v>6</v>
          </cell>
          <cell r="G908" t="str">
            <v>GL</v>
          </cell>
          <cell r="H908" t="str">
            <v>B54TZ104 ULTRADEEP BASE</v>
          </cell>
          <cell r="I908">
            <v>8</v>
          </cell>
          <cell r="J908">
            <v>5</v>
          </cell>
        </row>
        <row r="909">
          <cell r="A909">
            <v>0.8</v>
          </cell>
          <cell r="B909" t="str">
            <v>000107211</v>
          </cell>
          <cell r="C909" t="str">
            <v>ETHYLENE GLYCOL VAPOR</v>
          </cell>
          <cell r="D909" t="str">
            <v>L18ELAB</v>
          </cell>
          <cell r="E909" t="str">
            <v>P489</v>
          </cell>
          <cell r="F909">
            <v>2</v>
          </cell>
          <cell r="G909" t="str">
            <v>GL</v>
          </cell>
          <cell r="H909" t="str">
            <v>B54TZ104 ULTRADEEP BASE</v>
          </cell>
          <cell r="I909">
            <v>8</v>
          </cell>
          <cell r="J909">
            <v>5</v>
          </cell>
        </row>
        <row r="910">
          <cell r="A910">
            <v>3.6</v>
          </cell>
          <cell r="B910" t="str">
            <v>000107211</v>
          </cell>
          <cell r="C910" t="str">
            <v>ETHYLENE GLYCOL VAPOR</v>
          </cell>
          <cell r="D910" t="str">
            <v>L24PAINT</v>
          </cell>
          <cell r="E910" t="str">
            <v>P489</v>
          </cell>
          <cell r="F910">
            <v>9</v>
          </cell>
          <cell r="G910" t="str">
            <v>GL</v>
          </cell>
          <cell r="H910" t="str">
            <v>B54TZ104 ULTRADEEP BASE</v>
          </cell>
          <cell r="I910">
            <v>8</v>
          </cell>
          <cell r="J910">
            <v>5</v>
          </cell>
        </row>
        <row r="911">
          <cell r="A911">
            <v>1.6</v>
          </cell>
          <cell r="B911" t="str">
            <v>000107211</v>
          </cell>
          <cell r="C911" t="str">
            <v>ETHYLENE GLYCOL VAPOR</v>
          </cell>
          <cell r="D911" t="str">
            <v>L52PAINT</v>
          </cell>
          <cell r="E911" t="str">
            <v>P489</v>
          </cell>
          <cell r="F911">
            <v>4</v>
          </cell>
          <cell r="G911" t="str">
            <v>GL</v>
          </cell>
          <cell r="H911" t="str">
            <v>B54TZ104 ULTRADEEP BASE</v>
          </cell>
          <cell r="I911">
            <v>8</v>
          </cell>
          <cell r="J911">
            <v>5</v>
          </cell>
        </row>
        <row r="912">
          <cell r="A912">
            <v>4</v>
          </cell>
          <cell r="B912" t="str">
            <v>000107211</v>
          </cell>
          <cell r="C912" t="str">
            <v>ETHYLENE GLYCOL VAPOR</v>
          </cell>
          <cell r="D912" t="str">
            <v>L5MAINT</v>
          </cell>
          <cell r="E912" t="str">
            <v>P489</v>
          </cell>
          <cell r="F912">
            <v>10</v>
          </cell>
          <cell r="G912" t="str">
            <v>GL</v>
          </cell>
          <cell r="H912" t="str">
            <v>B54TZ104 ULTRADEEP BASE</v>
          </cell>
          <cell r="I912">
            <v>8</v>
          </cell>
          <cell r="J912">
            <v>5</v>
          </cell>
        </row>
        <row r="913">
          <cell r="A913">
            <v>1.6</v>
          </cell>
          <cell r="B913" t="str">
            <v>000107211</v>
          </cell>
          <cell r="C913" t="str">
            <v>ETHYLENE GLYCOL VAPOR</v>
          </cell>
          <cell r="D913" t="str">
            <v>L740473</v>
          </cell>
          <cell r="E913" t="str">
            <v>P489</v>
          </cell>
          <cell r="F913">
            <v>4</v>
          </cell>
          <cell r="G913" t="str">
            <v>GL</v>
          </cell>
          <cell r="H913" t="str">
            <v>B54TZ104 ULTRADEEP BASE</v>
          </cell>
          <cell r="I913">
            <v>8</v>
          </cell>
          <cell r="J913">
            <v>5</v>
          </cell>
        </row>
        <row r="914">
          <cell r="A914">
            <v>8.8000000000000007</v>
          </cell>
          <cell r="B914" t="str">
            <v>000107211</v>
          </cell>
          <cell r="C914" t="str">
            <v>ETHYLENE GLYCOL VAPOR</v>
          </cell>
          <cell r="D914" t="str">
            <v>L74720</v>
          </cell>
          <cell r="E914" t="str">
            <v>P489</v>
          </cell>
          <cell r="F914">
            <v>22</v>
          </cell>
          <cell r="G914" t="str">
            <v>GL</v>
          </cell>
          <cell r="H914" t="str">
            <v>B54TZ104 ULTRADEEP BASE</v>
          </cell>
          <cell r="I914">
            <v>8</v>
          </cell>
          <cell r="J914">
            <v>5</v>
          </cell>
        </row>
        <row r="915">
          <cell r="A915">
            <v>1.6</v>
          </cell>
          <cell r="B915" t="str">
            <v>000107211</v>
          </cell>
          <cell r="C915" t="str">
            <v>ETHYLENE GLYCOL VAPOR</v>
          </cell>
          <cell r="D915" t="str">
            <v>L7CABPNT</v>
          </cell>
          <cell r="E915" t="str">
            <v>P489</v>
          </cell>
          <cell r="F915">
            <v>4</v>
          </cell>
          <cell r="G915" t="str">
            <v>GL</v>
          </cell>
          <cell r="H915" t="str">
            <v>B54TZ104 ULTRADEEP BASE</v>
          </cell>
          <cell r="I915">
            <v>8</v>
          </cell>
          <cell r="J915">
            <v>5</v>
          </cell>
        </row>
        <row r="916">
          <cell r="A916">
            <v>4</v>
          </cell>
          <cell r="B916" t="str">
            <v>000107211</v>
          </cell>
          <cell r="C916" t="str">
            <v>ETHYLENE GLYCOL VAPOR</v>
          </cell>
          <cell r="D916" t="str">
            <v>P2/6OILS</v>
          </cell>
          <cell r="E916" t="str">
            <v>P489</v>
          </cell>
          <cell r="F916">
            <v>10</v>
          </cell>
          <cell r="G916" t="str">
            <v>GL</v>
          </cell>
          <cell r="H916" t="str">
            <v>B54TZ104 ULTRADEEP BASE</v>
          </cell>
          <cell r="I916">
            <v>8</v>
          </cell>
          <cell r="J916">
            <v>5</v>
          </cell>
        </row>
        <row r="917">
          <cell r="A917">
            <v>12.8</v>
          </cell>
          <cell r="B917" t="str">
            <v>000107211</v>
          </cell>
          <cell r="C917" t="str">
            <v>ETHYLENE GLYCOL VAPOR</v>
          </cell>
          <cell r="D917" t="str">
            <v>P5PAINT</v>
          </cell>
          <cell r="E917" t="str">
            <v>P489</v>
          </cell>
          <cell r="F917">
            <v>32</v>
          </cell>
          <cell r="G917" t="str">
            <v>GL</v>
          </cell>
          <cell r="H917" t="str">
            <v>B54TZ104 ULTRADEEP BASE</v>
          </cell>
          <cell r="I917">
            <v>8</v>
          </cell>
          <cell r="J917">
            <v>5</v>
          </cell>
        </row>
        <row r="918">
          <cell r="A918">
            <v>1.6</v>
          </cell>
          <cell r="B918" t="str">
            <v>000107211</v>
          </cell>
          <cell r="C918" t="str">
            <v>ETHYLENE GLYCOL VAPOR</v>
          </cell>
          <cell r="D918" t="str">
            <v>P638385</v>
          </cell>
          <cell r="E918" t="str">
            <v>P489</v>
          </cell>
          <cell r="F918">
            <v>4</v>
          </cell>
          <cell r="G918" t="str">
            <v>GL</v>
          </cell>
          <cell r="H918" t="str">
            <v>B54TZ104 ULTRADEEP BASE</v>
          </cell>
          <cell r="I918">
            <v>8</v>
          </cell>
          <cell r="J918">
            <v>5</v>
          </cell>
        </row>
        <row r="919">
          <cell r="A919">
            <v>2.4</v>
          </cell>
          <cell r="B919" t="str">
            <v>000107211</v>
          </cell>
          <cell r="C919" t="str">
            <v>ETHYLENE GLYCOL VAPOR</v>
          </cell>
          <cell r="D919" t="str">
            <v>P642409</v>
          </cell>
          <cell r="E919" t="str">
            <v>P489</v>
          </cell>
          <cell r="F919">
            <v>6</v>
          </cell>
          <cell r="G919" t="str">
            <v>GL</v>
          </cell>
          <cell r="H919" t="str">
            <v>B54TZ104 ULTRADEEP BASE</v>
          </cell>
          <cell r="I919">
            <v>8</v>
          </cell>
          <cell r="J919">
            <v>5</v>
          </cell>
        </row>
        <row r="920">
          <cell r="A920">
            <v>0.4</v>
          </cell>
          <cell r="B920" t="str">
            <v>000107211</v>
          </cell>
          <cell r="C920" t="str">
            <v>ETHYLENE GLYCOL VAPOR</v>
          </cell>
          <cell r="D920" t="str">
            <v>T721325</v>
          </cell>
          <cell r="E920" t="str">
            <v>P489</v>
          </cell>
          <cell r="F920">
            <v>1</v>
          </cell>
          <cell r="G920" t="str">
            <v>GL</v>
          </cell>
          <cell r="H920" t="str">
            <v>B54TZ104 ULTRADEEP BASE</v>
          </cell>
          <cell r="I920">
            <v>8</v>
          </cell>
          <cell r="J920">
            <v>5</v>
          </cell>
        </row>
        <row r="921">
          <cell r="A921">
            <v>0.64800003051757815</v>
          </cell>
          <cell r="B921" t="str">
            <v>000107211</v>
          </cell>
          <cell r="C921" t="str">
            <v>ETHYLENE GLYCOL VAPOR</v>
          </cell>
          <cell r="D921" t="str">
            <v>L24PAINT</v>
          </cell>
          <cell r="E921" t="str">
            <v>P1025</v>
          </cell>
          <cell r="F921">
            <v>8</v>
          </cell>
          <cell r="G921" t="str">
            <v>GL</v>
          </cell>
          <cell r="H921" t="str">
            <v>B54TZ104/GRAY GREEN</v>
          </cell>
          <cell r="I921">
            <v>8.1000003814697266</v>
          </cell>
          <cell r="J921">
            <v>1</v>
          </cell>
        </row>
        <row r="922">
          <cell r="A922">
            <v>0.32400001525878908</v>
          </cell>
          <cell r="B922" t="str">
            <v>000107211</v>
          </cell>
          <cell r="C922" t="str">
            <v>ETHYLENE GLYCOL VAPOR</v>
          </cell>
          <cell r="D922" t="str">
            <v>L52PAINT</v>
          </cell>
          <cell r="E922" t="str">
            <v>P1025</v>
          </cell>
          <cell r="F922">
            <v>4</v>
          </cell>
          <cell r="G922" t="str">
            <v>GL</v>
          </cell>
          <cell r="H922" t="str">
            <v>B54TZ104/GRAY GREEN</v>
          </cell>
          <cell r="I922">
            <v>8.1000003814697266</v>
          </cell>
          <cell r="J922">
            <v>1</v>
          </cell>
        </row>
        <row r="923">
          <cell r="A923">
            <v>1.7</v>
          </cell>
          <cell r="B923" t="str">
            <v>000107211</v>
          </cell>
          <cell r="C923" t="str">
            <v>ETHYLENE GLYCOL VAPOR</v>
          </cell>
          <cell r="D923" t="str">
            <v>L12MAINT</v>
          </cell>
          <cell r="E923" t="str">
            <v>3609</v>
          </cell>
          <cell r="F923">
            <v>4</v>
          </cell>
          <cell r="G923" t="str">
            <v>GL</v>
          </cell>
          <cell r="H923" t="str">
            <v>B54N001-1173, BROWN</v>
          </cell>
          <cell r="I923">
            <v>8.5</v>
          </cell>
          <cell r="J923">
            <v>5</v>
          </cell>
        </row>
        <row r="924">
          <cell r="A924">
            <v>0.42499999999999999</v>
          </cell>
          <cell r="B924" t="str">
            <v>000107211</v>
          </cell>
          <cell r="C924" t="str">
            <v>ETHYLENE GLYCOL VAPOR</v>
          </cell>
          <cell r="D924" t="str">
            <v>L18ELAB</v>
          </cell>
          <cell r="E924" t="str">
            <v>3609</v>
          </cell>
          <cell r="F924">
            <v>1</v>
          </cell>
          <cell r="G924" t="str">
            <v>GL</v>
          </cell>
          <cell r="H924" t="str">
            <v>B54N001-1173, BROWN</v>
          </cell>
          <cell r="I924">
            <v>8.5</v>
          </cell>
          <cell r="J924">
            <v>5</v>
          </cell>
        </row>
        <row r="925">
          <cell r="A925">
            <v>0.85</v>
          </cell>
          <cell r="B925" t="str">
            <v>000107211</v>
          </cell>
          <cell r="C925" t="str">
            <v>ETHYLENE GLYCOL VAPOR</v>
          </cell>
          <cell r="D925" t="str">
            <v>L24MAINT</v>
          </cell>
          <cell r="E925" t="str">
            <v>3609</v>
          </cell>
          <cell r="F925">
            <v>2</v>
          </cell>
          <cell r="G925" t="str">
            <v>GL</v>
          </cell>
          <cell r="H925" t="str">
            <v>B54N001-1173, BROWN</v>
          </cell>
          <cell r="I925">
            <v>8.5</v>
          </cell>
          <cell r="J925">
            <v>5</v>
          </cell>
        </row>
        <row r="926">
          <cell r="A926">
            <v>3.8250000000000002</v>
          </cell>
          <cell r="B926" t="str">
            <v>000107211</v>
          </cell>
          <cell r="C926" t="str">
            <v>ETHYLENE GLYCOL VAPOR</v>
          </cell>
          <cell r="D926" t="str">
            <v>L24PAINT</v>
          </cell>
          <cell r="E926" t="str">
            <v>3609</v>
          </cell>
          <cell r="F926">
            <v>9</v>
          </cell>
          <cell r="G926" t="str">
            <v>GL</v>
          </cell>
          <cell r="H926" t="str">
            <v>B54N001-1173, BROWN</v>
          </cell>
          <cell r="I926">
            <v>8.5</v>
          </cell>
          <cell r="J926">
            <v>5</v>
          </cell>
        </row>
        <row r="927">
          <cell r="A927">
            <v>2.125</v>
          </cell>
          <cell r="B927" t="str">
            <v>000107211</v>
          </cell>
          <cell r="C927" t="str">
            <v>ETHYLENE GLYCOL VAPOR</v>
          </cell>
          <cell r="D927" t="str">
            <v>L5MAINT</v>
          </cell>
          <cell r="E927" t="str">
            <v>3609</v>
          </cell>
          <cell r="F927">
            <v>5</v>
          </cell>
          <cell r="G927" t="str">
            <v>GL</v>
          </cell>
          <cell r="H927" t="str">
            <v>B54N001-1173, BROWN</v>
          </cell>
          <cell r="I927">
            <v>8.5</v>
          </cell>
          <cell r="J927">
            <v>5</v>
          </cell>
        </row>
        <row r="928">
          <cell r="A928">
            <v>3.4</v>
          </cell>
          <cell r="B928" t="str">
            <v>000107211</v>
          </cell>
          <cell r="C928" t="str">
            <v>ETHYLENE GLYCOL VAPOR</v>
          </cell>
          <cell r="D928" t="str">
            <v>L74720</v>
          </cell>
          <cell r="E928" t="str">
            <v>3609</v>
          </cell>
          <cell r="F928">
            <v>8</v>
          </cell>
          <cell r="G928" t="str">
            <v>GL</v>
          </cell>
          <cell r="H928" t="str">
            <v>B54N001-1173, BROWN</v>
          </cell>
          <cell r="I928">
            <v>8.5</v>
          </cell>
          <cell r="J928">
            <v>5</v>
          </cell>
        </row>
        <row r="929">
          <cell r="A929">
            <v>9.35</v>
          </cell>
          <cell r="B929" t="str">
            <v>000107211</v>
          </cell>
          <cell r="C929" t="str">
            <v>ETHYLENE GLYCOL VAPOR</v>
          </cell>
          <cell r="D929" t="str">
            <v>P2MAINT</v>
          </cell>
          <cell r="E929" t="str">
            <v>3609</v>
          </cell>
          <cell r="F929">
            <v>22</v>
          </cell>
          <cell r="G929" t="str">
            <v>GL</v>
          </cell>
          <cell r="H929" t="str">
            <v>B54N001-1173, BROWN</v>
          </cell>
          <cell r="I929">
            <v>8.5</v>
          </cell>
          <cell r="J929">
            <v>5</v>
          </cell>
        </row>
        <row r="930">
          <cell r="A930">
            <v>1.2749999999999999</v>
          </cell>
          <cell r="B930" t="str">
            <v>000107211</v>
          </cell>
          <cell r="C930" t="str">
            <v>ETHYLENE GLYCOL VAPOR</v>
          </cell>
          <cell r="D930" t="str">
            <v>P5PAINT</v>
          </cell>
          <cell r="E930" t="str">
            <v>3609</v>
          </cell>
          <cell r="F930">
            <v>3</v>
          </cell>
          <cell r="G930" t="str">
            <v>GL</v>
          </cell>
          <cell r="H930" t="str">
            <v>B54N001-1173, BROWN</v>
          </cell>
          <cell r="I930">
            <v>8.5</v>
          </cell>
          <cell r="J930">
            <v>5</v>
          </cell>
        </row>
        <row r="931">
          <cell r="A931">
            <v>0.42499999999999999</v>
          </cell>
          <cell r="B931" t="str">
            <v>000107211</v>
          </cell>
          <cell r="C931" t="str">
            <v>ETHYLENE GLYCOL VAPOR</v>
          </cell>
          <cell r="D931" t="str">
            <v>P644481</v>
          </cell>
          <cell r="E931" t="str">
            <v>3609</v>
          </cell>
          <cell r="F931">
            <v>1</v>
          </cell>
          <cell r="G931" t="str">
            <v>GL</v>
          </cell>
          <cell r="H931" t="str">
            <v>B54N001-1173, BROWN</v>
          </cell>
          <cell r="I931">
            <v>8.5</v>
          </cell>
          <cell r="J931">
            <v>5</v>
          </cell>
        </row>
        <row r="932">
          <cell r="A932">
            <v>0.85</v>
          </cell>
          <cell r="B932" t="str">
            <v>000107211</v>
          </cell>
          <cell r="C932" t="str">
            <v>ETHYLENE GLYCOL VAPOR</v>
          </cell>
          <cell r="D932" t="str">
            <v>X63MAINT</v>
          </cell>
          <cell r="E932" t="str">
            <v>3609</v>
          </cell>
          <cell r="F932">
            <v>2</v>
          </cell>
          <cell r="G932" t="str">
            <v>GL</v>
          </cell>
          <cell r="H932" t="str">
            <v>B54N001-1173, BROWN</v>
          </cell>
          <cell r="I932">
            <v>8.5</v>
          </cell>
          <cell r="J932">
            <v>5</v>
          </cell>
        </row>
        <row r="933">
          <cell r="A933">
            <v>5.2199998855590817</v>
          </cell>
          <cell r="B933" t="str">
            <v>000107211</v>
          </cell>
          <cell r="C933" t="str">
            <v>ETHYLENE GLYCOL VAPOR</v>
          </cell>
          <cell r="D933" t="str">
            <v>L10MAINT</v>
          </cell>
          <cell r="E933" t="str">
            <v>P656</v>
          </cell>
          <cell r="F933">
            <v>12</v>
          </cell>
          <cell r="G933" t="str">
            <v>GL</v>
          </cell>
          <cell r="H933" t="str">
            <v>WZ102 MIDTONE BASE (B54V)</v>
          </cell>
          <cell r="I933">
            <v>8.6999998092651367</v>
          </cell>
          <cell r="J933">
            <v>5</v>
          </cell>
        </row>
        <row r="934">
          <cell r="A934">
            <v>13.919999694824218</v>
          </cell>
          <cell r="B934" t="str">
            <v>000107211</v>
          </cell>
          <cell r="C934" t="str">
            <v>ETHYLENE GLYCOL VAPOR</v>
          </cell>
          <cell r="D934" t="str">
            <v>P5PAINT</v>
          </cell>
          <cell r="E934" t="str">
            <v>P656</v>
          </cell>
          <cell r="F934">
            <v>32</v>
          </cell>
          <cell r="G934" t="str">
            <v>GL</v>
          </cell>
          <cell r="H934" t="str">
            <v>WZ102 MIDTONE BASE (B54V)</v>
          </cell>
          <cell r="I934">
            <v>8.6999998092651367</v>
          </cell>
          <cell r="J934">
            <v>5</v>
          </cell>
        </row>
        <row r="935">
          <cell r="A935">
            <v>6.3</v>
          </cell>
          <cell r="B935" t="str">
            <v>000107211</v>
          </cell>
          <cell r="C935" t="str">
            <v>ETHYLENE GLYCOL VAPOR</v>
          </cell>
          <cell r="D935" t="str">
            <v>L20OILS</v>
          </cell>
          <cell r="E935" t="str">
            <v>P490</v>
          </cell>
          <cell r="F935">
            <v>14</v>
          </cell>
          <cell r="G935" t="str">
            <v>GL</v>
          </cell>
          <cell r="H935" t="str">
            <v>WZ101 PURE WHITE</v>
          </cell>
          <cell r="I935">
            <v>9</v>
          </cell>
          <cell r="J935">
            <v>5</v>
          </cell>
        </row>
        <row r="936">
          <cell r="A936">
            <v>0.9</v>
          </cell>
          <cell r="B936" t="str">
            <v>000107211</v>
          </cell>
          <cell r="C936" t="str">
            <v>ETHYLENE GLYCOL VAPOR</v>
          </cell>
          <cell r="D936" t="str">
            <v>L24PAINT</v>
          </cell>
          <cell r="E936" t="str">
            <v>P490</v>
          </cell>
          <cell r="F936">
            <v>2</v>
          </cell>
          <cell r="G936" t="str">
            <v>GL</v>
          </cell>
          <cell r="H936" t="str">
            <v>WZ101 PURE WHITE</v>
          </cell>
          <cell r="I936">
            <v>9</v>
          </cell>
          <cell r="J936">
            <v>5</v>
          </cell>
        </row>
        <row r="937">
          <cell r="A937">
            <v>485.92500996589661</v>
          </cell>
          <cell r="B937" t="str">
            <v>000107211</v>
          </cell>
          <cell r="C937" t="str">
            <v>ETHYLENE GLYCOL VAPOR</v>
          </cell>
          <cell r="D937" t="str">
            <v>L10JITNY</v>
          </cell>
          <cell r="E937" t="str">
            <v>7436</v>
          </cell>
          <cell r="F937">
            <v>55</v>
          </cell>
          <cell r="G937" t="str">
            <v>GL</v>
          </cell>
          <cell r="H937" t="str">
            <v>PAH/NOL U900 ANTIFREEZE</v>
          </cell>
          <cell r="I937">
            <v>9.3000001907348633</v>
          </cell>
          <cell r="J937">
            <v>95</v>
          </cell>
        </row>
        <row r="938">
          <cell r="A938">
            <v>971.85001993179321</v>
          </cell>
          <cell r="B938" t="str">
            <v>000107211</v>
          </cell>
          <cell r="C938" t="str">
            <v>ETHYLENE GLYCOL VAPOR</v>
          </cell>
          <cell r="D938" t="str">
            <v>L24TRNS</v>
          </cell>
          <cell r="E938" t="str">
            <v>7436</v>
          </cell>
          <cell r="F938">
            <v>110</v>
          </cell>
          <cell r="G938" t="str">
            <v>GL</v>
          </cell>
          <cell r="H938" t="str">
            <v>PAH/NOL U900 ANTIFREEZE</v>
          </cell>
          <cell r="I938">
            <v>9.3000001907348633</v>
          </cell>
          <cell r="J938">
            <v>95</v>
          </cell>
        </row>
        <row r="939">
          <cell r="A939">
            <v>485.92500996589661</v>
          </cell>
          <cell r="B939" t="str">
            <v>000107211</v>
          </cell>
          <cell r="C939" t="str">
            <v>ETHYLENE GLYCOL VAPOR</v>
          </cell>
          <cell r="D939" t="str">
            <v>L2AJITNEY</v>
          </cell>
          <cell r="E939" t="str">
            <v>7436</v>
          </cell>
          <cell r="F939">
            <v>55</v>
          </cell>
          <cell r="G939" t="str">
            <v>GL</v>
          </cell>
          <cell r="H939" t="str">
            <v>PAH/NOL U900 ANTIFREEZE</v>
          </cell>
          <cell r="I939">
            <v>9.3000001907348633</v>
          </cell>
          <cell r="J939">
            <v>95</v>
          </cell>
        </row>
        <row r="940">
          <cell r="A940">
            <v>485.92500996589661</v>
          </cell>
          <cell r="B940" t="str">
            <v>000107211</v>
          </cell>
          <cell r="C940" t="str">
            <v>ETHYLENE GLYCOL VAPOR</v>
          </cell>
          <cell r="D940" t="str">
            <v>L42JITBW</v>
          </cell>
          <cell r="E940" t="str">
            <v>7436</v>
          </cell>
          <cell r="F940">
            <v>55</v>
          </cell>
          <cell r="G940" t="str">
            <v>GL</v>
          </cell>
          <cell r="H940" t="str">
            <v>PAH/NOL U900 ANTIFREEZE</v>
          </cell>
          <cell r="I940">
            <v>9.3000001907348633</v>
          </cell>
          <cell r="J940">
            <v>95</v>
          </cell>
        </row>
        <row r="941">
          <cell r="A941">
            <v>13119.975269079208</v>
          </cell>
          <cell r="B941" t="str">
            <v>000107211</v>
          </cell>
          <cell r="C941" t="str">
            <v>ETHYLENE GLYCOL VAPOR</v>
          </cell>
          <cell r="D941" t="str">
            <v>L4ELAB</v>
          </cell>
          <cell r="E941" t="str">
            <v>7436</v>
          </cell>
          <cell r="F941">
            <v>1485</v>
          </cell>
          <cell r="G941" t="str">
            <v>GL</v>
          </cell>
          <cell r="H941" t="str">
            <v>PAH/NOL U900 ANTIFREEZE</v>
          </cell>
          <cell r="I941">
            <v>9.3000001907348633</v>
          </cell>
          <cell r="J941">
            <v>95</v>
          </cell>
        </row>
        <row r="942">
          <cell r="A942">
            <v>89.3</v>
          </cell>
          <cell r="B942" t="str">
            <v>000107211</v>
          </cell>
          <cell r="C942" t="str">
            <v>ETHYLENE GLYCOL VAPOR</v>
          </cell>
          <cell r="D942" t="str">
            <v>L24MEC</v>
          </cell>
          <cell r="E942" t="str">
            <v>8502</v>
          </cell>
          <cell r="F942">
            <v>10</v>
          </cell>
          <cell r="G942" t="str">
            <v>GL</v>
          </cell>
          <cell r="H942" t="str">
            <v>SHELLZONE ANTIFREEZE</v>
          </cell>
          <cell r="I942">
            <v>9.5</v>
          </cell>
          <cell r="J942">
            <v>94</v>
          </cell>
        </row>
        <row r="943">
          <cell r="A943">
            <v>53.58</v>
          </cell>
          <cell r="B943" t="str">
            <v>000107211</v>
          </cell>
          <cell r="C943" t="str">
            <v>ETHYLENE GLYCOL VAPOR</v>
          </cell>
          <cell r="D943" t="str">
            <v>L60MAINT</v>
          </cell>
          <cell r="E943" t="str">
            <v>8502</v>
          </cell>
          <cell r="F943">
            <v>6</v>
          </cell>
          <cell r="G943" t="str">
            <v>GL</v>
          </cell>
          <cell r="H943" t="str">
            <v>SHELLZONE ANTIFREEZE</v>
          </cell>
          <cell r="I943">
            <v>9.5</v>
          </cell>
          <cell r="J943">
            <v>94</v>
          </cell>
        </row>
        <row r="944">
          <cell r="A944">
            <v>53.58</v>
          </cell>
          <cell r="B944" t="str">
            <v>000107211</v>
          </cell>
          <cell r="C944" t="str">
            <v>ETHYLENE GLYCOL VAPOR</v>
          </cell>
          <cell r="D944" t="str">
            <v>P657597</v>
          </cell>
          <cell r="E944" t="str">
            <v>8502</v>
          </cell>
          <cell r="F944">
            <v>6</v>
          </cell>
          <cell r="G944" t="str">
            <v>GL</v>
          </cell>
          <cell r="H944" t="str">
            <v>SHELLZONE ANTIFREEZE</v>
          </cell>
          <cell r="I944">
            <v>9.5</v>
          </cell>
          <cell r="J944">
            <v>94</v>
          </cell>
        </row>
        <row r="945">
          <cell r="A945">
            <v>151.31999702453612</v>
          </cell>
          <cell r="B945" t="str">
            <v>000107211</v>
          </cell>
          <cell r="C945" t="str">
            <v>ETHYLENE GLYCOL VAPOR</v>
          </cell>
          <cell r="D945" t="str">
            <v>L10MAINT</v>
          </cell>
          <cell r="E945" t="str">
            <v>P493</v>
          </cell>
          <cell r="F945">
            <v>780</v>
          </cell>
          <cell r="G945" t="str">
            <v>GL</v>
          </cell>
          <cell r="H945" t="str">
            <v>B31WC700 PROMAR 700 WHITE</v>
          </cell>
          <cell r="I945">
            <v>9.6999998092651367</v>
          </cell>
          <cell r="J945">
            <v>2</v>
          </cell>
        </row>
        <row r="946">
          <cell r="A946">
            <v>4.8499999046325684</v>
          </cell>
          <cell r="B946" t="str">
            <v>000107211</v>
          </cell>
          <cell r="C946" t="str">
            <v>ETHYLENE GLYCOL VAPOR</v>
          </cell>
          <cell r="D946" t="str">
            <v>L731DEV</v>
          </cell>
          <cell r="E946" t="str">
            <v>P493</v>
          </cell>
          <cell r="F946">
            <v>25</v>
          </cell>
          <cell r="G946" t="str">
            <v>GL</v>
          </cell>
          <cell r="H946" t="str">
            <v>B31WC700 PROMAR 700 WHITE</v>
          </cell>
          <cell r="I946">
            <v>9.6999998092651367</v>
          </cell>
          <cell r="J946">
            <v>2</v>
          </cell>
        </row>
        <row r="947">
          <cell r="A947">
            <v>3.8799999237060545</v>
          </cell>
          <cell r="B947" t="str">
            <v>000107211</v>
          </cell>
          <cell r="C947" t="str">
            <v>ETHYLENE GLYCOL VAPOR</v>
          </cell>
          <cell r="D947" t="str">
            <v>L74720</v>
          </cell>
          <cell r="E947" t="str">
            <v>P493</v>
          </cell>
          <cell r="F947">
            <v>20</v>
          </cell>
          <cell r="G947" t="str">
            <v>GL</v>
          </cell>
          <cell r="H947" t="str">
            <v>B31WC700 PROMAR 700 WHITE</v>
          </cell>
          <cell r="I947">
            <v>9.6999998092651367</v>
          </cell>
          <cell r="J947">
            <v>2</v>
          </cell>
        </row>
        <row r="948">
          <cell r="A948">
            <v>0.96999998092651363</v>
          </cell>
          <cell r="B948" t="str">
            <v>000107211</v>
          </cell>
          <cell r="C948" t="str">
            <v>ETHYLENE GLYCOL VAPOR</v>
          </cell>
          <cell r="D948" t="str">
            <v>L9783VM</v>
          </cell>
          <cell r="E948" t="str">
            <v>P493</v>
          </cell>
          <cell r="F948">
            <v>5</v>
          </cell>
          <cell r="G948" t="str">
            <v>GL</v>
          </cell>
          <cell r="H948" t="str">
            <v>B31WC700 PROMAR 700 WHITE</v>
          </cell>
          <cell r="I948">
            <v>9.6999998092651367</v>
          </cell>
          <cell r="J948">
            <v>2</v>
          </cell>
        </row>
        <row r="949">
          <cell r="A949">
            <v>2.2500000894069672E-2</v>
          </cell>
          <cell r="B949" t="str">
            <v>000107211</v>
          </cell>
          <cell r="C949" t="str">
            <v>ETHYLENE GLYCOL VAPOR</v>
          </cell>
          <cell r="D949" t="str">
            <v>P2/6OILS</v>
          </cell>
          <cell r="E949" t="str">
            <v>7421</v>
          </cell>
          <cell r="F949">
            <v>7.5000002980232239E-2</v>
          </cell>
          <cell r="G949" t="str">
            <v>GL</v>
          </cell>
          <cell r="H949" t="str">
            <v>E-Z POXY CUPS 74514</v>
          </cell>
          <cell r="I949">
            <v>10</v>
          </cell>
          <cell r="J949">
            <v>3</v>
          </cell>
        </row>
        <row r="950">
          <cell r="A950">
            <v>6.7799998819828039E-2</v>
          </cell>
          <cell r="B950" t="str">
            <v>000107211</v>
          </cell>
          <cell r="C950" t="str">
            <v>ETHYLENE GLYCOL VAPOR</v>
          </cell>
          <cell r="D950" t="str">
            <v>P2MAINT</v>
          </cell>
          <cell r="E950" t="str">
            <v>7421</v>
          </cell>
          <cell r="F950">
            <v>0.22599999606609344</v>
          </cell>
          <cell r="G950" t="str">
            <v>GL</v>
          </cell>
          <cell r="H950" t="str">
            <v>E-Z POXY CUPS 74514</v>
          </cell>
          <cell r="I950">
            <v>10</v>
          </cell>
          <cell r="J950">
            <v>3</v>
          </cell>
        </row>
        <row r="951">
          <cell r="A951">
            <v>0.52500000000000002</v>
          </cell>
          <cell r="B951" t="str">
            <v>000107211</v>
          </cell>
          <cell r="C951" t="str">
            <v>ETHYLENE GLYCOL VAPOR</v>
          </cell>
          <cell r="D951" t="str">
            <v>L18ELAB</v>
          </cell>
          <cell r="E951" t="str">
            <v>P642</v>
          </cell>
          <cell r="F951">
            <v>1</v>
          </cell>
          <cell r="G951" t="str">
            <v>GL</v>
          </cell>
          <cell r="H951" t="str">
            <v>B20W201 PROMAR 200 WHITE BASE</v>
          </cell>
          <cell r="I951">
            <v>10.5</v>
          </cell>
          <cell r="J951">
            <v>5</v>
          </cell>
        </row>
        <row r="952">
          <cell r="A952">
            <v>11.55</v>
          </cell>
          <cell r="B952" t="str">
            <v>000107211</v>
          </cell>
          <cell r="C952" t="str">
            <v>ETHYLENE GLYCOL VAPOR</v>
          </cell>
          <cell r="D952" t="str">
            <v>P2/6OILS</v>
          </cell>
          <cell r="E952" t="str">
            <v>P642</v>
          </cell>
          <cell r="F952">
            <v>22</v>
          </cell>
          <cell r="G952" t="str">
            <v>GL</v>
          </cell>
          <cell r="H952" t="str">
            <v>B20W201 PROMAR 200 WHITE BASE</v>
          </cell>
          <cell r="I952">
            <v>10.5</v>
          </cell>
          <cell r="J952">
            <v>5</v>
          </cell>
        </row>
        <row r="953">
          <cell r="A953">
            <v>6.954999876022339</v>
          </cell>
          <cell r="B953" t="str">
            <v>000107211</v>
          </cell>
          <cell r="C953" t="str">
            <v>ETHYLENE GLYCOL VAPOR</v>
          </cell>
          <cell r="D953" t="str">
            <v>L24PAINT</v>
          </cell>
          <cell r="E953" t="str">
            <v>P604</v>
          </cell>
          <cell r="F953">
            <v>13</v>
          </cell>
          <cell r="G953" t="str">
            <v>GL</v>
          </cell>
          <cell r="H953" t="str">
            <v>A88W14  PURE WHITE BASE X</v>
          </cell>
          <cell r="I953">
            <v>10.699999809265137</v>
          </cell>
          <cell r="J953">
            <v>5</v>
          </cell>
        </row>
        <row r="954">
          <cell r="A954">
            <v>1.0699999809265137</v>
          </cell>
          <cell r="B954" t="str">
            <v>000107211</v>
          </cell>
          <cell r="C954" t="str">
            <v>ETHYLENE GLYCOL VAPOR</v>
          </cell>
          <cell r="D954" t="str">
            <v>L74720</v>
          </cell>
          <cell r="E954" t="str">
            <v>P604</v>
          </cell>
          <cell r="F954">
            <v>2</v>
          </cell>
          <cell r="G954" t="str">
            <v>GL</v>
          </cell>
          <cell r="H954" t="str">
            <v>A88W14  PURE WHITE BASE X</v>
          </cell>
          <cell r="I954">
            <v>10.699999809265137</v>
          </cell>
          <cell r="J954">
            <v>5</v>
          </cell>
        </row>
        <row r="955">
          <cell r="A955">
            <v>2.2000000000000002</v>
          </cell>
          <cell r="B955" t="str">
            <v>000107211</v>
          </cell>
          <cell r="C955" t="str">
            <v>ETHYLENE GLYCOL VAPOR</v>
          </cell>
          <cell r="D955" t="str">
            <v>L9783JN</v>
          </cell>
          <cell r="E955" t="str">
            <v>P943</v>
          </cell>
          <cell r="F955">
            <v>4</v>
          </cell>
          <cell r="G955" t="str">
            <v>GL</v>
          </cell>
          <cell r="H955" t="str">
            <v>RUFF-TUFF ANTI SKID RED</v>
          </cell>
          <cell r="I955">
            <v>11</v>
          </cell>
          <cell r="J955">
            <v>5</v>
          </cell>
        </row>
        <row r="956">
          <cell r="A956">
            <v>4.0949999332427982</v>
          </cell>
          <cell r="B956" t="str">
            <v>000107211</v>
          </cell>
          <cell r="C956" t="str">
            <v>ETHYLENE GLYCOL VAPOR</v>
          </cell>
          <cell r="D956" t="str">
            <v>L24PAINT</v>
          </cell>
          <cell r="E956" t="str">
            <v>P1121</v>
          </cell>
          <cell r="F956">
            <v>5</v>
          </cell>
          <cell r="G956" t="str">
            <v>GL</v>
          </cell>
          <cell r="H956" t="str">
            <v>THOROLASTIC-74</v>
          </cell>
          <cell r="I956">
            <v>11.699999809265137</v>
          </cell>
          <cell r="J956">
            <v>7</v>
          </cell>
        </row>
        <row r="957">
          <cell r="A957">
            <v>3.526655879638671E-2</v>
          </cell>
          <cell r="B957" t="str">
            <v>000107211</v>
          </cell>
          <cell r="C957" t="str">
            <v>ETHYLENE GLYCOL VAPOR</v>
          </cell>
          <cell r="D957" t="str">
            <v>L24MAINT</v>
          </cell>
          <cell r="E957" t="str">
            <v>7470</v>
          </cell>
          <cell r="F957">
            <v>1.312000036239624</v>
          </cell>
          <cell r="G957" t="str">
            <v>GL</v>
          </cell>
          <cell r="H957" t="str">
            <v>SERVISTAR ACRYLIC LATEX CAULK</v>
          </cell>
          <cell r="I957">
            <v>12.800000190734863</v>
          </cell>
          <cell r="J957">
            <v>0.20999999344348907</v>
          </cell>
        </row>
        <row r="958">
          <cell r="A958">
            <v>0.15</v>
          </cell>
          <cell r="B958" t="str">
            <v>000107211</v>
          </cell>
          <cell r="C958" t="str">
            <v>ETHYLENE GLYCOL VAPOR</v>
          </cell>
          <cell r="D958" t="str">
            <v>T732310</v>
          </cell>
          <cell r="E958" t="str">
            <v>5421</v>
          </cell>
          <cell r="F958">
            <v>3</v>
          </cell>
          <cell r="G958" t="str">
            <v>LB</v>
          </cell>
          <cell r="H958" t="str">
            <v>EPK 608 PART B</v>
          </cell>
          <cell r="I958">
            <v>10</v>
          </cell>
          <cell r="J958">
            <v>5</v>
          </cell>
        </row>
        <row r="959">
          <cell r="A959">
            <v>0.4</v>
          </cell>
          <cell r="B959" t="str">
            <v>000107211</v>
          </cell>
          <cell r="C959" t="str">
            <v>ETHYLENE GLYCOL VAPOR</v>
          </cell>
          <cell r="D959" t="str">
            <v>T741382</v>
          </cell>
          <cell r="E959" t="str">
            <v>5421</v>
          </cell>
          <cell r="F959">
            <v>8</v>
          </cell>
          <cell r="G959" t="str">
            <v>LB</v>
          </cell>
          <cell r="H959" t="str">
            <v>EPK 608 PART B</v>
          </cell>
          <cell r="I959">
            <v>10</v>
          </cell>
          <cell r="J959">
            <v>5</v>
          </cell>
        </row>
        <row r="960">
          <cell r="A960">
            <v>16052.404181717353</v>
          </cell>
          <cell r="C960" t="str">
            <v>ETHYLENE GLYCOL VAPOR Total</v>
          </cell>
        </row>
        <row r="961">
          <cell r="A961">
            <v>2.3343750884290792E-3</v>
          </cell>
          <cell r="B961" t="str">
            <v>000050000</v>
          </cell>
          <cell r="C961" t="str">
            <v>FORMALDEHYDE</v>
          </cell>
          <cell r="D961" t="str">
            <v>L9783CH</v>
          </cell>
          <cell r="E961" t="str">
            <v>7774</v>
          </cell>
          <cell r="F961">
            <v>0.5625</v>
          </cell>
          <cell r="G961" t="str">
            <v>GL</v>
          </cell>
          <cell r="H961" t="str">
            <v>BUFFER SOLUTION PH 4.0 (COLOR-</v>
          </cell>
          <cell r="I961">
            <v>8.3000001907348633</v>
          </cell>
          <cell r="J961">
            <v>5.000000074505806E-2</v>
          </cell>
        </row>
        <row r="962">
          <cell r="A962">
            <v>3.1624999815598118E-3</v>
          </cell>
          <cell r="B962" t="str">
            <v>000050000</v>
          </cell>
          <cell r="C962" t="str">
            <v>FORMALDEHYDE</v>
          </cell>
          <cell r="D962" t="str">
            <v>L9783CH</v>
          </cell>
          <cell r="E962" t="str">
            <v>8098</v>
          </cell>
          <cell r="F962">
            <v>0.6875</v>
          </cell>
          <cell r="G962" t="str">
            <v>GL</v>
          </cell>
          <cell r="H962" t="str">
            <v>BUFFER SOL.(PH 4.00)</v>
          </cell>
          <cell r="I962">
            <v>9.1999998092651367</v>
          </cell>
          <cell r="J962">
            <v>5.000000074505806E-2</v>
          </cell>
        </row>
        <row r="963">
          <cell r="A963">
            <v>0.04</v>
          </cell>
          <cell r="B963" t="str">
            <v>000050000</v>
          </cell>
          <cell r="C963" t="str">
            <v>FORMALDEHYDE</v>
          </cell>
          <cell r="D963" t="str">
            <v>L14122H</v>
          </cell>
          <cell r="E963" t="str">
            <v>7840</v>
          </cell>
          <cell r="F963">
            <v>4</v>
          </cell>
          <cell r="G963" t="str">
            <v>LB</v>
          </cell>
          <cell r="H963" t="str">
            <v>BLACK EPOXY POWDER</v>
          </cell>
          <cell r="I963">
            <v>14.600000381469727</v>
          </cell>
          <cell r="J963">
            <v>1</v>
          </cell>
        </row>
        <row r="964">
          <cell r="A964">
            <v>4.5496875069988896E-2</v>
          </cell>
          <cell r="C964" t="str">
            <v>FORMALDEHYDE Total</v>
          </cell>
        </row>
        <row r="965">
          <cell r="A965">
            <v>42.042000000000002</v>
          </cell>
          <cell r="B965" t="str">
            <v>000064186</v>
          </cell>
          <cell r="C965" t="str">
            <v>FORMIC ACID</v>
          </cell>
          <cell r="D965" t="str">
            <v>P313165</v>
          </cell>
          <cell r="E965" t="str">
            <v>174</v>
          </cell>
          <cell r="F965">
            <v>42</v>
          </cell>
          <cell r="G965" t="str">
            <v>GL</v>
          </cell>
          <cell r="H965" t="str">
            <v>NICKEL (NEUTRAL) PLATING SOL.</v>
          </cell>
          <cell r="I965">
            <v>10.01</v>
          </cell>
          <cell r="J965">
            <v>10</v>
          </cell>
        </row>
        <row r="966">
          <cell r="A966">
            <v>33.033000000000001</v>
          </cell>
          <cell r="B966" t="str">
            <v>000064186</v>
          </cell>
          <cell r="C966" t="str">
            <v>FORMIC ACID</v>
          </cell>
          <cell r="D966" t="str">
            <v>P5220124</v>
          </cell>
          <cell r="E966" t="str">
            <v>174</v>
          </cell>
          <cell r="F966">
            <v>33</v>
          </cell>
          <cell r="G966" t="str">
            <v>GL</v>
          </cell>
          <cell r="H966" t="str">
            <v>NICKEL (NEUTRAL) PLATING SOL.</v>
          </cell>
          <cell r="I966">
            <v>10.01</v>
          </cell>
          <cell r="J966">
            <v>10</v>
          </cell>
        </row>
        <row r="967">
          <cell r="A967">
            <v>102.102</v>
          </cell>
          <cell r="B967" t="str">
            <v>000064186</v>
          </cell>
          <cell r="C967" t="str">
            <v>FORMIC ACID</v>
          </cell>
          <cell r="D967" t="str">
            <v>X420006</v>
          </cell>
          <cell r="E967" t="str">
            <v>174</v>
          </cell>
          <cell r="F967">
            <v>102</v>
          </cell>
          <cell r="G967" t="str">
            <v>GL</v>
          </cell>
          <cell r="H967" t="str">
            <v>NICKEL (NEUTRAL) PLATING SOL.</v>
          </cell>
          <cell r="I967">
            <v>10.01</v>
          </cell>
          <cell r="J967">
            <v>10</v>
          </cell>
        </row>
        <row r="968">
          <cell r="A968">
            <v>4.2</v>
          </cell>
          <cell r="B968" t="str">
            <v>000064186</v>
          </cell>
          <cell r="C968" t="str">
            <v>FORMIC ACID</v>
          </cell>
          <cell r="D968" t="str">
            <v>P313165</v>
          </cell>
          <cell r="E968" t="str">
            <v>173</v>
          </cell>
          <cell r="F968">
            <v>6</v>
          </cell>
          <cell r="G968" t="str">
            <v>GL</v>
          </cell>
          <cell r="H968" t="str">
            <v>NICKEL DALIC SOLUTION 2080</v>
          </cell>
          <cell r="I968">
            <v>10</v>
          </cell>
          <cell r="J968">
            <v>7</v>
          </cell>
        </row>
        <row r="969">
          <cell r="A969">
            <v>2.1</v>
          </cell>
          <cell r="B969" t="str">
            <v>000064186</v>
          </cell>
          <cell r="C969" t="str">
            <v>FORMIC ACID</v>
          </cell>
          <cell r="D969" t="str">
            <v>P5220124</v>
          </cell>
          <cell r="E969" t="str">
            <v>173</v>
          </cell>
          <cell r="F969">
            <v>3</v>
          </cell>
          <cell r="G969" t="str">
            <v>GL</v>
          </cell>
          <cell r="H969" t="str">
            <v>NICKEL DALIC SOLUTION 2080</v>
          </cell>
          <cell r="I969">
            <v>10</v>
          </cell>
          <cell r="J969">
            <v>7</v>
          </cell>
        </row>
        <row r="970">
          <cell r="A970">
            <v>14.7</v>
          </cell>
          <cell r="B970" t="str">
            <v>000064186</v>
          </cell>
          <cell r="C970" t="str">
            <v>FORMIC ACID</v>
          </cell>
          <cell r="D970" t="str">
            <v>X420006</v>
          </cell>
          <cell r="E970" t="str">
            <v>173</v>
          </cell>
          <cell r="F970">
            <v>21</v>
          </cell>
          <cell r="G970" t="str">
            <v>GL</v>
          </cell>
          <cell r="H970" t="str">
            <v>NICKEL DALIC SOLUTION 2080</v>
          </cell>
          <cell r="I970">
            <v>10</v>
          </cell>
          <cell r="J970">
            <v>7</v>
          </cell>
        </row>
        <row r="971">
          <cell r="A971">
            <v>198.17699999999999</v>
          </cell>
          <cell r="C971" t="str">
            <v>FORMIC ACID Total</v>
          </cell>
        </row>
        <row r="972">
          <cell r="A972">
            <v>11.726274496459959</v>
          </cell>
          <cell r="B972" t="str">
            <v>000110543</v>
          </cell>
          <cell r="C972" t="str">
            <v>HEXANE (NHEXANE)</v>
          </cell>
          <cell r="D972" t="str">
            <v>L10LEAN</v>
          </cell>
          <cell r="E972" t="str">
            <v>954</v>
          </cell>
          <cell r="F972">
            <v>14.643199920654297</v>
          </cell>
          <cell r="G972" t="str">
            <v>GL</v>
          </cell>
          <cell r="H972" t="str">
            <v>SCOTCH-GRIP 1300 ADHESIVE</v>
          </cell>
          <cell r="I972">
            <v>10.01</v>
          </cell>
          <cell r="J972">
            <v>8</v>
          </cell>
        </row>
        <row r="973">
          <cell r="A973">
            <v>234.23400000000001</v>
          </cell>
          <cell r="B973" t="str">
            <v>000110543</v>
          </cell>
          <cell r="C973" t="str">
            <v>HEXANE (NHEXANE)</v>
          </cell>
          <cell r="D973" t="str">
            <v>L24MEC</v>
          </cell>
          <cell r="E973" t="str">
            <v>6054</v>
          </cell>
          <cell r="F973">
            <v>36</v>
          </cell>
          <cell r="G973" t="str">
            <v>GL</v>
          </cell>
          <cell r="H973" t="str">
            <v>ADH AEROSOL ADHESIVE</v>
          </cell>
          <cell r="I973">
            <v>10.01</v>
          </cell>
          <cell r="J973">
            <v>65</v>
          </cell>
        </row>
        <row r="974">
          <cell r="A974">
            <v>2.6025999999999998</v>
          </cell>
          <cell r="B974" t="str">
            <v>000110543</v>
          </cell>
          <cell r="C974" t="str">
            <v>HEXANE (NHEXANE)</v>
          </cell>
          <cell r="D974" t="str">
            <v>L730407</v>
          </cell>
          <cell r="E974" t="str">
            <v>954</v>
          </cell>
          <cell r="F974">
            <v>3.25</v>
          </cell>
          <cell r="G974" t="str">
            <v>GL</v>
          </cell>
          <cell r="H974" t="str">
            <v>SCOTCH-GRIP 1300 ADHESIVE</v>
          </cell>
          <cell r="I974">
            <v>10.01</v>
          </cell>
          <cell r="J974">
            <v>8</v>
          </cell>
        </row>
        <row r="975">
          <cell r="A975">
            <v>3.6092055755615235</v>
          </cell>
          <cell r="B975" t="str">
            <v>000110543</v>
          </cell>
          <cell r="C975" t="str">
            <v>HEXANE (NHEXANE)</v>
          </cell>
          <cell r="D975" t="str">
            <v>L740473</v>
          </cell>
          <cell r="E975" t="str">
            <v>954</v>
          </cell>
          <cell r="F975">
            <v>4.5069999694824219</v>
          </cell>
          <cell r="G975" t="str">
            <v>GL</v>
          </cell>
          <cell r="H975" t="str">
            <v>SCOTCH-GRIP 1300 ADHESIVE</v>
          </cell>
          <cell r="I975">
            <v>10.01</v>
          </cell>
          <cell r="J975">
            <v>8</v>
          </cell>
        </row>
        <row r="976">
          <cell r="A976">
            <v>0.90234139280319214</v>
          </cell>
          <cell r="B976" t="str">
            <v>000110543</v>
          </cell>
          <cell r="C976" t="str">
            <v>HEXANE (NHEXANE)</v>
          </cell>
          <cell r="D976" t="str">
            <v>LALTOONA</v>
          </cell>
          <cell r="E976" t="str">
            <v>954</v>
          </cell>
          <cell r="F976">
            <v>1.1267999410629272</v>
          </cell>
          <cell r="G976" t="str">
            <v>GL</v>
          </cell>
          <cell r="H976" t="str">
            <v>SCOTCH-GRIP 1300 ADHESIVE</v>
          </cell>
          <cell r="I976">
            <v>10.01</v>
          </cell>
          <cell r="J976">
            <v>8</v>
          </cell>
        </row>
        <row r="977">
          <cell r="A977">
            <v>4.5110663131713862</v>
          </cell>
          <cell r="B977" t="str">
            <v>000110543</v>
          </cell>
          <cell r="C977" t="str">
            <v>HEXANE (NHEXANE)</v>
          </cell>
          <cell r="D977" t="str">
            <v>P314ASM</v>
          </cell>
          <cell r="E977" t="str">
            <v>954</v>
          </cell>
          <cell r="F977">
            <v>5.6331996917724609</v>
          </cell>
          <cell r="G977" t="str">
            <v>GL</v>
          </cell>
          <cell r="H977" t="str">
            <v>SCOTCH-GRIP 1300 ADHESIVE</v>
          </cell>
          <cell r="I977">
            <v>10.01</v>
          </cell>
          <cell r="J977">
            <v>8</v>
          </cell>
        </row>
        <row r="978">
          <cell r="A978">
            <v>0.20019999999999999</v>
          </cell>
          <cell r="B978" t="str">
            <v>000110543</v>
          </cell>
          <cell r="C978" t="str">
            <v>HEXANE (NHEXANE)</v>
          </cell>
          <cell r="D978" t="str">
            <v>P541508</v>
          </cell>
          <cell r="E978" t="str">
            <v>954</v>
          </cell>
          <cell r="F978">
            <v>0.25</v>
          </cell>
          <cell r="G978" t="str">
            <v>GL</v>
          </cell>
          <cell r="H978" t="str">
            <v>SCOTCH-GRIP 1300 ADHESIVE</v>
          </cell>
          <cell r="I978">
            <v>10.01</v>
          </cell>
          <cell r="J978">
            <v>8</v>
          </cell>
        </row>
        <row r="979">
          <cell r="A979">
            <v>0.20019999999999999</v>
          </cell>
          <cell r="B979" t="str">
            <v>000110543</v>
          </cell>
          <cell r="C979" t="str">
            <v>HEXANE (NHEXANE)</v>
          </cell>
          <cell r="D979" t="str">
            <v>P5422600</v>
          </cell>
          <cell r="E979" t="str">
            <v>954</v>
          </cell>
          <cell r="F979">
            <v>0.25</v>
          </cell>
          <cell r="G979" t="str">
            <v>GL</v>
          </cell>
          <cell r="H979" t="str">
            <v>SCOTCH-GRIP 1300 ADHESIVE</v>
          </cell>
          <cell r="I979">
            <v>10.01</v>
          </cell>
          <cell r="J979">
            <v>8</v>
          </cell>
        </row>
        <row r="980">
          <cell r="A980">
            <v>2.0019999999999998</v>
          </cell>
          <cell r="B980" t="str">
            <v>000110543</v>
          </cell>
          <cell r="C980" t="str">
            <v>HEXANE (NHEXANE)</v>
          </cell>
          <cell r="D980" t="str">
            <v>P9270732</v>
          </cell>
          <cell r="E980" t="str">
            <v>954</v>
          </cell>
          <cell r="F980">
            <v>2.5</v>
          </cell>
          <cell r="G980" t="str">
            <v>GL</v>
          </cell>
          <cell r="H980" t="str">
            <v>SCOTCH-GRIP 1300 ADHESIVE</v>
          </cell>
          <cell r="I980">
            <v>10.01</v>
          </cell>
          <cell r="J980">
            <v>8</v>
          </cell>
        </row>
        <row r="981">
          <cell r="A981">
            <v>1.8040422302246095</v>
          </cell>
          <cell r="B981" t="str">
            <v>000110543</v>
          </cell>
          <cell r="C981" t="str">
            <v>HEXANE (NHEXANE)</v>
          </cell>
          <cell r="D981" t="str">
            <v>T732310</v>
          </cell>
          <cell r="E981" t="str">
            <v>954</v>
          </cell>
          <cell r="F981">
            <v>2.2527999877929688</v>
          </cell>
          <cell r="G981" t="str">
            <v>GL</v>
          </cell>
          <cell r="H981" t="str">
            <v>SCOTCH-GRIP 1300 ADHESIVE</v>
          </cell>
          <cell r="I981">
            <v>10.01</v>
          </cell>
          <cell r="J981">
            <v>8</v>
          </cell>
        </row>
        <row r="982">
          <cell r="A982">
            <v>2.7063837184906006</v>
          </cell>
          <cell r="B982" t="str">
            <v>000110543</v>
          </cell>
          <cell r="C982" t="str">
            <v>HEXANE (NHEXANE)</v>
          </cell>
          <cell r="D982" t="str">
            <v>T741382</v>
          </cell>
          <cell r="E982" t="str">
            <v>954</v>
          </cell>
          <cell r="F982">
            <v>3.3796000480651855</v>
          </cell>
          <cell r="G982" t="str">
            <v>GL</v>
          </cell>
          <cell r="H982" t="str">
            <v>SCOTCH-GRIP 1300 ADHESIVE</v>
          </cell>
          <cell r="I982">
            <v>10.01</v>
          </cell>
          <cell r="J982">
            <v>8</v>
          </cell>
        </row>
        <row r="983">
          <cell r="A983">
            <v>0.90170083742141727</v>
          </cell>
          <cell r="B983" t="str">
            <v>000110543</v>
          </cell>
          <cell r="C983" t="str">
            <v>HEXANE (NHEXANE)</v>
          </cell>
          <cell r="D983" t="str">
            <v>T758005</v>
          </cell>
          <cell r="E983" t="str">
            <v>954</v>
          </cell>
          <cell r="F983">
            <v>1.1260000467300415</v>
          </cell>
          <cell r="G983" t="str">
            <v>GL</v>
          </cell>
          <cell r="H983" t="str">
            <v>SCOTCH-GRIP 1300 ADHESIVE</v>
          </cell>
          <cell r="I983">
            <v>10.01</v>
          </cell>
          <cell r="J983">
            <v>8</v>
          </cell>
        </row>
        <row r="984">
          <cell r="A984">
            <v>0.90170083742141727</v>
          </cell>
          <cell r="B984" t="str">
            <v>000110543</v>
          </cell>
          <cell r="C984" t="str">
            <v>HEXANE (NHEXANE)</v>
          </cell>
          <cell r="D984" t="str">
            <v>T758029</v>
          </cell>
          <cell r="E984" t="str">
            <v>954</v>
          </cell>
          <cell r="F984">
            <v>1.1260000467300415</v>
          </cell>
          <cell r="G984" t="str">
            <v>GL</v>
          </cell>
          <cell r="H984" t="str">
            <v>SCOTCH-GRIP 1300 ADHESIVE</v>
          </cell>
          <cell r="I984">
            <v>10.01</v>
          </cell>
          <cell r="J984">
            <v>8</v>
          </cell>
        </row>
        <row r="985">
          <cell r="A985">
            <v>0.90170083742141727</v>
          </cell>
          <cell r="B985" t="str">
            <v>000110543</v>
          </cell>
          <cell r="C985" t="str">
            <v>HEXANE (NHEXANE)</v>
          </cell>
          <cell r="D985" t="str">
            <v>X420012</v>
          </cell>
          <cell r="E985" t="str">
            <v>954</v>
          </cell>
          <cell r="F985">
            <v>1.1260000467300415</v>
          </cell>
          <cell r="G985" t="str">
            <v>GL</v>
          </cell>
          <cell r="H985" t="str">
            <v>SCOTCH-GRIP 1300 ADHESIVE</v>
          </cell>
          <cell r="I985">
            <v>10.01</v>
          </cell>
          <cell r="J985">
            <v>8</v>
          </cell>
        </row>
        <row r="986">
          <cell r="A986">
            <v>15.455999736785889</v>
          </cell>
          <cell r="B986" t="str">
            <v>000110543</v>
          </cell>
          <cell r="C986" t="str">
            <v>HEXANE (NHEXANE)</v>
          </cell>
          <cell r="D986" t="str">
            <v>T721040</v>
          </cell>
          <cell r="E986" t="str">
            <v>4118</v>
          </cell>
          <cell r="F986">
            <v>92</v>
          </cell>
          <cell r="G986" t="str">
            <v>GL</v>
          </cell>
          <cell r="H986" t="str">
            <v>LPS CFC-FREE ELECTRO CONTACT</v>
          </cell>
          <cell r="I986">
            <v>5.5999999046325684</v>
          </cell>
          <cell r="J986">
            <v>3</v>
          </cell>
        </row>
        <row r="987">
          <cell r="A987">
            <v>0.83999998569488521</v>
          </cell>
          <cell r="B987" t="str">
            <v>000110543</v>
          </cell>
          <cell r="C987" t="str">
            <v>HEXANE (NHEXANE)</v>
          </cell>
          <cell r="D987" t="str">
            <v>T732310</v>
          </cell>
          <cell r="E987" t="str">
            <v>4118</v>
          </cell>
          <cell r="F987">
            <v>5</v>
          </cell>
          <cell r="G987" t="str">
            <v>GL</v>
          </cell>
          <cell r="H987" t="str">
            <v>LPS CFC-FREE ELECTRO CONTACT</v>
          </cell>
          <cell r="I987">
            <v>5.5999999046325684</v>
          </cell>
          <cell r="J987">
            <v>3</v>
          </cell>
        </row>
        <row r="988">
          <cell r="A988">
            <v>1.3439999771118165</v>
          </cell>
          <cell r="B988" t="str">
            <v>000110543</v>
          </cell>
          <cell r="C988" t="str">
            <v>HEXANE (NHEXANE)</v>
          </cell>
          <cell r="D988" t="str">
            <v>T758005</v>
          </cell>
          <cell r="E988" t="str">
            <v>4118</v>
          </cell>
          <cell r="F988">
            <v>8</v>
          </cell>
          <cell r="G988" t="str">
            <v>GL</v>
          </cell>
          <cell r="H988" t="str">
            <v>LPS CFC-FREE ELECTRO CONTACT</v>
          </cell>
          <cell r="I988">
            <v>5.5999999046325684</v>
          </cell>
          <cell r="J988">
            <v>3</v>
          </cell>
        </row>
        <row r="989">
          <cell r="A989">
            <v>0.83999998569488532</v>
          </cell>
          <cell r="B989" t="str">
            <v>000110543</v>
          </cell>
          <cell r="C989" t="str">
            <v>HEXANE (NHEXANE)</v>
          </cell>
          <cell r="D989" t="str">
            <v>T758029</v>
          </cell>
          <cell r="E989" t="str">
            <v>4118</v>
          </cell>
          <cell r="F989">
            <v>5</v>
          </cell>
          <cell r="G989" t="str">
            <v>GL</v>
          </cell>
          <cell r="H989" t="str">
            <v>LPS CFC-FREE ELECTRO CONTACT</v>
          </cell>
          <cell r="I989">
            <v>5.5999999046325684</v>
          </cell>
          <cell r="J989">
            <v>3</v>
          </cell>
        </row>
        <row r="990">
          <cell r="A990">
            <v>38.280001258850099</v>
          </cell>
          <cell r="B990" t="str">
            <v>000110543</v>
          </cell>
          <cell r="C990" t="str">
            <v>HEXANE (NHEXANE)</v>
          </cell>
          <cell r="D990" t="str">
            <v>L10LEAN</v>
          </cell>
          <cell r="E990" t="str">
            <v>3285</v>
          </cell>
          <cell r="F990">
            <v>16.5</v>
          </cell>
          <cell r="G990" t="str">
            <v>GL</v>
          </cell>
          <cell r="H990" t="str">
            <v>SUPER-TAK H.P. 12/24OZ</v>
          </cell>
          <cell r="I990">
            <v>5.8000001907348633</v>
          </cell>
          <cell r="J990">
            <v>40</v>
          </cell>
        </row>
        <row r="991">
          <cell r="A991">
            <v>17.40000057220459</v>
          </cell>
          <cell r="B991" t="str">
            <v>000110543</v>
          </cell>
          <cell r="C991" t="str">
            <v>HEXANE (NHEXANE)</v>
          </cell>
          <cell r="D991" t="str">
            <v>L2108202</v>
          </cell>
          <cell r="E991" t="str">
            <v>3285</v>
          </cell>
          <cell r="F991">
            <v>7.5</v>
          </cell>
          <cell r="G991" t="str">
            <v>GL</v>
          </cell>
          <cell r="H991" t="str">
            <v>SUPER-TAK H.P. 12/24OZ</v>
          </cell>
          <cell r="I991">
            <v>5.8000001907348633</v>
          </cell>
          <cell r="J991">
            <v>40</v>
          </cell>
        </row>
        <row r="992">
          <cell r="A992">
            <v>365.40001201629639</v>
          </cell>
          <cell r="B992" t="str">
            <v>000110543</v>
          </cell>
          <cell r="C992" t="str">
            <v>HEXANE (NHEXANE)</v>
          </cell>
          <cell r="D992" t="str">
            <v>L240STA1</v>
          </cell>
          <cell r="E992" t="str">
            <v>3285</v>
          </cell>
          <cell r="F992">
            <v>157.5</v>
          </cell>
          <cell r="G992" t="str">
            <v>GL</v>
          </cell>
          <cell r="H992" t="str">
            <v>SUPER-TAK H.P. 12/24OZ</v>
          </cell>
          <cell r="I992">
            <v>5.8000001907348633</v>
          </cell>
          <cell r="J992">
            <v>40</v>
          </cell>
        </row>
        <row r="993">
          <cell r="A993">
            <v>908.2800298690795</v>
          </cell>
          <cell r="B993" t="str">
            <v>000110543</v>
          </cell>
          <cell r="C993" t="str">
            <v>HEXANE (NHEXANE)</v>
          </cell>
          <cell r="D993" t="str">
            <v>L240STA1A</v>
          </cell>
          <cell r="E993" t="str">
            <v>3285</v>
          </cell>
          <cell r="F993">
            <v>391.5</v>
          </cell>
          <cell r="G993" t="str">
            <v>GL</v>
          </cell>
          <cell r="H993" t="str">
            <v>SUPER-TAK H.P. 12/24OZ</v>
          </cell>
          <cell r="I993">
            <v>5.8000001907348633</v>
          </cell>
          <cell r="J993">
            <v>40</v>
          </cell>
        </row>
        <row r="994">
          <cell r="A994">
            <v>2.6100000858306887</v>
          </cell>
          <cell r="B994" t="str">
            <v>000110543</v>
          </cell>
          <cell r="C994" t="str">
            <v>HEXANE (NHEXANE)</v>
          </cell>
          <cell r="D994" t="str">
            <v>L24MEC</v>
          </cell>
          <cell r="E994" t="str">
            <v>4868</v>
          </cell>
          <cell r="F994">
            <v>1.5</v>
          </cell>
          <cell r="G994" t="str">
            <v>GL</v>
          </cell>
          <cell r="H994" t="str">
            <v>STATE GRS</v>
          </cell>
          <cell r="I994">
            <v>5.8000001907348633</v>
          </cell>
          <cell r="J994">
            <v>30</v>
          </cell>
        </row>
        <row r="995">
          <cell r="A995">
            <v>44.37000145912171</v>
          </cell>
          <cell r="B995" t="str">
            <v>000110543</v>
          </cell>
          <cell r="C995" t="str">
            <v>HEXANE (NHEXANE)</v>
          </cell>
          <cell r="D995" t="str">
            <v>L24MEC</v>
          </cell>
          <cell r="E995" t="str">
            <v>7437</v>
          </cell>
          <cell r="F995">
            <v>25.5</v>
          </cell>
          <cell r="G995" t="str">
            <v>GL</v>
          </cell>
          <cell r="H995" t="str">
            <v>OGL</v>
          </cell>
          <cell r="I995">
            <v>5.8000001907348633</v>
          </cell>
          <cell r="J995">
            <v>30</v>
          </cell>
        </row>
        <row r="996">
          <cell r="A996">
            <v>36.540001201629636</v>
          </cell>
          <cell r="B996" t="str">
            <v>000110543</v>
          </cell>
          <cell r="C996" t="str">
            <v>HEXANE (NHEXANE)</v>
          </cell>
          <cell r="D996" t="str">
            <v>L24TRNS</v>
          </cell>
          <cell r="E996" t="str">
            <v>4868</v>
          </cell>
          <cell r="F996">
            <v>21</v>
          </cell>
          <cell r="G996" t="str">
            <v>GL</v>
          </cell>
          <cell r="H996" t="str">
            <v>STATE GRS</v>
          </cell>
          <cell r="I996">
            <v>5.8000001907348633</v>
          </cell>
          <cell r="J996">
            <v>30</v>
          </cell>
        </row>
        <row r="997">
          <cell r="A997">
            <v>2.6100000858306887</v>
          </cell>
          <cell r="B997" t="str">
            <v>000110543</v>
          </cell>
          <cell r="C997" t="str">
            <v>HEXANE (NHEXANE)</v>
          </cell>
          <cell r="D997" t="str">
            <v>L24TRNS</v>
          </cell>
          <cell r="E997" t="str">
            <v>7437</v>
          </cell>
          <cell r="F997">
            <v>1.5</v>
          </cell>
          <cell r="G997" t="str">
            <v>GL</v>
          </cell>
          <cell r="H997" t="str">
            <v>OGL</v>
          </cell>
          <cell r="I997">
            <v>5.8000001907348633</v>
          </cell>
          <cell r="J997">
            <v>30</v>
          </cell>
        </row>
        <row r="998">
          <cell r="A998">
            <v>3.4800001144409181</v>
          </cell>
          <cell r="B998" t="str">
            <v>000110543</v>
          </cell>
          <cell r="C998" t="str">
            <v>HEXANE (NHEXANE)</v>
          </cell>
          <cell r="D998" t="str">
            <v>L4PAINT</v>
          </cell>
          <cell r="E998" t="str">
            <v>3285</v>
          </cell>
          <cell r="F998">
            <v>1.5</v>
          </cell>
          <cell r="G998" t="str">
            <v>GL</v>
          </cell>
          <cell r="H998" t="str">
            <v>SUPER-TAK H.P. 12/24OZ</v>
          </cell>
          <cell r="I998">
            <v>5.8000001907348633</v>
          </cell>
          <cell r="J998">
            <v>40</v>
          </cell>
        </row>
        <row r="999">
          <cell r="A999">
            <v>6.9600002288818361</v>
          </cell>
          <cell r="B999" t="str">
            <v>000110543</v>
          </cell>
          <cell r="C999" t="str">
            <v>HEXANE (NHEXANE)</v>
          </cell>
          <cell r="D999" t="str">
            <v>LALTOONA</v>
          </cell>
          <cell r="E999" t="str">
            <v>3285</v>
          </cell>
          <cell r="F999">
            <v>3</v>
          </cell>
          <cell r="G999" t="str">
            <v>GL</v>
          </cell>
          <cell r="H999" t="str">
            <v>SUPER-TAK H.P. 12/24OZ</v>
          </cell>
          <cell r="I999">
            <v>5.8000001907348633</v>
          </cell>
          <cell r="J999">
            <v>40</v>
          </cell>
        </row>
        <row r="1000">
          <cell r="A1000">
            <v>165.20000267028811</v>
          </cell>
          <cell r="B1000" t="str">
            <v>000110543</v>
          </cell>
          <cell r="C1000" t="str">
            <v>HEXANE (NHEXANE)</v>
          </cell>
          <cell r="D1000" t="str">
            <v>L10LEAN</v>
          </cell>
          <cell r="E1000" t="str">
            <v>2937</v>
          </cell>
          <cell r="F1000">
            <v>140</v>
          </cell>
          <cell r="G1000" t="str">
            <v>GL</v>
          </cell>
          <cell r="H1000" t="str">
            <v>SUPER 77 SPRAY ADHESIVE</v>
          </cell>
          <cell r="I1000">
            <v>5.9000000953674316</v>
          </cell>
          <cell r="J1000">
            <v>20</v>
          </cell>
        </row>
        <row r="1001">
          <cell r="A1001">
            <v>46.020000743865964</v>
          </cell>
          <cell r="B1001" t="str">
            <v>000110543</v>
          </cell>
          <cell r="C1001" t="str">
            <v>HEXANE (NHEXANE)</v>
          </cell>
          <cell r="D1001" t="str">
            <v>L240STA1</v>
          </cell>
          <cell r="E1001" t="str">
            <v>2937</v>
          </cell>
          <cell r="F1001">
            <v>39</v>
          </cell>
          <cell r="G1001" t="str">
            <v>GL</v>
          </cell>
          <cell r="H1001" t="str">
            <v>SUPER 77 SPRAY ADHESIVE</v>
          </cell>
          <cell r="I1001">
            <v>5.9000000953674316</v>
          </cell>
          <cell r="J1001">
            <v>20</v>
          </cell>
        </row>
        <row r="1002">
          <cell r="A1002">
            <v>120.36000194549561</v>
          </cell>
          <cell r="B1002" t="str">
            <v>000110543</v>
          </cell>
          <cell r="C1002" t="str">
            <v>HEXANE (NHEXANE)</v>
          </cell>
          <cell r="D1002" t="str">
            <v>L240STA1A</v>
          </cell>
          <cell r="E1002" t="str">
            <v>2937</v>
          </cell>
          <cell r="F1002">
            <v>102</v>
          </cell>
          <cell r="G1002" t="str">
            <v>GL</v>
          </cell>
          <cell r="H1002" t="str">
            <v>SUPER 77 SPRAY ADHESIVE</v>
          </cell>
          <cell r="I1002">
            <v>5.9000000953674316</v>
          </cell>
          <cell r="J1002">
            <v>20</v>
          </cell>
        </row>
        <row r="1003">
          <cell r="A1003">
            <v>0.29500000476837157</v>
          </cell>
          <cell r="B1003" t="str">
            <v>000110543</v>
          </cell>
          <cell r="C1003" t="str">
            <v>HEXANE (NHEXANE)</v>
          </cell>
          <cell r="D1003" t="str">
            <v>L60MAINT</v>
          </cell>
          <cell r="E1003" t="str">
            <v>2937</v>
          </cell>
          <cell r="F1003">
            <v>0.25</v>
          </cell>
          <cell r="G1003" t="str">
            <v>GL</v>
          </cell>
          <cell r="H1003" t="str">
            <v>SUPER 77 SPRAY ADHESIVE</v>
          </cell>
          <cell r="I1003">
            <v>5.9000000953674316</v>
          </cell>
          <cell r="J1003">
            <v>20</v>
          </cell>
        </row>
        <row r="1004">
          <cell r="A1004">
            <v>1.7700000286102295</v>
          </cell>
          <cell r="B1004" t="str">
            <v>000110543</v>
          </cell>
          <cell r="C1004" t="str">
            <v>HEXANE (NHEXANE)</v>
          </cell>
          <cell r="D1004" t="str">
            <v>L9783CH</v>
          </cell>
          <cell r="E1004" t="str">
            <v>2937</v>
          </cell>
          <cell r="F1004">
            <v>1.5</v>
          </cell>
          <cell r="G1004" t="str">
            <v>GL</v>
          </cell>
          <cell r="H1004" t="str">
            <v>SUPER 77 SPRAY ADHESIVE</v>
          </cell>
          <cell r="I1004">
            <v>5.9000000953674316</v>
          </cell>
          <cell r="J1004">
            <v>20</v>
          </cell>
        </row>
        <row r="1005">
          <cell r="A1005">
            <v>3.5400000572204591</v>
          </cell>
          <cell r="B1005" t="str">
            <v>000110543</v>
          </cell>
          <cell r="C1005" t="str">
            <v>HEXANE (NHEXANE)</v>
          </cell>
          <cell r="D1005" t="str">
            <v>LALTOONA</v>
          </cell>
          <cell r="E1005" t="str">
            <v>2937</v>
          </cell>
          <cell r="F1005">
            <v>3</v>
          </cell>
          <cell r="G1005" t="str">
            <v>GL</v>
          </cell>
          <cell r="H1005" t="str">
            <v>SUPER 77 SPRAY ADHESIVE</v>
          </cell>
          <cell r="I1005">
            <v>5.9000000953674316</v>
          </cell>
          <cell r="J1005">
            <v>20</v>
          </cell>
        </row>
        <row r="1006">
          <cell r="A1006">
            <v>3.5400000572204591</v>
          </cell>
          <cell r="B1006" t="str">
            <v>000110543</v>
          </cell>
          <cell r="C1006" t="str">
            <v>HEXANE (NHEXANE)</v>
          </cell>
          <cell r="D1006" t="str">
            <v>LFMIEERR</v>
          </cell>
          <cell r="E1006" t="str">
            <v>2937</v>
          </cell>
          <cell r="F1006">
            <v>3</v>
          </cell>
          <cell r="G1006" t="str">
            <v>GL</v>
          </cell>
          <cell r="H1006" t="str">
            <v>SUPER 77 SPRAY ADHESIVE</v>
          </cell>
          <cell r="I1006">
            <v>5.9000000953674316</v>
          </cell>
          <cell r="J1006">
            <v>20</v>
          </cell>
        </row>
        <row r="1007">
          <cell r="A1007">
            <v>7.0800001144409181</v>
          </cell>
          <cell r="B1007" t="str">
            <v>000110543</v>
          </cell>
          <cell r="C1007" t="str">
            <v>HEXANE (NHEXANE)</v>
          </cell>
          <cell r="D1007" t="str">
            <v>P636342</v>
          </cell>
          <cell r="E1007" t="str">
            <v>2937</v>
          </cell>
          <cell r="F1007">
            <v>6</v>
          </cell>
          <cell r="G1007" t="str">
            <v>GL</v>
          </cell>
          <cell r="H1007" t="str">
            <v>SUPER 77 SPRAY ADHESIVE</v>
          </cell>
          <cell r="I1007">
            <v>5.9000000953674316</v>
          </cell>
          <cell r="J1007">
            <v>20</v>
          </cell>
        </row>
        <row r="1008">
          <cell r="A1008">
            <v>5.3100000858306888</v>
          </cell>
          <cell r="B1008" t="str">
            <v>000110543</v>
          </cell>
          <cell r="C1008" t="str">
            <v>HEXANE (NHEXANE)</v>
          </cell>
          <cell r="D1008" t="str">
            <v>P9110109</v>
          </cell>
          <cell r="E1008" t="str">
            <v>2937</v>
          </cell>
          <cell r="F1008">
            <v>4.5</v>
          </cell>
          <cell r="G1008" t="str">
            <v>GL</v>
          </cell>
          <cell r="H1008" t="str">
            <v>SUPER 77 SPRAY ADHESIVE</v>
          </cell>
          <cell r="I1008">
            <v>5.9000000953674316</v>
          </cell>
          <cell r="J1008">
            <v>20</v>
          </cell>
        </row>
        <row r="1009">
          <cell r="A1009">
            <v>332.76000537872318</v>
          </cell>
          <cell r="B1009" t="str">
            <v>000110543</v>
          </cell>
          <cell r="C1009" t="str">
            <v>HEXANE (NHEXANE)</v>
          </cell>
          <cell r="D1009" t="str">
            <v>P9270732</v>
          </cell>
          <cell r="E1009" t="str">
            <v>2937</v>
          </cell>
          <cell r="F1009">
            <v>282</v>
          </cell>
          <cell r="G1009" t="str">
            <v>GL</v>
          </cell>
          <cell r="H1009" t="str">
            <v>SUPER 77 SPRAY ADHESIVE</v>
          </cell>
          <cell r="I1009">
            <v>5.9000000953674316</v>
          </cell>
          <cell r="J1009">
            <v>20</v>
          </cell>
        </row>
        <row r="1010">
          <cell r="A1010">
            <v>2.1854998440742519</v>
          </cell>
          <cell r="B1010" t="str">
            <v>000110543</v>
          </cell>
          <cell r="C1010" t="str">
            <v>HEXANE (NHEXANE)</v>
          </cell>
          <cell r="D1010" t="str">
            <v>L10JITNY</v>
          </cell>
          <cell r="E1010" t="str">
            <v>4649</v>
          </cell>
          <cell r="F1010">
            <v>7.5</v>
          </cell>
          <cell r="G1010" t="str">
            <v>GL</v>
          </cell>
          <cell r="H1010" t="str">
            <v>BRAKE PARTS CLEANER NON-CHLOR.</v>
          </cell>
          <cell r="I1010">
            <v>6.1999998092651367</v>
          </cell>
          <cell r="J1010">
            <v>4.6999998092651367</v>
          </cell>
        </row>
        <row r="1011">
          <cell r="A1011">
            <v>54.273246127843926</v>
          </cell>
          <cell r="B1011" t="str">
            <v>000110543</v>
          </cell>
          <cell r="C1011" t="str">
            <v>HEXANE (NHEXANE)</v>
          </cell>
          <cell r="D1011" t="str">
            <v>L24MEC</v>
          </cell>
          <cell r="E1011" t="str">
            <v>4649</v>
          </cell>
          <cell r="F1011">
            <v>186.25</v>
          </cell>
          <cell r="G1011" t="str">
            <v>GL</v>
          </cell>
          <cell r="H1011" t="str">
            <v>BRAKE PARTS CLEANER NON-CHLOR.</v>
          </cell>
          <cell r="I1011">
            <v>6.1999998092651367</v>
          </cell>
          <cell r="J1011">
            <v>4.6999998092651367</v>
          </cell>
        </row>
        <row r="1012">
          <cell r="A1012">
            <v>1.3112999064445512</v>
          </cell>
          <cell r="B1012" t="str">
            <v>000110543</v>
          </cell>
          <cell r="C1012" t="str">
            <v>HEXANE (NHEXANE)</v>
          </cell>
          <cell r="D1012" t="str">
            <v>L2AJITNE</v>
          </cell>
          <cell r="E1012" t="str">
            <v>4649</v>
          </cell>
          <cell r="F1012">
            <v>4.5</v>
          </cell>
          <cell r="G1012" t="str">
            <v>GL</v>
          </cell>
          <cell r="H1012" t="str">
            <v>BRAKE PARTS CLEANER NON-CHLOR.</v>
          </cell>
          <cell r="I1012">
            <v>6.1999998092651367</v>
          </cell>
          <cell r="J1012">
            <v>4.6999998092651367</v>
          </cell>
        </row>
        <row r="1013">
          <cell r="A1013">
            <v>2.6225998128891024</v>
          </cell>
          <cell r="B1013" t="str">
            <v>000110543</v>
          </cell>
          <cell r="C1013" t="str">
            <v>HEXANE (NHEXANE)</v>
          </cell>
          <cell r="D1013" t="str">
            <v>L2AJITNEY</v>
          </cell>
          <cell r="E1013" t="str">
            <v>4649</v>
          </cell>
          <cell r="F1013">
            <v>9</v>
          </cell>
          <cell r="G1013" t="str">
            <v>GL</v>
          </cell>
          <cell r="H1013" t="str">
            <v>BRAKE PARTS CLEANER NON-CHLOR.</v>
          </cell>
          <cell r="I1013">
            <v>6.1999998092651367</v>
          </cell>
          <cell r="J1013">
            <v>4.6999998092651367</v>
          </cell>
        </row>
        <row r="1014">
          <cell r="A1014">
            <v>7.4306994698524571</v>
          </cell>
          <cell r="B1014" t="str">
            <v>000110543</v>
          </cell>
          <cell r="C1014" t="str">
            <v>HEXANE (NHEXANE)</v>
          </cell>
          <cell r="D1014" t="str">
            <v>L42JITBW</v>
          </cell>
          <cell r="E1014" t="str">
            <v>4649</v>
          </cell>
          <cell r="F1014">
            <v>25.5</v>
          </cell>
          <cell r="G1014" t="str">
            <v>GL</v>
          </cell>
          <cell r="H1014" t="str">
            <v>BRAKE PARTS CLEANER NON-CHLOR.</v>
          </cell>
          <cell r="I1014">
            <v>6.1999998092651367</v>
          </cell>
          <cell r="J1014">
            <v>4.6999998092651367</v>
          </cell>
        </row>
        <row r="1015">
          <cell r="A1015">
            <v>0.87419993762970083</v>
          </cell>
          <cell r="B1015" t="str">
            <v>000110543</v>
          </cell>
          <cell r="C1015" t="str">
            <v>HEXANE (NHEXANE)</v>
          </cell>
          <cell r="D1015" t="str">
            <v>L50OILS</v>
          </cell>
          <cell r="E1015" t="str">
            <v>4649</v>
          </cell>
          <cell r="F1015">
            <v>3</v>
          </cell>
          <cell r="G1015" t="str">
            <v>GL</v>
          </cell>
          <cell r="H1015" t="str">
            <v>BRAKE PARTS CLEANER NON-CHLOR.</v>
          </cell>
          <cell r="I1015">
            <v>6.1999998092651367</v>
          </cell>
          <cell r="J1015">
            <v>4.6999998092651367</v>
          </cell>
        </row>
        <row r="1016">
          <cell r="A1016">
            <v>20.580123531699208</v>
          </cell>
          <cell r="B1016" t="str">
            <v>000110543</v>
          </cell>
          <cell r="C1016" t="str">
            <v>HEXANE (NHEXANE)</v>
          </cell>
          <cell r="D1016" t="str">
            <v>LFMIEERR</v>
          </cell>
          <cell r="E1016" t="str">
            <v>4649</v>
          </cell>
          <cell r="F1016">
            <v>70.625</v>
          </cell>
          <cell r="G1016" t="str">
            <v>GL</v>
          </cell>
          <cell r="H1016" t="str">
            <v>BRAKE PARTS CLEANER NON-CHLOR.</v>
          </cell>
          <cell r="I1016">
            <v>6.1999998092651367</v>
          </cell>
          <cell r="J1016">
            <v>4.6999998092651367</v>
          </cell>
        </row>
        <row r="1017">
          <cell r="A1017">
            <v>3.4967997505188033</v>
          </cell>
          <cell r="B1017" t="str">
            <v>000110543</v>
          </cell>
          <cell r="C1017" t="str">
            <v>HEXANE (NHEXANE)</v>
          </cell>
          <cell r="D1017" t="str">
            <v>PSHAFT</v>
          </cell>
          <cell r="E1017" t="str">
            <v>4649</v>
          </cell>
          <cell r="F1017">
            <v>12</v>
          </cell>
          <cell r="G1017" t="str">
            <v>GL</v>
          </cell>
          <cell r="H1017" t="str">
            <v>BRAKE PARTS CLEANER NON-CHLOR.</v>
          </cell>
          <cell r="I1017">
            <v>6.1999998092651367</v>
          </cell>
          <cell r="J1017">
            <v>4.6999998092651367</v>
          </cell>
        </row>
        <row r="1018">
          <cell r="A1018">
            <v>0.98999998569488523</v>
          </cell>
          <cell r="B1018" t="str">
            <v>000110543</v>
          </cell>
          <cell r="C1018" t="str">
            <v>HEXANE (NHEXANE)</v>
          </cell>
          <cell r="D1018" t="str">
            <v>L24MEC</v>
          </cell>
          <cell r="E1018" t="str">
            <v>4528</v>
          </cell>
          <cell r="F1018">
            <v>1.5</v>
          </cell>
          <cell r="G1018" t="str">
            <v>GL</v>
          </cell>
          <cell r="H1018" t="str">
            <v>43800 BELT DRESSING</v>
          </cell>
          <cell r="I1018">
            <v>6.5999999046325684</v>
          </cell>
          <cell r="J1018">
            <v>10</v>
          </cell>
        </row>
        <row r="1019">
          <cell r="A1019">
            <v>2.2109999370574953</v>
          </cell>
          <cell r="B1019" t="str">
            <v>000110543</v>
          </cell>
          <cell r="C1019" t="str">
            <v>HEXANE (NHEXANE)</v>
          </cell>
          <cell r="D1019" t="str">
            <v>L24MEC</v>
          </cell>
          <cell r="E1019" t="str">
            <v>4867</v>
          </cell>
          <cell r="F1019">
            <v>3</v>
          </cell>
          <cell r="G1019" t="str">
            <v>GL</v>
          </cell>
          <cell r="H1019" t="str">
            <v>WAG(WHITE MULTIPURPOSE GREASE)</v>
          </cell>
          <cell r="I1019">
            <v>6.6999998092651367</v>
          </cell>
          <cell r="J1019">
            <v>11</v>
          </cell>
        </row>
        <row r="1020">
          <cell r="A1020">
            <v>23.205000650882724</v>
          </cell>
          <cell r="B1020" t="str">
            <v>000110543</v>
          </cell>
          <cell r="C1020" t="str">
            <v>HEXANE (NHEXANE)</v>
          </cell>
          <cell r="D1020" t="str">
            <v>L10LEAN</v>
          </cell>
          <cell r="E1020" t="str">
            <v>956</v>
          </cell>
          <cell r="F1020">
            <v>48.75</v>
          </cell>
          <cell r="G1020" t="str">
            <v>GL</v>
          </cell>
          <cell r="H1020" t="str">
            <v>SCOTCH-GRIP 1357 ADHESIVE</v>
          </cell>
          <cell r="I1020">
            <v>6.8000001907348633</v>
          </cell>
          <cell r="J1020">
            <v>7</v>
          </cell>
        </row>
        <row r="1021">
          <cell r="A1021">
            <v>2.8560000801086427</v>
          </cell>
          <cell r="B1021" t="str">
            <v>000110543</v>
          </cell>
          <cell r="C1021" t="str">
            <v>HEXANE (NHEXANE)</v>
          </cell>
          <cell r="D1021" t="str">
            <v>L240STA1</v>
          </cell>
          <cell r="E1021" t="str">
            <v>956</v>
          </cell>
          <cell r="F1021">
            <v>6</v>
          </cell>
          <cell r="G1021" t="str">
            <v>GL</v>
          </cell>
          <cell r="H1021" t="str">
            <v>SCOTCH-GRIP 1357 ADHESIVE</v>
          </cell>
          <cell r="I1021">
            <v>6.8000001907348633</v>
          </cell>
          <cell r="J1021">
            <v>7</v>
          </cell>
        </row>
        <row r="1022">
          <cell r="A1022">
            <v>7.4970002102851865</v>
          </cell>
          <cell r="B1022" t="str">
            <v>000110543</v>
          </cell>
          <cell r="C1022" t="str">
            <v>HEXANE (NHEXANE)</v>
          </cell>
          <cell r="D1022" t="str">
            <v>L240STA1A</v>
          </cell>
          <cell r="E1022" t="str">
            <v>956</v>
          </cell>
          <cell r="F1022">
            <v>15.75</v>
          </cell>
          <cell r="G1022" t="str">
            <v>GL</v>
          </cell>
          <cell r="H1022" t="str">
            <v>SCOTCH-GRIP 1357 ADHESIVE</v>
          </cell>
          <cell r="I1022">
            <v>6.8000001907348633</v>
          </cell>
          <cell r="J1022">
            <v>7</v>
          </cell>
        </row>
        <row r="1023">
          <cell r="A1023">
            <v>1.4280000400543214</v>
          </cell>
          <cell r="B1023" t="str">
            <v>000110543</v>
          </cell>
          <cell r="C1023" t="str">
            <v>HEXANE (NHEXANE)</v>
          </cell>
          <cell r="D1023" t="str">
            <v>L730407</v>
          </cell>
          <cell r="E1023" t="str">
            <v>956</v>
          </cell>
          <cell r="F1023">
            <v>3</v>
          </cell>
          <cell r="G1023" t="str">
            <v>GL</v>
          </cell>
          <cell r="H1023" t="str">
            <v>SCOTCH-GRIP 1357 ADHESIVE</v>
          </cell>
          <cell r="I1023">
            <v>6.8000001907348633</v>
          </cell>
          <cell r="J1023">
            <v>7</v>
          </cell>
        </row>
        <row r="1024">
          <cell r="A1024">
            <v>1.4280000400543214</v>
          </cell>
          <cell r="B1024" t="str">
            <v>000110543</v>
          </cell>
          <cell r="C1024" t="str">
            <v>HEXANE (NHEXANE)</v>
          </cell>
          <cell r="D1024" t="str">
            <v>LALTOONA</v>
          </cell>
          <cell r="E1024" t="str">
            <v>956</v>
          </cell>
          <cell r="F1024">
            <v>3</v>
          </cell>
          <cell r="G1024" t="str">
            <v>GL</v>
          </cell>
          <cell r="H1024" t="str">
            <v>SCOTCH-GRIP 1357 ADHESIVE</v>
          </cell>
          <cell r="I1024">
            <v>6.8000001907348633</v>
          </cell>
          <cell r="J1024">
            <v>7</v>
          </cell>
        </row>
        <row r="1025">
          <cell r="A1025">
            <v>11.730000162124634</v>
          </cell>
          <cell r="B1025" t="str">
            <v>000110543</v>
          </cell>
          <cell r="C1025" t="str">
            <v>HEXANE (NHEXANE)</v>
          </cell>
          <cell r="D1025" t="str">
            <v>L240STA1A</v>
          </cell>
          <cell r="E1025" t="str">
            <v>4259</v>
          </cell>
          <cell r="F1025">
            <v>5</v>
          </cell>
          <cell r="G1025" t="str">
            <v>GL</v>
          </cell>
          <cell r="H1025" t="str">
            <v>520 ADHESIVE</v>
          </cell>
          <cell r="I1025">
            <v>6.9000000953674316</v>
          </cell>
          <cell r="J1025">
            <v>34</v>
          </cell>
        </row>
        <row r="1026">
          <cell r="A1026">
            <v>14.076000194549561</v>
          </cell>
          <cell r="B1026" t="str">
            <v>000110543</v>
          </cell>
          <cell r="C1026" t="str">
            <v>HEXANE (NHEXANE)</v>
          </cell>
          <cell r="D1026" t="str">
            <v>T721325</v>
          </cell>
          <cell r="E1026" t="str">
            <v>4259</v>
          </cell>
          <cell r="F1026">
            <v>6</v>
          </cell>
          <cell r="G1026" t="str">
            <v>GL</v>
          </cell>
          <cell r="H1026" t="str">
            <v>520 ADHESIVE</v>
          </cell>
          <cell r="I1026">
            <v>6.9000000953674316</v>
          </cell>
          <cell r="J1026">
            <v>34</v>
          </cell>
        </row>
        <row r="1027">
          <cell r="A1027">
            <v>7.77</v>
          </cell>
          <cell r="B1027" t="str">
            <v>000110543</v>
          </cell>
          <cell r="C1027" t="str">
            <v>HEXANE (NHEXANE)</v>
          </cell>
          <cell r="D1027" t="str">
            <v>L18ELAB</v>
          </cell>
          <cell r="E1027" t="str">
            <v>400</v>
          </cell>
          <cell r="F1027">
            <v>3</v>
          </cell>
          <cell r="G1027" t="str">
            <v>GL</v>
          </cell>
          <cell r="H1027" t="str">
            <v>IRONGRIP 1000</v>
          </cell>
          <cell r="I1027">
            <v>7</v>
          </cell>
          <cell r="J1027">
            <v>37</v>
          </cell>
        </row>
        <row r="1028">
          <cell r="A1028">
            <v>2.59</v>
          </cell>
          <cell r="B1028" t="str">
            <v>000110543</v>
          </cell>
          <cell r="C1028" t="str">
            <v>HEXANE (NHEXANE)</v>
          </cell>
          <cell r="D1028" t="str">
            <v>L24MAINT</v>
          </cell>
          <cell r="E1028" t="str">
            <v>400</v>
          </cell>
          <cell r="F1028">
            <v>1</v>
          </cell>
          <cell r="G1028" t="str">
            <v>GL</v>
          </cell>
          <cell r="H1028" t="str">
            <v>IRONGRIP 1000</v>
          </cell>
          <cell r="I1028">
            <v>7</v>
          </cell>
          <cell r="J1028">
            <v>37</v>
          </cell>
        </row>
        <row r="1029">
          <cell r="A1029">
            <v>8.4175000000000004</v>
          </cell>
          <cell r="B1029" t="str">
            <v>000110543</v>
          </cell>
          <cell r="C1029" t="str">
            <v>HEXANE (NHEXANE)</v>
          </cell>
          <cell r="D1029" t="str">
            <v>L4CEMENT</v>
          </cell>
          <cell r="E1029" t="str">
            <v>400</v>
          </cell>
          <cell r="F1029">
            <v>3.25</v>
          </cell>
          <cell r="G1029" t="str">
            <v>GL</v>
          </cell>
          <cell r="H1029" t="str">
            <v>IRONGRIP 1000</v>
          </cell>
          <cell r="I1029">
            <v>7</v>
          </cell>
          <cell r="J1029">
            <v>37</v>
          </cell>
        </row>
        <row r="1030">
          <cell r="A1030">
            <v>10.36</v>
          </cell>
          <cell r="B1030" t="str">
            <v>000110543</v>
          </cell>
          <cell r="C1030" t="str">
            <v>HEXANE (NHEXANE)</v>
          </cell>
          <cell r="D1030" t="str">
            <v>L5MAINT</v>
          </cell>
          <cell r="E1030" t="str">
            <v>400</v>
          </cell>
          <cell r="F1030">
            <v>4</v>
          </cell>
          <cell r="G1030" t="str">
            <v>GL</v>
          </cell>
          <cell r="H1030" t="str">
            <v>IRONGRIP 1000</v>
          </cell>
          <cell r="I1030">
            <v>7</v>
          </cell>
          <cell r="J1030">
            <v>37</v>
          </cell>
        </row>
        <row r="1031">
          <cell r="A1031">
            <v>38.85</v>
          </cell>
          <cell r="B1031" t="str">
            <v>000110543</v>
          </cell>
          <cell r="C1031" t="str">
            <v>HEXANE (NHEXANE)</v>
          </cell>
          <cell r="D1031" t="str">
            <v>L730405</v>
          </cell>
          <cell r="E1031" t="str">
            <v>400</v>
          </cell>
          <cell r="F1031">
            <v>15</v>
          </cell>
          <cell r="G1031" t="str">
            <v>GL</v>
          </cell>
          <cell r="H1031" t="str">
            <v>IRONGRIP 1000</v>
          </cell>
          <cell r="I1031">
            <v>7</v>
          </cell>
          <cell r="J1031">
            <v>37</v>
          </cell>
        </row>
        <row r="1032">
          <cell r="A1032">
            <v>58.274999999999999</v>
          </cell>
          <cell r="B1032" t="str">
            <v>000110543</v>
          </cell>
          <cell r="C1032" t="str">
            <v>HEXANE (NHEXANE)</v>
          </cell>
          <cell r="D1032" t="str">
            <v>L730407</v>
          </cell>
          <cell r="E1032" t="str">
            <v>400</v>
          </cell>
          <cell r="F1032">
            <v>22.5</v>
          </cell>
          <cell r="G1032" t="str">
            <v>GL</v>
          </cell>
          <cell r="H1032" t="str">
            <v>IRONGRIP 1000</v>
          </cell>
          <cell r="I1032">
            <v>7</v>
          </cell>
          <cell r="J1032">
            <v>37</v>
          </cell>
        </row>
        <row r="1033">
          <cell r="A1033">
            <v>23.31</v>
          </cell>
          <cell r="B1033" t="str">
            <v>000110543</v>
          </cell>
          <cell r="C1033" t="str">
            <v>HEXANE (NHEXANE)</v>
          </cell>
          <cell r="D1033" t="str">
            <v>L730516</v>
          </cell>
          <cell r="E1033" t="str">
            <v>400</v>
          </cell>
          <cell r="F1033">
            <v>9</v>
          </cell>
          <cell r="G1033" t="str">
            <v>GL</v>
          </cell>
          <cell r="H1033" t="str">
            <v>IRONGRIP 1000</v>
          </cell>
          <cell r="I1033">
            <v>7</v>
          </cell>
          <cell r="J1033">
            <v>37</v>
          </cell>
        </row>
        <row r="1034">
          <cell r="A1034">
            <v>15.54</v>
          </cell>
          <cell r="B1034" t="str">
            <v>000110543</v>
          </cell>
          <cell r="C1034" t="str">
            <v>HEXANE (NHEXANE)</v>
          </cell>
          <cell r="D1034" t="str">
            <v>LALTOONA</v>
          </cell>
          <cell r="E1034" t="str">
            <v>400</v>
          </cell>
          <cell r="F1034">
            <v>6</v>
          </cell>
          <cell r="G1034" t="str">
            <v>GL</v>
          </cell>
          <cell r="H1034" t="str">
            <v>IRONGRIP 1000</v>
          </cell>
          <cell r="I1034">
            <v>7</v>
          </cell>
          <cell r="J1034">
            <v>37</v>
          </cell>
        </row>
        <row r="1035">
          <cell r="A1035">
            <v>7.77</v>
          </cell>
          <cell r="B1035" t="str">
            <v>000110543</v>
          </cell>
          <cell r="C1035" t="str">
            <v>HEXANE (NHEXANE)</v>
          </cell>
          <cell r="D1035" t="str">
            <v>LFMIEERR</v>
          </cell>
          <cell r="E1035" t="str">
            <v>400</v>
          </cell>
          <cell r="F1035">
            <v>3</v>
          </cell>
          <cell r="G1035" t="str">
            <v>GL</v>
          </cell>
          <cell r="H1035" t="str">
            <v>IRONGRIP 1000</v>
          </cell>
          <cell r="I1035">
            <v>7</v>
          </cell>
          <cell r="J1035">
            <v>37</v>
          </cell>
        </row>
        <row r="1036">
          <cell r="A1036">
            <v>1.2949999999999999</v>
          </cell>
          <cell r="B1036" t="str">
            <v>000110543</v>
          </cell>
          <cell r="C1036" t="str">
            <v>HEXANE (NHEXANE)</v>
          </cell>
          <cell r="D1036" t="str">
            <v>P5MAINT</v>
          </cell>
          <cell r="E1036" t="str">
            <v>400</v>
          </cell>
          <cell r="F1036">
            <v>0.5</v>
          </cell>
          <cell r="G1036" t="str">
            <v>GL</v>
          </cell>
          <cell r="H1036" t="str">
            <v>IRONGRIP 1000</v>
          </cell>
          <cell r="I1036">
            <v>7</v>
          </cell>
          <cell r="J1036">
            <v>37</v>
          </cell>
        </row>
        <row r="1037">
          <cell r="A1037">
            <v>16.835000000000001</v>
          </cell>
          <cell r="B1037" t="str">
            <v>000110543</v>
          </cell>
          <cell r="C1037" t="str">
            <v>HEXANE (NHEXANE)</v>
          </cell>
          <cell r="D1037" t="str">
            <v>P636342</v>
          </cell>
          <cell r="E1037" t="str">
            <v>400</v>
          </cell>
          <cell r="F1037">
            <v>6.5</v>
          </cell>
          <cell r="G1037" t="str">
            <v>GL</v>
          </cell>
          <cell r="H1037" t="str">
            <v>IRONGRIP 1000</v>
          </cell>
          <cell r="I1037">
            <v>7</v>
          </cell>
          <cell r="J1037">
            <v>37</v>
          </cell>
        </row>
        <row r="1038">
          <cell r="A1038">
            <v>7.77</v>
          </cell>
          <cell r="B1038" t="str">
            <v>000110543</v>
          </cell>
          <cell r="C1038" t="str">
            <v>HEXANE (NHEXANE)</v>
          </cell>
          <cell r="D1038" t="str">
            <v>P927</v>
          </cell>
          <cell r="E1038" t="str">
            <v>400</v>
          </cell>
          <cell r="F1038">
            <v>3</v>
          </cell>
          <cell r="G1038" t="str">
            <v>GL</v>
          </cell>
          <cell r="H1038" t="str">
            <v>IRONGRIP 1000</v>
          </cell>
          <cell r="I1038">
            <v>7</v>
          </cell>
          <cell r="J1038">
            <v>37</v>
          </cell>
        </row>
        <row r="1039">
          <cell r="A1039">
            <v>15.54</v>
          </cell>
          <cell r="B1039" t="str">
            <v>000110543</v>
          </cell>
          <cell r="C1039" t="str">
            <v>HEXANE (NHEXANE)</v>
          </cell>
          <cell r="D1039" t="str">
            <v>P9270732</v>
          </cell>
          <cell r="E1039" t="str">
            <v>400</v>
          </cell>
          <cell r="F1039">
            <v>6</v>
          </cell>
          <cell r="G1039" t="str">
            <v>GL</v>
          </cell>
          <cell r="H1039" t="str">
            <v>IRONGRIP 1000</v>
          </cell>
          <cell r="I1039">
            <v>7</v>
          </cell>
          <cell r="J1039">
            <v>37</v>
          </cell>
        </row>
        <row r="1040">
          <cell r="A1040">
            <v>15.54</v>
          </cell>
          <cell r="B1040" t="str">
            <v>000110543</v>
          </cell>
          <cell r="C1040" t="str">
            <v>HEXANE (NHEXANE)</v>
          </cell>
          <cell r="D1040" t="str">
            <v>X420012</v>
          </cell>
          <cell r="E1040" t="str">
            <v>400</v>
          </cell>
          <cell r="F1040">
            <v>6</v>
          </cell>
          <cell r="G1040" t="str">
            <v>GL</v>
          </cell>
          <cell r="H1040" t="str">
            <v>IRONGRIP 1000</v>
          </cell>
          <cell r="I1040">
            <v>7</v>
          </cell>
          <cell r="J1040">
            <v>37</v>
          </cell>
        </row>
        <row r="1041">
          <cell r="A1041">
            <v>0.42075001448392868</v>
          </cell>
          <cell r="B1041" t="str">
            <v>000110543</v>
          </cell>
          <cell r="C1041" t="str">
            <v>HEXANE (NHEXANE)</v>
          </cell>
          <cell r="D1041" t="str">
            <v>L12MAINT</v>
          </cell>
          <cell r="E1041" t="str">
            <v>P501</v>
          </cell>
          <cell r="F1041">
            <v>0.18700000643730164</v>
          </cell>
          <cell r="G1041" t="str">
            <v>GL</v>
          </cell>
          <cell r="H1041" t="str">
            <v>FS925  GREEN</v>
          </cell>
          <cell r="I1041">
            <v>7.5</v>
          </cell>
          <cell r="J1041">
            <v>30</v>
          </cell>
        </row>
        <row r="1042">
          <cell r="A1042">
            <v>0.42075001448392868</v>
          </cell>
          <cell r="B1042" t="str">
            <v>000110543</v>
          </cell>
          <cell r="C1042" t="str">
            <v>HEXANE (NHEXANE)</v>
          </cell>
          <cell r="D1042" t="str">
            <v>L12MAINT</v>
          </cell>
          <cell r="E1042" t="str">
            <v>P503</v>
          </cell>
          <cell r="F1042">
            <v>0.18700000643730164</v>
          </cell>
          <cell r="G1042" t="str">
            <v>GL</v>
          </cell>
          <cell r="H1042" t="str">
            <v>FS940  ORANGE</v>
          </cell>
          <cell r="I1042">
            <v>7.5</v>
          </cell>
          <cell r="J1042">
            <v>30</v>
          </cell>
        </row>
        <row r="1043">
          <cell r="A1043">
            <v>4.6408500038087368</v>
          </cell>
          <cell r="B1043" t="str">
            <v>000110543</v>
          </cell>
          <cell r="C1043" t="str">
            <v>HEXANE (NHEXANE)</v>
          </cell>
          <cell r="D1043" t="str">
            <v>L24PAINT</v>
          </cell>
          <cell r="E1043" t="str">
            <v>P503</v>
          </cell>
          <cell r="F1043">
            <v>2.0625998973846436</v>
          </cell>
          <cell r="G1043" t="str">
            <v>GL</v>
          </cell>
          <cell r="H1043" t="str">
            <v>FS940  ORANGE</v>
          </cell>
          <cell r="I1043">
            <v>7.5</v>
          </cell>
          <cell r="J1043">
            <v>30</v>
          </cell>
        </row>
        <row r="1044">
          <cell r="A1044">
            <v>1.4624999999999999</v>
          </cell>
          <cell r="B1044" t="str">
            <v>000110543</v>
          </cell>
          <cell r="C1044" t="str">
            <v>HEXANE (NHEXANE)</v>
          </cell>
          <cell r="D1044" t="str">
            <v>L4PAINT</v>
          </cell>
          <cell r="E1044" t="str">
            <v>4141</v>
          </cell>
          <cell r="F1044">
            <v>1.5</v>
          </cell>
          <cell r="G1044" t="str">
            <v>GL</v>
          </cell>
          <cell r="H1044" t="str">
            <v>AERO-TECH FLUORESCENT ORANGE</v>
          </cell>
          <cell r="I1044">
            <v>7.5</v>
          </cell>
          <cell r="J1044">
            <v>13</v>
          </cell>
        </row>
        <row r="1045">
          <cell r="A1045">
            <v>1.2644999474287033</v>
          </cell>
          <cell r="B1045" t="str">
            <v>000110543</v>
          </cell>
          <cell r="C1045" t="str">
            <v>HEXANE (NHEXANE)</v>
          </cell>
          <cell r="D1045" t="str">
            <v>L9783VM</v>
          </cell>
          <cell r="E1045" t="str">
            <v>P503</v>
          </cell>
          <cell r="F1045">
            <v>0.56199997663497925</v>
          </cell>
          <cell r="G1045" t="str">
            <v>GL</v>
          </cell>
          <cell r="H1045" t="str">
            <v>FS940  ORANGE</v>
          </cell>
          <cell r="I1045">
            <v>7.5</v>
          </cell>
          <cell r="J1045">
            <v>30</v>
          </cell>
        </row>
        <row r="1046">
          <cell r="A1046">
            <v>0.1700400000667571</v>
          </cell>
          <cell r="B1046" t="str">
            <v>000110543</v>
          </cell>
          <cell r="C1046" t="str">
            <v>HEXANE (NHEXANE)</v>
          </cell>
          <cell r="D1046" t="str">
            <v>L20OILS</v>
          </cell>
          <cell r="E1046" t="str">
            <v>7751A</v>
          </cell>
          <cell r="F1046">
            <v>0.10899999737739563</v>
          </cell>
          <cell r="G1046" t="str">
            <v>GL</v>
          </cell>
          <cell r="H1046" t="str">
            <v>COLOR GUARD RUBBER COAT-BLACK</v>
          </cell>
          <cell r="I1046">
            <v>7.8000001907348633</v>
          </cell>
          <cell r="J1046">
            <v>20</v>
          </cell>
        </row>
        <row r="1047">
          <cell r="A1047">
            <v>0.6225000143051147</v>
          </cell>
          <cell r="B1047" t="str">
            <v>000110543</v>
          </cell>
          <cell r="C1047" t="str">
            <v>HEXANE (NHEXANE)</v>
          </cell>
          <cell r="D1047" t="str">
            <v>L24PAINT</v>
          </cell>
          <cell r="E1047" t="str">
            <v>P594</v>
          </cell>
          <cell r="F1047">
            <v>0.75</v>
          </cell>
          <cell r="G1047" t="str">
            <v>GL</v>
          </cell>
          <cell r="H1047" t="str">
            <v>KOT RED-ORANGE FLUORESCENT</v>
          </cell>
          <cell r="I1047">
            <v>8.3000001907348633</v>
          </cell>
          <cell r="J1047">
            <v>10</v>
          </cell>
        </row>
        <row r="1048">
          <cell r="A1048">
            <v>1.2450000286102294</v>
          </cell>
          <cell r="B1048" t="str">
            <v>000110543</v>
          </cell>
          <cell r="C1048" t="str">
            <v>HEXANE (NHEXANE)</v>
          </cell>
          <cell r="D1048" t="str">
            <v>L24TRNS</v>
          </cell>
          <cell r="E1048" t="str">
            <v>P594</v>
          </cell>
          <cell r="F1048">
            <v>1.5</v>
          </cell>
          <cell r="G1048" t="str">
            <v>GL</v>
          </cell>
          <cell r="H1048" t="str">
            <v>KOT RED-ORANGE FLUORESCENT</v>
          </cell>
          <cell r="I1048">
            <v>8.3000001907348633</v>
          </cell>
          <cell r="J1048">
            <v>10</v>
          </cell>
        </row>
        <row r="1049">
          <cell r="A1049">
            <v>0.6225000143051147</v>
          </cell>
          <cell r="B1049" t="str">
            <v>000110543</v>
          </cell>
          <cell r="C1049" t="str">
            <v>HEXANE (NHEXANE)</v>
          </cell>
          <cell r="D1049" t="str">
            <v>L9783VM</v>
          </cell>
          <cell r="E1049" t="str">
            <v>P594</v>
          </cell>
          <cell r="F1049">
            <v>0.75</v>
          </cell>
          <cell r="G1049" t="str">
            <v>GL</v>
          </cell>
          <cell r="H1049" t="str">
            <v>KOT RED-ORANGE FLUORESCENT</v>
          </cell>
          <cell r="I1049">
            <v>8.3000001907348633</v>
          </cell>
          <cell r="J1049">
            <v>10</v>
          </cell>
        </row>
        <row r="1050">
          <cell r="A1050">
            <v>2796.415833622149</v>
          </cell>
          <cell r="C1050" t="str">
            <v>HEXANE (NHEXANE) Total</v>
          </cell>
        </row>
        <row r="1051">
          <cell r="A1051">
            <v>106.20106985624234</v>
          </cell>
          <cell r="B1051" t="str">
            <v>000822060</v>
          </cell>
          <cell r="C1051" t="str">
            <v>HEXANE, 1,6-DIISOCYANATO-</v>
          </cell>
          <cell r="D1051" t="str">
            <v>L10PMRPS</v>
          </cell>
          <cell r="E1051" t="str">
            <v>P920</v>
          </cell>
          <cell r="F1051">
            <v>2974.820068359375</v>
          </cell>
          <cell r="G1051" t="str">
            <v>GL</v>
          </cell>
          <cell r="H1051" t="str">
            <v>C86-0079 REV 2/12/96</v>
          </cell>
          <cell r="I1051">
            <v>8.5</v>
          </cell>
          <cell r="J1051">
            <v>0.41999998688697815</v>
          </cell>
        </row>
        <row r="1052">
          <cell r="A1052">
            <v>2.6669327336213104</v>
          </cell>
          <cell r="B1052" t="str">
            <v>000822060</v>
          </cell>
          <cell r="C1052" t="str">
            <v>HEXANE, 1,6-DIISOCYANATO-</v>
          </cell>
          <cell r="D1052" t="str">
            <v>L2108148</v>
          </cell>
          <cell r="E1052" t="str">
            <v>P920</v>
          </cell>
          <cell r="F1052">
            <v>74.704002380371094</v>
          </cell>
          <cell r="G1052" t="str">
            <v>GL</v>
          </cell>
          <cell r="H1052" t="str">
            <v>C86-0079 REV 2/12/96</v>
          </cell>
          <cell r="I1052">
            <v>8.5</v>
          </cell>
          <cell r="J1052">
            <v>0.41999998688697815</v>
          </cell>
        </row>
        <row r="1053">
          <cell r="A1053">
            <v>0.47623799057853206</v>
          </cell>
          <cell r="B1053" t="str">
            <v>000822060</v>
          </cell>
          <cell r="C1053" t="str">
            <v>HEXANE, 1,6-DIISOCYANATO-</v>
          </cell>
          <cell r="D1053" t="str">
            <v>LALTOONA</v>
          </cell>
          <cell r="E1053" t="str">
            <v>P920</v>
          </cell>
          <cell r="F1053">
            <v>13.340000152587891</v>
          </cell>
          <cell r="G1053" t="str">
            <v>GL</v>
          </cell>
          <cell r="H1053" t="str">
            <v>C86-0079 REV 2/12/96</v>
          </cell>
          <cell r="I1053">
            <v>8.5</v>
          </cell>
          <cell r="J1053">
            <v>0.41999998688697815</v>
          </cell>
        </row>
        <row r="1054">
          <cell r="A1054">
            <v>0</v>
          </cell>
          <cell r="B1054" t="str">
            <v>000822060</v>
          </cell>
          <cell r="C1054" t="str">
            <v>HEXANE, 1,6-DIISOCYANATO-</v>
          </cell>
          <cell r="D1054" t="str">
            <v>L10PSFE</v>
          </cell>
          <cell r="E1054" t="str">
            <v>P1030</v>
          </cell>
          <cell r="F1054">
            <v>2313</v>
          </cell>
          <cell r="G1054" t="str">
            <v>GL</v>
          </cell>
          <cell r="H1054" t="str">
            <v>VGH12032</v>
          </cell>
          <cell r="I1054">
            <v>9.1000003814697266</v>
          </cell>
          <cell r="J1054">
            <v>0</v>
          </cell>
        </row>
        <row r="1055">
          <cell r="A1055">
            <v>0</v>
          </cell>
          <cell r="B1055" t="str">
            <v>000822060</v>
          </cell>
          <cell r="C1055" t="str">
            <v>HEXANE, 1,6-DIISOCYANATO-</v>
          </cell>
          <cell r="D1055" t="str">
            <v>L2108148</v>
          </cell>
          <cell r="E1055" t="str">
            <v>P1030</v>
          </cell>
          <cell r="F1055">
            <v>289</v>
          </cell>
          <cell r="G1055" t="str">
            <v>GL</v>
          </cell>
          <cell r="H1055" t="str">
            <v>VGH12032</v>
          </cell>
          <cell r="I1055">
            <v>9.1000003814697266</v>
          </cell>
          <cell r="J1055">
            <v>0</v>
          </cell>
        </row>
        <row r="1056">
          <cell r="A1056">
            <v>0</v>
          </cell>
          <cell r="B1056" t="str">
            <v>000822060</v>
          </cell>
          <cell r="C1056" t="str">
            <v>HEXANE, 1,6-DIISOCYANATO-</v>
          </cell>
          <cell r="D1056" t="str">
            <v>L63SALES</v>
          </cell>
          <cell r="E1056" t="str">
            <v>P1030</v>
          </cell>
          <cell r="F1056">
            <v>12</v>
          </cell>
          <cell r="G1056" t="str">
            <v>GL</v>
          </cell>
          <cell r="H1056" t="str">
            <v>VGH12032</v>
          </cell>
          <cell r="I1056">
            <v>9.1000003814697266</v>
          </cell>
          <cell r="J1056">
            <v>0</v>
          </cell>
        </row>
        <row r="1057">
          <cell r="A1057">
            <v>1.8799999517202366E-2</v>
          </cell>
          <cell r="B1057" t="str">
            <v>000822060</v>
          </cell>
          <cell r="C1057" t="str">
            <v>HEXANE, 1,6-DIISOCYANATO-</v>
          </cell>
          <cell r="D1057" t="str">
            <v>L730407</v>
          </cell>
          <cell r="E1057" t="str">
            <v>P636</v>
          </cell>
          <cell r="F1057">
            <v>1</v>
          </cell>
          <cell r="G1057" t="str">
            <v>GL</v>
          </cell>
          <cell r="H1057" t="str">
            <v>V66V55</v>
          </cell>
          <cell r="I1057">
            <v>9.3999996185302734</v>
          </cell>
          <cell r="J1057">
            <v>0.20000000298023224</v>
          </cell>
        </row>
        <row r="1058">
          <cell r="A1058">
            <v>109.36304057995937</v>
          </cell>
          <cell r="C1058" t="str">
            <v>HEXANE, 1,6-DIISOCYANATO- Total</v>
          </cell>
        </row>
        <row r="1059">
          <cell r="A1059">
            <v>1431.43</v>
          </cell>
          <cell r="B1059" t="str">
            <v>007647010</v>
          </cell>
          <cell r="C1059" t="str">
            <v>HYDROGEN CHLORIDE</v>
          </cell>
          <cell r="D1059" t="str">
            <v>L9783CH</v>
          </cell>
          <cell r="E1059" t="str">
            <v>7829</v>
          </cell>
          <cell r="F1059">
            <v>2860</v>
          </cell>
          <cell r="G1059" t="str">
            <v>GL</v>
          </cell>
          <cell r="H1059" t="str">
            <v>FERRIC CHLORIDE</v>
          </cell>
          <cell r="I1059">
            <v>10.01</v>
          </cell>
          <cell r="J1059">
            <v>5</v>
          </cell>
        </row>
        <row r="1060">
          <cell r="A1060">
            <v>2.1021000000000001</v>
          </cell>
          <cell r="B1060" t="str">
            <v>007647010</v>
          </cell>
          <cell r="C1060" t="str">
            <v>HYDROGEN CHLORIDE</v>
          </cell>
          <cell r="D1060" t="str">
            <v>P313165</v>
          </cell>
          <cell r="E1060" t="str">
            <v>171</v>
          </cell>
          <cell r="F1060">
            <v>3</v>
          </cell>
          <cell r="G1060" t="str">
            <v>GL</v>
          </cell>
          <cell r="H1060" t="str">
            <v>No. 2 ETCHING SOLUTION</v>
          </cell>
          <cell r="I1060">
            <v>10.01</v>
          </cell>
          <cell r="J1060">
            <v>7</v>
          </cell>
        </row>
        <row r="1061">
          <cell r="A1061">
            <v>352.35199999999998</v>
          </cell>
          <cell r="B1061" t="str">
            <v>007647010</v>
          </cell>
          <cell r="C1061" t="str">
            <v>HYDROGEN CHLORIDE</v>
          </cell>
          <cell r="D1061" t="str">
            <v>P510COOL</v>
          </cell>
          <cell r="E1061" t="str">
            <v>5619</v>
          </cell>
          <cell r="F1061">
            <v>110</v>
          </cell>
          <cell r="G1061" t="str">
            <v>GL</v>
          </cell>
          <cell r="H1061" t="str">
            <v>COR CLENE M</v>
          </cell>
          <cell r="I1061">
            <v>10.01</v>
          </cell>
          <cell r="J1061">
            <v>32</v>
          </cell>
        </row>
        <row r="1062">
          <cell r="A1062">
            <v>4.2042000000000002</v>
          </cell>
          <cell r="B1062" t="str">
            <v>007647010</v>
          </cell>
          <cell r="C1062" t="str">
            <v>HYDROGEN CHLORIDE</v>
          </cell>
          <cell r="D1062" t="str">
            <v>X420006</v>
          </cell>
          <cell r="E1062" t="str">
            <v>171</v>
          </cell>
          <cell r="F1062">
            <v>6</v>
          </cell>
          <cell r="G1062" t="str">
            <v>GL</v>
          </cell>
          <cell r="H1062" t="str">
            <v>No. 2 ETCHING SOLUTION</v>
          </cell>
          <cell r="I1062">
            <v>10.01</v>
          </cell>
          <cell r="J1062">
            <v>7</v>
          </cell>
        </row>
        <row r="1063">
          <cell r="A1063">
            <v>5.083999798655512E-2</v>
          </cell>
          <cell r="B1063" t="str">
            <v>007647010</v>
          </cell>
          <cell r="C1063" t="str">
            <v>HYDROGEN CHLORIDE</v>
          </cell>
          <cell r="D1063" t="str">
            <v>L9GAGE</v>
          </cell>
          <cell r="E1063" t="str">
            <v>4797</v>
          </cell>
          <cell r="F1063">
            <v>6.1999998986721039E-2</v>
          </cell>
          <cell r="G1063" t="str">
            <v>GL</v>
          </cell>
          <cell r="H1063" t="str">
            <v>M-FLUX SS</v>
          </cell>
          <cell r="I1063">
            <v>8.1999998092651367</v>
          </cell>
          <cell r="J1063">
            <v>10</v>
          </cell>
        </row>
        <row r="1064">
          <cell r="A1064">
            <v>27.215998764038087</v>
          </cell>
          <cell r="B1064" t="str">
            <v>007647010</v>
          </cell>
          <cell r="C1064" t="str">
            <v>HYDROGEN CHLORIDE</v>
          </cell>
          <cell r="D1064" t="str">
            <v>L4CLEAN</v>
          </cell>
          <cell r="E1064" t="str">
            <v>1100</v>
          </cell>
          <cell r="F1064">
            <v>36</v>
          </cell>
          <cell r="G1064" t="str">
            <v>GL</v>
          </cell>
          <cell r="H1064" t="str">
            <v>AMGO BRITE BOWL</v>
          </cell>
          <cell r="I1064">
            <v>8.3999996185302734</v>
          </cell>
          <cell r="J1064">
            <v>9</v>
          </cell>
        </row>
        <row r="1065">
          <cell r="A1065">
            <v>45.359997940063472</v>
          </cell>
          <cell r="B1065" t="str">
            <v>007647010</v>
          </cell>
          <cell r="C1065" t="str">
            <v>HYDROGEN CHLORIDE</v>
          </cell>
          <cell r="D1065" t="str">
            <v>L4JAN</v>
          </cell>
          <cell r="E1065" t="str">
            <v>1100</v>
          </cell>
          <cell r="F1065">
            <v>60</v>
          </cell>
          <cell r="G1065" t="str">
            <v>GL</v>
          </cell>
          <cell r="H1065" t="str">
            <v>AMGO BRITE BOWL</v>
          </cell>
          <cell r="I1065">
            <v>8.3999996185302734</v>
          </cell>
          <cell r="J1065">
            <v>9</v>
          </cell>
        </row>
        <row r="1066">
          <cell r="A1066">
            <v>18.143999176025389</v>
          </cell>
          <cell r="B1066" t="str">
            <v>007647010</v>
          </cell>
          <cell r="C1066" t="str">
            <v>HYDROGEN CHLORIDE</v>
          </cell>
          <cell r="D1066" t="str">
            <v>L9783JN</v>
          </cell>
          <cell r="E1066" t="str">
            <v>1100</v>
          </cell>
          <cell r="F1066">
            <v>24</v>
          </cell>
          <cell r="G1066" t="str">
            <v>GL</v>
          </cell>
          <cell r="H1066" t="str">
            <v>AMGO BRITE BOWL</v>
          </cell>
          <cell r="I1066">
            <v>8.3999996185302734</v>
          </cell>
          <cell r="J1066">
            <v>9</v>
          </cell>
        </row>
        <row r="1067">
          <cell r="A1067">
            <v>7.2</v>
          </cell>
          <cell r="B1067" t="str">
            <v>007647010</v>
          </cell>
          <cell r="C1067" t="str">
            <v>HYDROGEN CHLORIDE</v>
          </cell>
          <cell r="D1067" t="str">
            <v>L4WATER</v>
          </cell>
          <cell r="E1067" t="str">
            <v>2510</v>
          </cell>
          <cell r="F1067">
            <v>4</v>
          </cell>
          <cell r="G1067" t="str">
            <v>GL</v>
          </cell>
          <cell r="H1067" t="str">
            <v>SOLUTION S0726 HYDROCHLORIC AC</v>
          </cell>
          <cell r="I1067">
            <v>9</v>
          </cell>
          <cell r="J1067">
            <v>20</v>
          </cell>
        </row>
        <row r="1068">
          <cell r="A1068">
            <v>4.8360000991821286</v>
          </cell>
          <cell r="B1068" t="str">
            <v>007647010</v>
          </cell>
          <cell r="C1068" t="str">
            <v>HYDROGEN CHLORIDE</v>
          </cell>
          <cell r="D1068" t="str">
            <v>L24MAINT</v>
          </cell>
          <cell r="E1068" t="str">
            <v>7357</v>
          </cell>
          <cell r="F1068">
            <v>2</v>
          </cell>
          <cell r="G1068" t="str">
            <v>GL</v>
          </cell>
          <cell r="H1068" t="str">
            <v>LIQUID SCALE DISSOLVER</v>
          </cell>
          <cell r="I1068">
            <v>9.3000001907348633</v>
          </cell>
          <cell r="J1068">
            <v>26</v>
          </cell>
        </row>
        <row r="1069">
          <cell r="A1069">
            <v>569.18402341461206</v>
          </cell>
          <cell r="B1069" t="str">
            <v>007647010</v>
          </cell>
          <cell r="C1069" t="str">
            <v>HYDROGEN CHLORIDE</v>
          </cell>
          <cell r="D1069" t="str">
            <v>L9783CH</v>
          </cell>
          <cell r="E1069" t="str">
            <v>4614</v>
          </cell>
          <cell r="F1069">
            <v>165</v>
          </cell>
          <cell r="G1069" t="str">
            <v>GL</v>
          </cell>
          <cell r="H1069" t="str">
            <v>HYDROCHLORIC ACID</v>
          </cell>
          <cell r="I1069">
            <v>9.8000001907348633</v>
          </cell>
          <cell r="J1069">
            <v>35.200000762939453</v>
          </cell>
        </row>
        <row r="1070">
          <cell r="A1070">
            <v>14.8</v>
          </cell>
          <cell r="B1070" t="str">
            <v>007647010</v>
          </cell>
          <cell r="C1070" t="str">
            <v>HYDROGEN CHLORIDE</v>
          </cell>
          <cell r="D1070" t="str">
            <v>L14LAB</v>
          </cell>
          <cell r="E1070" t="str">
            <v>8376</v>
          </cell>
          <cell r="F1070">
            <v>4</v>
          </cell>
          <cell r="G1070" t="str">
            <v>GL</v>
          </cell>
          <cell r="H1070" t="str">
            <v>HYDROCHLORIC ACID, CONC.</v>
          </cell>
          <cell r="I1070">
            <v>10</v>
          </cell>
          <cell r="J1070">
            <v>37</v>
          </cell>
        </row>
        <row r="1071">
          <cell r="A1071">
            <v>7.4999998323619364E-4</v>
          </cell>
          <cell r="B1071" t="str">
            <v>007647010</v>
          </cell>
          <cell r="C1071" t="str">
            <v>HYDROGEN CHLORIDE</v>
          </cell>
          <cell r="D1071" t="str">
            <v>L4METER</v>
          </cell>
          <cell r="E1071" t="str">
            <v>8125</v>
          </cell>
          <cell r="F1071">
            <v>0.375</v>
          </cell>
          <cell r="G1071" t="str">
            <v>GL</v>
          </cell>
          <cell r="H1071" t="str">
            <v>POTASSIUM CHLORIDE SOLUTIONS</v>
          </cell>
          <cell r="I1071">
            <v>10</v>
          </cell>
          <cell r="J1071">
            <v>1.9999999552965164E-2</v>
          </cell>
        </row>
        <row r="1072">
          <cell r="A1072">
            <v>51.479999160766603</v>
          </cell>
          <cell r="B1072" t="str">
            <v>007647010</v>
          </cell>
          <cell r="C1072" t="str">
            <v>HYDROGEN CHLORIDE</v>
          </cell>
          <cell r="D1072" t="str">
            <v>L9783CH</v>
          </cell>
          <cell r="E1072" t="str">
            <v>4990</v>
          </cell>
          <cell r="F1072">
            <v>880</v>
          </cell>
          <cell r="G1072" t="str">
            <v>GL</v>
          </cell>
          <cell r="H1072" t="str">
            <v>FERRIC CHLORIDE SOLUTION</v>
          </cell>
          <cell r="I1072">
            <v>11.699999809265137</v>
          </cell>
          <cell r="J1072">
            <v>0.5</v>
          </cell>
        </row>
        <row r="1073">
          <cell r="A1073">
            <v>0</v>
          </cell>
          <cell r="B1073" t="str">
            <v>007647010</v>
          </cell>
          <cell r="C1073" t="str">
            <v>HYDROGEN CHLORIDE</v>
          </cell>
          <cell r="D1073" t="str">
            <v>L14LAB</v>
          </cell>
          <cell r="E1073" t="str">
            <v>7801</v>
          </cell>
          <cell r="F1073">
            <v>1800</v>
          </cell>
          <cell r="G1073" t="str">
            <v>LB</v>
          </cell>
          <cell r="H1073" t="str">
            <v>TITRA-LUBE TAN TEST KIT</v>
          </cell>
          <cell r="I1073">
            <v>6.5999999046325684</v>
          </cell>
          <cell r="J1073">
            <v>0</v>
          </cell>
        </row>
        <row r="1074">
          <cell r="A1074">
            <v>2528.3599085526575</v>
          </cell>
          <cell r="C1074" t="str">
            <v>HYDROGEN CHLORIDE Total</v>
          </cell>
        </row>
        <row r="1075">
          <cell r="A1075">
            <v>0.19036079185981747</v>
          </cell>
          <cell r="B1075" t="str">
            <v>000080159</v>
          </cell>
          <cell r="C1075" t="str">
            <v>HYDROPEROXIDE, 1-METHYL-1-PHENYLETHYL</v>
          </cell>
          <cell r="D1075" t="str">
            <v>L10LEAN</v>
          </cell>
          <cell r="E1075" t="str">
            <v>554</v>
          </cell>
          <cell r="F1075">
            <v>0.75540000200271606</v>
          </cell>
          <cell r="G1075" t="str">
            <v>GL</v>
          </cell>
          <cell r="H1075" t="str">
            <v>SPEEDBONDER 312 STRUC.ADHESIVE</v>
          </cell>
          <cell r="I1075">
            <v>8.3999996185302734</v>
          </cell>
          <cell r="J1075">
            <v>3</v>
          </cell>
        </row>
        <row r="1076">
          <cell r="A1076">
            <v>3.0239998889565454E-3</v>
          </cell>
          <cell r="B1076" t="str">
            <v>000080159</v>
          </cell>
          <cell r="C1076" t="str">
            <v>HYDROPEROXIDE, 1-METHYL-1-PHENYLETHYL</v>
          </cell>
          <cell r="D1076" t="str">
            <v>L12MAINT</v>
          </cell>
          <cell r="E1076" t="str">
            <v>554</v>
          </cell>
          <cell r="F1076">
            <v>1.2000000104308128E-2</v>
          </cell>
          <cell r="G1076" t="str">
            <v>GL</v>
          </cell>
          <cell r="H1076" t="str">
            <v>SPEEDBONDER 312 STRUC.ADHESIVE</v>
          </cell>
          <cell r="I1076">
            <v>8.3999996185302734</v>
          </cell>
          <cell r="J1076">
            <v>3</v>
          </cell>
        </row>
        <row r="1077">
          <cell r="A1077">
            <v>3.1751999068737005E-2</v>
          </cell>
          <cell r="B1077" t="str">
            <v>000080159</v>
          </cell>
          <cell r="C1077" t="str">
            <v>HYDROPEROXIDE, 1-METHYL-1-PHENYLETHYL</v>
          </cell>
          <cell r="D1077" t="str">
            <v>LALTOONA</v>
          </cell>
          <cell r="E1077" t="str">
            <v>554</v>
          </cell>
          <cell r="F1077">
            <v>0.12600000202655792</v>
          </cell>
          <cell r="G1077" t="str">
            <v>GL</v>
          </cell>
          <cell r="H1077" t="str">
            <v>SPEEDBONDER 312 STRUC.ADHESIVE</v>
          </cell>
          <cell r="I1077">
            <v>8.3999996185302734</v>
          </cell>
          <cell r="J1077">
            <v>3</v>
          </cell>
        </row>
        <row r="1078">
          <cell r="A1078">
            <v>16.547800096869469</v>
          </cell>
          <cell r="B1078" t="str">
            <v>000080159</v>
          </cell>
          <cell r="C1078" t="str">
            <v>HYDROPEROXIDE, 1-METHYL-1-PHENYLETHYL</v>
          </cell>
          <cell r="D1078" t="str">
            <v>L10LEAN</v>
          </cell>
          <cell r="E1078" t="str">
            <v>2445</v>
          </cell>
          <cell r="F1078">
            <v>38.936000823974609</v>
          </cell>
          <cell r="G1078" t="str">
            <v>GL</v>
          </cell>
          <cell r="H1078" t="str">
            <v>PNEUMATIC/HYDRAULIC SEAL 545</v>
          </cell>
          <cell r="I1078">
            <v>8.5</v>
          </cell>
          <cell r="J1078">
            <v>5</v>
          </cell>
        </row>
        <row r="1079">
          <cell r="A1079">
            <v>0.53380001783370967</v>
          </cell>
          <cell r="B1079" t="str">
            <v>000080159</v>
          </cell>
          <cell r="C1079" t="str">
            <v>HYDROPEROXIDE, 1-METHYL-1-PHENYLETHYL</v>
          </cell>
          <cell r="D1079" t="str">
            <v>L2108204</v>
          </cell>
          <cell r="E1079" t="str">
            <v>2445</v>
          </cell>
          <cell r="F1079">
            <v>1.2560000419616699</v>
          </cell>
          <cell r="G1079" t="str">
            <v>GL</v>
          </cell>
          <cell r="H1079" t="str">
            <v>PNEUMATIC/HYDRAULIC SEAL 545</v>
          </cell>
          <cell r="I1079">
            <v>8.5</v>
          </cell>
          <cell r="J1079">
            <v>5</v>
          </cell>
        </row>
        <row r="1080">
          <cell r="A1080">
            <v>0.53380001783370967</v>
          </cell>
          <cell r="B1080" t="str">
            <v>000080159</v>
          </cell>
          <cell r="C1080" t="str">
            <v>HYDROPEROXIDE, 1-METHYL-1-PHENYLETHYL</v>
          </cell>
          <cell r="D1080" t="str">
            <v>LALTOONA</v>
          </cell>
          <cell r="E1080" t="str">
            <v>2445</v>
          </cell>
          <cell r="F1080">
            <v>1.2560000419616699</v>
          </cell>
          <cell r="G1080" t="str">
            <v>GL</v>
          </cell>
          <cell r="H1080" t="str">
            <v>PNEUMATIC/HYDRAULIC SEAL 545</v>
          </cell>
          <cell r="I1080">
            <v>8.5</v>
          </cell>
          <cell r="J1080">
            <v>5</v>
          </cell>
        </row>
        <row r="1081">
          <cell r="A1081">
            <v>3.2885999807953821E-2</v>
          </cell>
          <cell r="B1081" t="str">
            <v>000080159</v>
          </cell>
          <cell r="C1081" t="str">
            <v>HYDROPEROXIDE, 1-METHYL-1-PHENYLETHYL</v>
          </cell>
          <cell r="D1081" t="str">
            <v>LALTOONA</v>
          </cell>
          <cell r="E1081" t="str">
            <v>1195</v>
          </cell>
          <cell r="F1081">
            <v>0.12600000202655792</v>
          </cell>
          <cell r="G1081" t="str">
            <v>GL</v>
          </cell>
          <cell r="H1081" t="str">
            <v>50CC EV</v>
          </cell>
          <cell r="I1081">
            <v>8.6999998092651367</v>
          </cell>
          <cell r="J1081">
            <v>3</v>
          </cell>
        </row>
        <row r="1082">
          <cell r="A1082">
            <v>7.8560998028755186E-2</v>
          </cell>
          <cell r="B1082" t="str">
            <v>000080159</v>
          </cell>
          <cell r="C1082" t="str">
            <v>HYDROPEROXIDE, 1-METHYL-1-PHENYLETHYL</v>
          </cell>
          <cell r="D1082" t="str">
            <v>P313668</v>
          </cell>
          <cell r="E1082" t="str">
            <v>1195</v>
          </cell>
          <cell r="F1082">
            <v>0.30099999904632568</v>
          </cell>
          <cell r="G1082" t="str">
            <v>GL</v>
          </cell>
          <cell r="H1082" t="str">
            <v>50CC EV</v>
          </cell>
          <cell r="I1082">
            <v>8.6999998092651367</v>
          </cell>
          <cell r="J1082">
            <v>3</v>
          </cell>
        </row>
        <row r="1083">
          <cell r="A1083">
            <v>6.420599890740215E-3</v>
          </cell>
          <cell r="B1083" t="str">
            <v>000080159</v>
          </cell>
          <cell r="C1083" t="str">
            <v>HYDROPEROXIDE, 1-METHYL-1-PHENYLETHYL</v>
          </cell>
          <cell r="D1083" t="str">
            <v>P5220125</v>
          </cell>
          <cell r="E1083" t="str">
            <v>1195</v>
          </cell>
          <cell r="F1083">
            <v>2.4599999189376831E-2</v>
          </cell>
          <cell r="G1083" t="str">
            <v>GL</v>
          </cell>
          <cell r="H1083" t="str">
            <v>50CC EV</v>
          </cell>
          <cell r="I1083">
            <v>8.6999998092651367</v>
          </cell>
          <cell r="J1083">
            <v>3</v>
          </cell>
        </row>
        <row r="1084">
          <cell r="A1084">
            <v>3.1319999585598703E-3</v>
          </cell>
          <cell r="B1084" t="str">
            <v>000080159</v>
          </cell>
          <cell r="C1084" t="str">
            <v>HYDROPEROXIDE, 1-METHYL-1-PHENYLETHYL</v>
          </cell>
          <cell r="D1084" t="str">
            <v>T771040</v>
          </cell>
          <cell r="E1084" t="str">
            <v>1195</v>
          </cell>
          <cell r="F1084">
            <v>1.2000000104308128E-2</v>
          </cell>
          <cell r="G1084" t="str">
            <v>GL</v>
          </cell>
          <cell r="H1084" t="str">
            <v>50CC EV</v>
          </cell>
          <cell r="I1084">
            <v>8.6999998092651367</v>
          </cell>
          <cell r="J1084">
            <v>3</v>
          </cell>
        </row>
        <row r="1085">
          <cell r="A1085">
            <v>1.4368640162048338</v>
          </cell>
          <cell r="B1085" t="str">
            <v>000080159</v>
          </cell>
          <cell r="C1085" t="str">
            <v>HYDROPEROXIDE, 1-METHYL-1-PHENYLETHYL</v>
          </cell>
          <cell r="D1085" t="str">
            <v>L240STA1</v>
          </cell>
          <cell r="E1085" t="str">
            <v>543</v>
          </cell>
          <cell r="F1085">
            <v>3.2655999660491943</v>
          </cell>
          <cell r="G1085" t="str">
            <v>GL</v>
          </cell>
          <cell r="H1085" t="str">
            <v>569 HYDRAULIC THREAD SEALANT</v>
          </cell>
          <cell r="I1085">
            <v>8.8000001907348633</v>
          </cell>
          <cell r="J1085">
            <v>5</v>
          </cell>
        </row>
        <row r="1086">
          <cell r="A1086">
            <v>4.1448001758575455</v>
          </cell>
          <cell r="B1086" t="str">
            <v>000080159</v>
          </cell>
          <cell r="C1086" t="str">
            <v>HYDROPEROXIDE, 1-METHYL-1-PHENYLETHYL</v>
          </cell>
          <cell r="D1086" t="str">
            <v>L240STA1A</v>
          </cell>
          <cell r="E1086" t="str">
            <v>543</v>
          </cell>
          <cell r="F1086">
            <v>9.4200000762939453</v>
          </cell>
          <cell r="G1086" t="str">
            <v>GL</v>
          </cell>
          <cell r="H1086" t="str">
            <v>569 HYDRAULIC THREAD SEALANT</v>
          </cell>
          <cell r="I1086">
            <v>8.8000001907348633</v>
          </cell>
          <cell r="J1086">
            <v>5</v>
          </cell>
        </row>
        <row r="1087">
          <cell r="A1087">
            <v>0.22427999399423584</v>
          </cell>
          <cell r="B1087" t="str">
            <v>000080159</v>
          </cell>
          <cell r="C1087" t="str">
            <v>HYDROPEROXIDE, 1-METHYL-1-PHENYLETHYL</v>
          </cell>
          <cell r="D1087" t="str">
            <v>L10LEAN</v>
          </cell>
          <cell r="E1087" t="str">
            <v>736</v>
          </cell>
          <cell r="F1087">
            <v>0.50400000810623169</v>
          </cell>
          <cell r="G1087" t="str">
            <v>GL</v>
          </cell>
          <cell r="H1087" t="str">
            <v>290 ADHESIVE/SEALANT</v>
          </cell>
          <cell r="I1087">
            <v>8.8999996185302734</v>
          </cell>
          <cell r="J1087">
            <v>5</v>
          </cell>
        </row>
        <row r="1088">
          <cell r="A1088">
            <v>1.121399953393638E-3</v>
          </cell>
          <cell r="B1088" t="str">
            <v>000080159</v>
          </cell>
          <cell r="C1088" t="str">
            <v>HYDROPEROXIDE, 1-METHYL-1-PHENYLETHYL</v>
          </cell>
          <cell r="D1088" t="str">
            <v>L52PAINT</v>
          </cell>
          <cell r="E1088" t="str">
            <v>7864</v>
          </cell>
          <cell r="F1088">
            <v>1.2600000016391277E-2</v>
          </cell>
          <cell r="G1088" t="str">
            <v>GL</v>
          </cell>
          <cell r="H1088" t="str">
            <v>PERMA-LUK HL 138</v>
          </cell>
          <cell r="I1088">
            <v>8.8999996185302734</v>
          </cell>
          <cell r="J1088">
            <v>1</v>
          </cell>
        </row>
        <row r="1089">
          <cell r="A1089">
            <v>5.6069998498558961E-2</v>
          </cell>
          <cell r="B1089" t="str">
            <v>000080159</v>
          </cell>
          <cell r="C1089" t="str">
            <v>HYDROPEROXIDE, 1-METHYL-1-PHENYLETHYL</v>
          </cell>
          <cell r="D1089" t="str">
            <v>LALTOONA</v>
          </cell>
          <cell r="E1089" t="str">
            <v>736</v>
          </cell>
          <cell r="F1089">
            <v>0.12600000202655792</v>
          </cell>
          <cell r="G1089" t="str">
            <v>GL</v>
          </cell>
          <cell r="H1089" t="str">
            <v>290 ADHESIVE/SEALANT</v>
          </cell>
          <cell r="I1089">
            <v>8.8999996185302734</v>
          </cell>
          <cell r="J1089">
            <v>5</v>
          </cell>
        </row>
        <row r="1090">
          <cell r="A1090">
            <v>5.6069998498558961E-2</v>
          </cell>
          <cell r="B1090" t="str">
            <v>000080159</v>
          </cell>
          <cell r="C1090" t="str">
            <v>HYDROPEROXIDE, 1-METHYL-1-PHENYLETHYL</v>
          </cell>
          <cell r="D1090" t="str">
            <v>T732310</v>
          </cell>
          <cell r="E1090" t="str">
            <v>736</v>
          </cell>
          <cell r="F1090">
            <v>0.12600000202655792</v>
          </cell>
          <cell r="G1090" t="str">
            <v>GL</v>
          </cell>
          <cell r="H1090" t="str">
            <v>290 ADHESIVE/SEALANT</v>
          </cell>
          <cell r="I1090">
            <v>8.8999996185302734</v>
          </cell>
          <cell r="J1090">
            <v>5</v>
          </cell>
        </row>
        <row r="1091">
          <cell r="A1091">
            <v>0</v>
          </cell>
          <cell r="B1091" t="str">
            <v>000080159</v>
          </cell>
          <cell r="C1091" t="str">
            <v>HYDROPEROXIDE, 1-METHYL-1-PHENYLETHYL</v>
          </cell>
          <cell r="D1091" t="str">
            <v>L4OTHER</v>
          </cell>
          <cell r="E1091" t="str">
            <v>7428</v>
          </cell>
          <cell r="F1091">
            <v>7.5000002980232239E-2</v>
          </cell>
          <cell r="G1091" t="str">
            <v>GL</v>
          </cell>
          <cell r="H1091" t="str">
            <v>M/M STUD LOCKER &amp; BRG MT</v>
          </cell>
          <cell r="I1091">
            <v>9</v>
          </cell>
          <cell r="J1091">
            <v>0</v>
          </cell>
        </row>
        <row r="1092">
          <cell r="A1092">
            <v>3.73737020483494</v>
          </cell>
          <cell r="B1092" t="str">
            <v>000080159</v>
          </cell>
          <cell r="C1092" t="str">
            <v>HYDROPEROXIDE, 1-METHYL-1-PHENYLETHYL</v>
          </cell>
          <cell r="D1092" t="str">
            <v>L10LEAN</v>
          </cell>
          <cell r="E1092" t="str">
            <v>1194</v>
          </cell>
          <cell r="F1092">
            <v>13.690000534057617</v>
          </cell>
          <cell r="G1092" t="str">
            <v>GL</v>
          </cell>
          <cell r="H1092" t="str">
            <v>REMOVABLE THREADLOCKER 242</v>
          </cell>
          <cell r="I1092">
            <v>9.1000003814697266</v>
          </cell>
          <cell r="J1092">
            <v>3</v>
          </cell>
        </row>
        <row r="1093">
          <cell r="A1093">
            <v>3.4398001486703757E-3</v>
          </cell>
          <cell r="B1093" t="str">
            <v>000080159</v>
          </cell>
          <cell r="C1093" t="str">
            <v>HYDROPEROXIDE, 1-METHYL-1-PHENYLETHYL</v>
          </cell>
          <cell r="D1093" t="str">
            <v>L12MAINT</v>
          </cell>
          <cell r="E1093" t="str">
            <v>1194</v>
          </cell>
          <cell r="F1093">
            <v>1.2600000016391277E-2</v>
          </cell>
          <cell r="G1093" t="str">
            <v>GL</v>
          </cell>
          <cell r="H1093" t="str">
            <v>REMOVABLE THREADLOCKER 242</v>
          </cell>
          <cell r="I1093">
            <v>9.1000003814697266</v>
          </cell>
          <cell r="J1093">
            <v>3</v>
          </cell>
        </row>
        <row r="1094">
          <cell r="A1094">
            <v>0.10286640042636377</v>
          </cell>
          <cell r="B1094" t="str">
            <v>000080159</v>
          </cell>
          <cell r="C1094" t="str">
            <v>HYDROPEROXIDE, 1-METHYL-1-PHENYLETHYL</v>
          </cell>
          <cell r="D1094" t="str">
            <v>L240STA1</v>
          </cell>
          <cell r="E1094" t="str">
            <v>1194</v>
          </cell>
          <cell r="F1094">
            <v>0.37680000066757202</v>
          </cell>
          <cell r="G1094" t="str">
            <v>GL</v>
          </cell>
          <cell r="H1094" t="str">
            <v>REMOVABLE THREADLOCKER 242</v>
          </cell>
          <cell r="I1094">
            <v>9.1000003814697266</v>
          </cell>
          <cell r="J1094">
            <v>3</v>
          </cell>
        </row>
        <row r="1095">
          <cell r="A1095">
            <v>0.30849001976609258</v>
          </cell>
          <cell r="B1095" t="str">
            <v>000080159</v>
          </cell>
          <cell r="C1095" t="str">
            <v>HYDROPEROXIDE, 1-METHYL-1-PHENYLETHYL</v>
          </cell>
          <cell r="D1095" t="str">
            <v>L240STA1A</v>
          </cell>
          <cell r="E1095" t="str">
            <v>1194</v>
          </cell>
          <cell r="F1095">
            <v>1.1299999952316284</v>
          </cell>
          <cell r="G1095" t="str">
            <v>GL</v>
          </cell>
          <cell r="H1095" t="str">
            <v>REMOVABLE THREADLOCKER 242</v>
          </cell>
          <cell r="I1095">
            <v>9.1000003814697266</v>
          </cell>
          <cell r="J1095">
            <v>3</v>
          </cell>
        </row>
        <row r="1096">
          <cell r="A1096">
            <v>2.0202000598713746E-2</v>
          </cell>
          <cell r="B1096" t="str">
            <v>000080159</v>
          </cell>
          <cell r="C1096" t="str">
            <v>HYDROPEROXIDE, 1-METHYL-1-PHENYLETHYL</v>
          </cell>
          <cell r="D1096" t="str">
            <v>L42PS</v>
          </cell>
          <cell r="E1096" t="str">
            <v>1194</v>
          </cell>
          <cell r="F1096">
            <v>7.4000000953674316E-2</v>
          </cell>
          <cell r="G1096" t="str">
            <v>GL</v>
          </cell>
          <cell r="H1096" t="str">
            <v>REMOVABLE THREADLOCKER 242</v>
          </cell>
          <cell r="I1096">
            <v>9.1000003814697266</v>
          </cell>
          <cell r="J1096">
            <v>3</v>
          </cell>
        </row>
        <row r="1097">
          <cell r="A1097">
            <v>0.17144401291465783</v>
          </cell>
          <cell r="B1097" t="str">
            <v>000080159</v>
          </cell>
          <cell r="C1097" t="str">
            <v>HYDROPEROXIDE, 1-METHYL-1-PHENYLETHYL</v>
          </cell>
          <cell r="D1097" t="str">
            <v>L730407</v>
          </cell>
          <cell r="E1097" t="str">
            <v>1194</v>
          </cell>
          <cell r="F1097">
            <v>0.62800002098083496</v>
          </cell>
          <cell r="G1097" t="str">
            <v>GL</v>
          </cell>
          <cell r="H1097" t="str">
            <v>REMOVABLE THREADLOCKER 242</v>
          </cell>
          <cell r="I1097">
            <v>9.1000003814697266</v>
          </cell>
          <cell r="J1097">
            <v>3</v>
          </cell>
        </row>
        <row r="1098">
          <cell r="A1098">
            <v>3.428880014212126E-2</v>
          </cell>
          <cell r="B1098" t="str">
            <v>000080159</v>
          </cell>
          <cell r="C1098" t="str">
            <v>HYDROPEROXIDE, 1-METHYL-1-PHENYLETHYL</v>
          </cell>
          <cell r="D1098" t="str">
            <v>L730516</v>
          </cell>
          <cell r="E1098" t="str">
            <v>1194</v>
          </cell>
          <cell r="F1098">
            <v>0.12559999525547028</v>
          </cell>
          <cell r="G1098" t="str">
            <v>GL</v>
          </cell>
          <cell r="H1098" t="str">
            <v>REMOVABLE THREADLOCKER 242</v>
          </cell>
          <cell r="I1098">
            <v>9.1000003814697266</v>
          </cell>
          <cell r="J1098">
            <v>3</v>
          </cell>
        </row>
        <row r="1099">
          <cell r="A1099">
            <v>0.34288802582931566</v>
          </cell>
          <cell r="B1099" t="str">
            <v>000080159</v>
          </cell>
          <cell r="C1099" t="str">
            <v>HYDROPEROXIDE, 1-METHYL-1-PHENYLETHYL</v>
          </cell>
          <cell r="D1099" t="str">
            <v>LALTOONA</v>
          </cell>
          <cell r="E1099" t="str">
            <v>1194</v>
          </cell>
          <cell r="F1099">
            <v>1.2560000419616699</v>
          </cell>
          <cell r="G1099" t="str">
            <v>GL</v>
          </cell>
          <cell r="H1099" t="str">
            <v>REMOVABLE THREADLOCKER 242</v>
          </cell>
          <cell r="I1099">
            <v>9.1000003814697266</v>
          </cell>
          <cell r="J1099">
            <v>3</v>
          </cell>
        </row>
        <row r="1100">
          <cell r="A1100">
            <v>0.21233940617889752</v>
          </cell>
          <cell r="B1100" t="str">
            <v>000080159</v>
          </cell>
          <cell r="C1100" t="str">
            <v>HYDROPEROXIDE, 1-METHYL-1-PHENYLETHYL</v>
          </cell>
          <cell r="D1100" t="str">
            <v>P541508</v>
          </cell>
          <cell r="E1100" t="str">
            <v>1194</v>
          </cell>
          <cell r="F1100">
            <v>0.77779996395111084</v>
          </cell>
          <cell r="G1100" t="str">
            <v>GL</v>
          </cell>
          <cell r="H1100" t="str">
            <v>REMOVABLE THREADLOCKER 242</v>
          </cell>
          <cell r="I1100">
            <v>9.1000003814697266</v>
          </cell>
          <cell r="J1100">
            <v>3</v>
          </cell>
        </row>
        <row r="1101">
          <cell r="A1101">
            <v>0.25705681345088494</v>
          </cell>
          <cell r="B1101" t="str">
            <v>000080159</v>
          </cell>
          <cell r="C1101" t="str">
            <v>HYDROPEROXIDE, 1-METHYL-1-PHENYLETHYL</v>
          </cell>
          <cell r="D1101" t="str">
            <v>P635330</v>
          </cell>
          <cell r="E1101" t="str">
            <v>1194</v>
          </cell>
          <cell r="F1101">
            <v>0.94160002470016479</v>
          </cell>
          <cell r="G1101" t="str">
            <v>GL</v>
          </cell>
          <cell r="H1101" t="str">
            <v>REMOVABLE THREADLOCKER 242</v>
          </cell>
          <cell r="I1101">
            <v>9.1000003814697266</v>
          </cell>
          <cell r="J1101">
            <v>3</v>
          </cell>
        </row>
        <row r="1102">
          <cell r="A1102">
            <v>0.25449061058356764</v>
          </cell>
          <cell r="B1102" t="str">
            <v>000080159</v>
          </cell>
          <cell r="C1102" t="str">
            <v>HYDROPEROXIDE, 1-METHYL-1-PHENYLETHYL</v>
          </cell>
          <cell r="D1102" t="str">
            <v>P636342</v>
          </cell>
          <cell r="E1102" t="str">
            <v>1194</v>
          </cell>
          <cell r="F1102">
            <v>0.93220001459121704</v>
          </cell>
          <cell r="G1102" t="str">
            <v>GL</v>
          </cell>
          <cell r="H1102" t="str">
            <v>REMOVABLE THREADLOCKER 242</v>
          </cell>
          <cell r="I1102">
            <v>9.1000003814697266</v>
          </cell>
          <cell r="J1102">
            <v>3</v>
          </cell>
        </row>
        <row r="1103">
          <cell r="A1103">
            <v>0.1031940059856177</v>
          </cell>
          <cell r="B1103" t="str">
            <v>000080159</v>
          </cell>
          <cell r="C1103" t="str">
            <v>HYDROPEROXIDE, 1-METHYL-1-PHENYLETHYL</v>
          </cell>
          <cell r="D1103" t="str">
            <v>T732310</v>
          </cell>
          <cell r="E1103" t="str">
            <v>1194</v>
          </cell>
          <cell r="F1103">
            <v>0.37800002098083496</v>
          </cell>
          <cell r="G1103" t="str">
            <v>GL</v>
          </cell>
          <cell r="H1103" t="str">
            <v>REMOVABLE THREADLOCKER 242</v>
          </cell>
          <cell r="I1103">
            <v>9.1000003814697266</v>
          </cell>
          <cell r="J1103">
            <v>3</v>
          </cell>
        </row>
        <row r="1104">
          <cell r="A1104">
            <v>1.7387999919176098E-2</v>
          </cell>
          <cell r="B1104" t="str">
            <v>000080159</v>
          </cell>
          <cell r="C1104" t="str">
            <v>HYDROPEROXIDE, 1-METHYL-1-PHENYLETHYL</v>
          </cell>
          <cell r="D1104" t="str">
            <v>L10LEAN</v>
          </cell>
          <cell r="E1104" t="str">
            <v>258</v>
          </cell>
          <cell r="F1104">
            <v>6.3000001013278961E-2</v>
          </cell>
          <cell r="G1104" t="str">
            <v>GL</v>
          </cell>
          <cell r="H1104" t="str">
            <v>271 ADHESIVE/SEALANT</v>
          </cell>
          <cell r="I1104">
            <v>9.1999998092651367</v>
          </cell>
          <cell r="J1104">
            <v>3</v>
          </cell>
        </row>
        <row r="1105">
          <cell r="A1105">
            <v>6.9459995379447997E-2</v>
          </cell>
          <cell r="B1105" t="str">
            <v>000080159</v>
          </cell>
          <cell r="C1105" t="str">
            <v>HYDROPEROXIDE, 1-METHYL-1-PHENYLETHYL</v>
          </cell>
          <cell r="D1105" t="str">
            <v>L12MAINT</v>
          </cell>
          <cell r="E1105" t="str">
            <v>2839</v>
          </cell>
          <cell r="F1105">
            <v>0.15099999308586121</v>
          </cell>
          <cell r="G1105" t="str">
            <v>GL</v>
          </cell>
          <cell r="H1105" t="str">
            <v>GASKET ELIMINATOR 515 SEALANT</v>
          </cell>
          <cell r="I1105">
            <v>9.1999998092651367</v>
          </cell>
          <cell r="J1105">
            <v>5</v>
          </cell>
        </row>
        <row r="1106">
          <cell r="A1106">
            <v>1.0747439677820207</v>
          </cell>
          <cell r="B1106" t="str">
            <v>000080159</v>
          </cell>
          <cell r="C1106" t="str">
            <v>HYDROPEROXIDE, 1-METHYL-1-PHENYLETHYL</v>
          </cell>
          <cell r="D1106" t="str">
            <v>L2108208</v>
          </cell>
          <cell r="E1106" t="str">
            <v>258</v>
          </cell>
          <cell r="F1106">
            <v>3.8940000534057617</v>
          </cell>
          <cell r="G1106" t="str">
            <v>GL</v>
          </cell>
          <cell r="H1106" t="str">
            <v>271 ADHESIVE/SEALANT</v>
          </cell>
          <cell r="I1106">
            <v>9.1999998092651367</v>
          </cell>
          <cell r="J1106">
            <v>3</v>
          </cell>
        </row>
        <row r="1107">
          <cell r="A1107">
            <v>6.955199967670439E-2</v>
          </cell>
          <cell r="B1107" t="str">
            <v>000080159</v>
          </cell>
          <cell r="C1107" t="str">
            <v>HYDROPEROXIDE, 1-METHYL-1-PHENYLETHYL</v>
          </cell>
          <cell r="D1107" t="str">
            <v>L240STA1</v>
          </cell>
          <cell r="E1107" t="str">
            <v>258</v>
          </cell>
          <cell r="F1107">
            <v>0.25200000405311584</v>
          </cell>
          <cell r="G1107" t="str">
            <v>GL</v>
          </cell>
          <cell r="H1107" t="str">
            <v>271 ADHESIVE/SEALANT</v>
          </cell>
          <cell r="I1107">
            <v>9.1999998092651367</v>
          </cell>
          <cell r="J1107">
            <v>3</v>
          </cell>
        </row>
        <row r="1108">
          <cell r="A1108">
            <v>0.15621599871897696</v>
          </cell>
          <cell r="B1108" t="str">
            <v>000080159</v>
          </cell>
          <cell r="C1108" t="str">
            <v>HYDROPEROXIDE, 1-METHYL-1-PHENYLETHYL</v>
          </cell>
          <cell r="D1108" t="str">
            <v>L240STA1A</v>
          </cell>
          <cell r="E1108" t="str">
            <v>258</v>
          </cell>
          <cell r="F1108">
            <v>0.56599998474121094</v>
          </cell>
          <cell r="G1108" t="str">
            <v>GL</v>
          </cell>
          <cell r="H1108" t="str">
            <v>271 ADHESIVE/SEALANT</v>
          </cell>
          <cell r="I1108">
            <v>9.1999998092651367</v>
          </cell>
          <cell r="J1108">
            <v>3</v>
          </cell>
        </row>
        <row r="1109">
          <cell r="A1109">
            <v>1.3799999713897706</v>
          </cell>
          <cell r="B1109" t="str">
            <v>000080159</v>
          </cell>
          <cell r="C1109" t="str">
            <v>HYDROPEROXIDE, 1-METHYL-1-PHENYLETHYL</v>
          </cell>
          <cell r="D1109" t="str">
            <v>L74720</v>
          </cell>
          <cell r="E1109" t="str">
            <v>3426</v>
          </cell>
          <cell r="F1109">
            <v>5</v>
          </cell>
          <cell r="G1109" t="str">
            <v>GL</v>
          </cell>
          <cell r="H1109" t="str">
            <v>BOWMAN/LOC MED STR THRD LOCKER</v>
          </cell>
          <cell r="I1109">
            <v>9.1999998092651367</v>
          </cell>
          <cell r="J1109">
            <v>3</v>
          </cell>
        </row>
        <row r="1110">
          <cell r="A1110">
            <v>6.955199967670439E-2</v>
          </cell>
          <cell r="B1110" t="str">
            <v>000080159</v>
          </cell>
          <cell r="C1110" t="str">
            <v>HYDROPEROXIDE, 1-METHYL-1-PHENYLETHYL</v>
          </cell>
          <cell r="D1110" t="str">
            <v>LALTOONA</v>
          </cell>
          <cell r="E1110" t="str">
            <v>258</v>
          </cell>
          <cell r="F1110">
            <v>0.25200000405311584</v>
          </cell>
          <cell r="G1110" t="str">
            <v>GL</v>
          </cell>
          <cell r="H1110" t="str">
            <v>271 ADHESIVE/SEALANT</v>
          </cell>
          <cell r="I1110">
            <v>9.1999998092651367</v>
          </cell>
          <cell r="J1110">
            <v>3</v>
          </cell>
        </row>
        <row r="1111">
          <cell r="A1111">
            <v>3.477599932426214E-3</v>
          </cell>
          <cell r="B1111" t="str">
            <v>000080159</v>
          </cell>
          <cell r="C1111" t="str">
            <v>HYDROPEROXIDE, 1-METHYL-1-PHENYLETHYL</v>
          </cell>
          <cell r="D1111" t="str">
            <v>P510COOL</v>
          </cell>
          <cell r="E1111" t="str">
            <v>258</v>
          </cell>
          <cell r="F1111">
            <v>1.2600000016391277E-2</v>
          </cell>
          <cell r="G1111" t="str">
            <v>GL</v>
          </cell>
          <cell r="H1111" t="str">
            <v>271 ADHESIVE/SEALANT</v>
          </cell>
          <cell r="I1111">
            <v>9.1999998092651367</v>
          </cell>
          <cell r="J1111">
            <v>3</v>
          </cell>
        </row>
        <row r="1112">
          <cell r="A1112">
            <v>3.477599932426214E-3</v>
          </cell>
          <cell r="B1112" t="str">
            <v>000080159</v>
          </cell>
          <cell r="C1112" t="str">
            <v>HYDROPEROXIDE, 1-METHYL-1-PHENYLETHYL</v>
          </cell>
          <cell r="D1112" t="str">
            <v>PTC12</v>
          </cell>
          <cell r="E1112" t="str">
            <v>258</v>
          </cell>
          <cell r="F1112">
            <v>1.2600000016391277E-2</v>
          </cell>
          <cell r="G1112" t="str">
            <v>GL</v>
          </cell>
          <cell r="H1112" t="str">
            <v>271 ADHESIVE/SEALANT</v>
          </cell>
          <cell r="I1112">
            <v>9.1999998092651367</v>
          </cell>
          <cell r="J1112">
            <v>3</v>
          </cell>
        </row>
        <row r="1113">
          <cell r="A1113">
            <v>2.4966959657421106</v>
          </cell>
          <cell r="B1113" t="str">
            <v>000080159</v>
          </cell>
          <cell r="C1113" t="str">
            <v>HYDROPEROXIDE, 1-METHYL-1-PHENYLETHYL</v>
          </cell>
          <cell r="D1113" t="str">
            <v>T326PTA</v>
          </cell>
          <cell r="E1113" t="str">
            <v>258</v>
          </cell>
          <cell r="F1113">
            <v>9.0460004806518555</v>
          </cell>
          <cell r="G1113" t="str">
            <v>GL</v>
          </cell>
          <cell r="H1113" t="str">
            <v>271 ADHESIVE/SEALANT</v>
          </cell>
          <cell r="I1113">
            <v>9.1999998092651367</v>
          </cell>
          <cell r="J1113">
            <v>3</v>
          </cell>
        </row>
        <row r="1114">
          <cell r="A1114">
            <v>3.4775999838352195E-2</v>
          </cell>
          <cell r="B1114" t="str">
            <v>000080159</v>
          </cell>
          <cell r="C1114" t="str">
            <v>HYDROPEROXIDE, 1-METHYL-1-PHENYLETHYL</v>
          </cell>
          <cell r="D1114" t="str">
            <v>T732310</v>
          </cell>
          <cell r="E1114" t="str">
            <v>258</v>
          </cell>
          <cell r="F1114">
            <v>0.12600000202655792</v>
          </cell>
          <cell r="G1114" t="str">
            <v>GL</v>
          </cell>
          <cell r="H1114" t="str">
            <v>271 ADHESIVE/SEALANT</v>
          </cell>
          <cell r="I1114">
            <v>9.1999998092651367</v>
          </cell>
          <cell r="J1114">
            <v>3</v>
          </cell>
        </row>
        <row r="1115">
          <cell r="A1115">
            <v>4.1731198160934471E-2</v>
          </cell>
          <cell r="B1115" t="str">
            <v>000080159</v>
          </cell>
          <cell r="C1115" t="str">
            <v>HYDROPEROXIDE, 1-METHYL-1-PHENYLETHYL</v>
          </cell>
          <cell r="D1115" t="str">
            <v>T732310</v>
          </cell>
          <cell r="E1115" t="str">
            <v>559</v>
          </cell>
          <cell r="F1115">
            <v>0.15119999647140503</v>
          </cell>
          <cell r="G1115" t="str">
            <v>GL</v>
          </cell>
          <cell r="H1115" t="str">
            <v>RETAINING COMPOUND 609</v>
          </cell>
          <cell r="I1115">
            <v>9.1999998092651367</v>
          </cell>
          <cell r="J1115">
            <v>3</v>
          </cell>
        </row>
        <row r="1116">
          <cell r="A1116">
            <v>8.33519944553376E-2</v>
          </cell>
          <cell r="B1116" t="str">
            <v>000080159</v>
          </cell>
          <cell r="C1116" t="str">
            <v>HYDROPEROXIDE, 1-METHYL-1-PHENYLETHYL</v>
          </cell>
          <cell r="D1116" t="str">
            <v>T758005</v>
          </cell>
          <cell r="E1116" t="str">
            <v>258</v>
          </cell>
          <cell r="F1116">
            <v>0.30199998617172241</v>
          </cell>
          <cell r="G1116" t="str">
            <v>GL</v>
          </cell>
          <cell r="H1116" t="str">
            <v>271 ADHESIVE/SEALANT</v>
          </cell>
          <cell r="I1116">
            <v>9.1999998092651367</v>
          </cell>
          <cell r="J1116">
            <v>3</v>
          </cell>
        </row>
        <row r="1117">
          <cell r="A1117">
            <v>6.2375997621059442E-2</v>
          </cell>
          <cell r="B1117" t="str">
            <v>000080159</v>
          </cell>
          <cell r="C1117" t="str">
            <v>HYDROPEROXIDE, 1-METHYL-1-PHENYLETHYL</v>
          </cell>
          <cell r="D1117" t="str">
            <v>T758005</v>
          </cell>
          <cell r="E1117" t="str">
            <v>559</v>
          </cell>
          <cell r="F1117">
            <v>0.22599999606609344</v>
          </cell>
          <cell r="G1117" t="str">
            <v>GL</v>
          </cell>
          <cell r="H1117" t="str">
            <v>RETAINING COMPOUND 609</v>
          </cell>
          <cell r="I1117">
            <v>9.1999998092651367</v>
          </cell>
          <cell r="J1117">
            <v>3</v>
          </cell>
        </row>
        <row r="1118">
          <cell r="A1118">
            <v>4.1565599473857878E-2</v>
          </cell>
          <cell r="B1118" t="str">
            <v>000080159</v>
          </cell>
          <cell r="C1118" t="str">
            <v>HYDROPEROXIDE, 1-METHYL-1-PHENYLETHYL</v>
          </cell>
          <cell r="D1118" t="str">
            <v>T758029</v>
          </cell>
          <cell r="E1118" t="str">
            <v>258</v>
          </cell>
          <cell r="F1118">
            <v>0.15060000121593475</v>
          </cell>
          <cell r="G1118" t="str">
            <v>GL</v>
          </cell>
          <cell r="H1118" t="str">
            <v>271 ADHESIVE/SEALANT</v>
          </cell>
          <cell r="I1118">
            <v>9.1999998092651367</v>
          </cell>
          <cell r="J1118">
            <v>3</v>
          </cell>
        </row>
        <row r="1119">
          <cell r="A1119">
            <v>1.3799999919533725E-2</v>
          </cell>
          <cell r="B1119" t="str">
            <v>000080159</v>
          </cell>
          <cell r="C1119" t="str">
            <v>HYDROPEROXIDE, 1-METHYL-1-PHENYLETHYL</v>
          </cell>
          <cell r="D1119" t="str">
            <v>T764300</v>
          </cell>
          <cell r="E1119" t="str">
            <v>258</v>
          </cell>
          <cell r="F1119">
            <v>5.000000074505806E-2</v>
          </cell>
          <cell r="G1119" t="str">
            <v>GL</v>
          </cell>
          <cell r="H1119" t="str">
            <v>271 ADHESIVE/SEALANT</v>
          </cell>
          <cell r="I1119">
            <v>9.1999998092651367</v>
          </cell>
          <cell r="J1119">
            <v>3</v>
          </cell>
        </row>
        <row r="1120">
          <cell r="A1120">
            <v>5.7959999730586985E-2</v>
          </cell>
          <cell r="B1120" t="str">
            <v>000080159</v>
          </cell>
          <cell r="C1120" t="str">
            <v>HYDROPEROXIDE, 1-METHYL-1-PHENYLETHYL</v>
          </cell>
          <cell r="D1120" t="str">
            <v>WMAINT12</v>
          </cell>
          <cell r="E1120" t="str">
            <v>2839</v>
          </cell>
          <cell r="F1120">
            <v>0.12600000202655792</v>
          </cell>
          <cell r="G1120" t="str">
            <v>GL</v>
          </cell>
          <cell r="H1120" t="str">
            <v>GASKET ELIMINATOR 515 SEALANT</v>
          </cell>
          <cell r="I1120">
            <v>9.1999998092651367</v>
          </cell>
          <cell r="J1120">
            <v>5</v>
          </cell>
        </row>
        <row r="1121">
          <cell r="A1121">
            <v>0.17521200944709789</v>
          </cell>
          <cell r="B1121" t="str">
            <v>000080159</v>
          </cell>
          <cell r="C1121" t="str">
            <v>HYDROPEROXIDE, 1-METHYL-1-PHENYLETHYL</v>
          </cell>
          <cell r="D1121" t="str">
            <v>L10LEAN</v>
          </cell>
          <cell r="E1121" t="str">
            <v>3104</v>
          </cell>
          <cell r="F1121">
            <v>0.62800002098083496</v>
          </cell>
          <cell r="G1121" t="str">
            <v>GL</v>
          </cell>
          <cell r="H1121" t="str">
            <v>ADHESIVE SEALANT 272</v>
          </cell>
          <cell r="I1121">
            <v>9.3000001907348633</v>
          </cell>
          <cell r="J1121">
            <v>3</v>
          </cell>
        </row>
        <row r="1122">
          <cell r="A1122">
            <v>0.17521200944709789</v>
          </cell>
          <cell r="B1122" t="str">
            <v>000080159</v>
          </cell>
          <cell r="C1122" t="str">
            <v>HYDROPEROXIDE, 1-METHYL-1-PHENYLETHYL</v>
          </cell>
          <cell r="D1122" t="str">
            <v>LALTOONA</v>
          </cell>
          <cell r="E1122" t="str">
            <v>3104</v>
          </cell>
          <cell r="F1122">
            <v>0.62800002098083496</v>
          </cell>
          <cell r="G1122" t="str">
            <v>GL</v>
          </cell>
          <cell r="H1122" t="str">
            <v>ADHESIVE SEALANT 272</v>
          </cell>
          <cell r="I1122">
            <v>9.3000001907348633</v>
          </cell>
          <cell r="J1122">
            <v>3</v>
          </cell>
        </row>
        <row r="1123">
          <cell r="A1123">
            <v>2.1375000849366187E-2</v>
          </cell>
          <cell r="B1123" t="str">
            <v>000080159</v>
          </cell>
          <cell r="C1123" t="str">
            <v>HYDROPEROXIDE, 1-METHYL-1-PHENYLETHYL</v>
          </cell>
          <cell r="D1123" t="str">
            <v>L24MAINT</v>
          </cell>
          <cell r="E1123" t="str">
            <v>549</v>
          </cell>
          <cell r="F1123">
            <v>7.5000002980232239E-2</v>
          </cell>
          <cell r="G1123" t="str">
            <v>GL</v>
          </cell>
          <cell r="H1123" t="str">
            <v>PST PIPE SEALANT</v>
          </cell>
          <cell r="I1123">
            <v>9.5</v>
          </cell>
          <cell r="J1123">
            <v>3</v>
          </cell>
        </row>
        <row r="1124">
          <cell r="A1124">
            <v>7.1862511924602952</v>
          </cell>
          <cell r="B1124" t="str">
            <v>000080159</v>
          </cell>
          <cell r="C1124" t="str">
            <v>HYDROPEROXIDE, 1-METHYL-1-PHENYLETHYL</v>
          </cell>
          <cell r="D1124" t="str">
            <v>L10LEAN</v>
          </cell>
          <cell r="E1124" t="str">
            <v>546</v>
          </cell>
          <cell r="F1124">
            <v>23.716999053955078</v>
          </cell>
          <cell r="G1124" t="str">
            <v>GL</v>
          </cell>
          <cell r="H1124" t="str">
            <v>PIPE SEALANT W/TEFLON</v>
          </cell>
          <cell r="I1124">
            <v>10.100000381469727</v>
          </cell>
          <cell r="J1124">
            <v>3</v>
          </cell>
        </row>
        <row r="1125">
          <cell r="A1125">
            <v>0.15222719999914147</v>
          </cell>
          <cell r="B1125" t="str">
            <v>000080159</v>
          </cell>
          <cell r="C1125" t="str">
            <v>HYDROPEROXIDE, 1-METHYL-1-PHENYLETHYL</v>
          </cell>
          <cell r="D1125" t="str">
            <v>L2108184</v>
          </cell>
          <cell r="E1125" t="str">
            <v>546</v>
          </cell>
          <cell r="F1125">
            <v>0.5023999810218811</v>
          </cell>
          <cell r="G1125" t="str">
            <v>GL</v>
          </cell>
          <cell r="H1125" t="str">
            <v>PIPE SEALANT W/TEFLON</v>
          </cell>
          <cell r="I1125">
            <v>10.100000381469727</v>
          </cell>
          <cell r="J1125">
            <v>3</v>
          </cell>
        </row>
        <row r="1126">
          <cell r="A1126">
            <v>0.5708520406322487</v>
          </cell>
          <cell r="B1126" t="str">
            <v>000080159</v>
          </cell>
          <cell r="C1126" t="str">
            <v>HYDROPEROXIDE, 1-METHYL-1-PHENYLETHYL</v>
          </cell>
          <cell r="D1126" t="str">
            <v>L240STA1</v>
          </cell>
          <cell r="E1126" t="str">
            <v>546</v>
          </cell>
          <cell r="F1126">
            <v>1.8840000629425049</v>
          </cell>
          <cell r="G1126" t="str">
            <v>GL</v>
          </cell>
          <cell r="H1126" t="str">
            <v>PIPE SEALANT W/TEFLON</v>
          </cell>
          <cell r="I1126">
            <v>10.100000381469727</v>
          </cell>
          <cell r="J1126">
            <v>3</v>
          </cell>
        </row>
        <row r="1127">
          <cell r="A1127">
            <v>0.95142006772041443</v>
          </cell>
          <cell r="B1127" t="str">
            <v>000080159</v>
          </cell>
          <cell r="C1127" t="str">
            <v>HYDROPEROXIDE, 1-METHYL-1-PHENYLETHYL</v>
          </cell>
          <cell r="D1127" t="str">
            <v>L240STA1A</v>
          </cell>
          <cell r="E1127" t="str">
            <v>546</v>
          </cell>
          <cell r="F1127">
            <v>3.1400001049041748</v>
          </cell>
          <cell r="G1127" t="str">
            <v>GL</v>
          </cell>
          <cell r="H1127" t="str">
            <v>PIPE SEALANT W/TEFLON</v>
          </cell>
          <cell r="I1127">
            <v>10.100000381469727</v>
          </cell>
          <cell r="J1127">
            <v>3</v>
          </cell>
        </row>
        <row r="1128">
          <cell r="A1128">
            <v>0.24846000721693032</v>
          </cell>
          <cell r="B1128" t="str">
            <v>000080159</v>
          </cell>
          <cell r="C1128" t="str">
            <v>HYDROPEROXIDE, 1-METHYL-1-PHENYLETHYL</v>
          </cell>
          <cell r="D1128" t="str">
            <v>L24MEC</v>
          </cell>
          <cell r="E1128" t="str">
            <v>546</v>
          </cell>
          <cell r="F1128">
            <v>0.81999999284744263</v>
          </cell>
          <cell r="G1128" t="str">
            <v>GL</v>
          </cell>
          <cell r="H1128" t="str">
            <v>PIPE SEALANT W/TEFLON</v>
          </cell>
          <cell r="I1128">
            <v>10.100000381469727</v>
          </cell>
          <cell r="J1128">
            <v>3</v>
          </cell>
        </row>
        <row r="1129">
          <cell r="A1129">
            <v>1.145340016529559E-2</v>
          </cell>
          <cell r="B1129" t="str">
            <v>000080159</v>
          </cell>
          <cell r="C1129" t="str">
            <v>HYDROPEROXIDE, 1-METHYL-1-PHENYLETHYL</v>
          </cell>
          <cell r="D1129" t="str">
            <v>L5MAINT</v>
          </cell>
          <cell r="E1129" t="str">
            <v>3243</v>
          </cell>
          <cell r="F1129">
            <v>3.7799999117851257E-2</v>
          </cell>
          <cell r="G1129" t="str">
            <v>GL</v>
          </cell>
          <cell r="H1129" t="str">
            <v>BOWMAN/LOCTITE PIPE SEALANT</v>
          </cell>
          <cell r="I1129">
            <v>10.100000381469727</v>
          </cell>
          <cell r="J1129">
            <v>3</v>
          </cell>
        </row>
        <row r="1130">
          <cell r="A1130">
            <v>0.41844302851867721</v>
          </cell>
          <cell r="B1130" t="str">
            <v>000080159</v>
          </cell>
          <cell r="C1130" t="str">
            <v>HYDROPEROXIDE, 1-METHYL-1-PHENYLETHYL</v>
          </cell>
          <cell r="D1130" t="str">
            <v>L60MAINT</v>
          </cell>
          <cell r="E1130" t="str">
            <v>546</v>
          </cell>
          <cell r="F1130">
            <v>1.3810000419616699</v>
          </cell>
          <cell r="G1130" t="str">
            <v>GL</v>
          </cell>
          <cell r="H1130" t="str">
            <v>PIPE SEALANT W/TEFLON</v>
          </cell>
          <cell r="I1130">
            <v>10.100000381469727</v>
          </cell>
          <cell r="J1130">
            <v>3</v>
          </cell>
        </row>
        <row r="1131">
          <cell r="A1131">
            <v>0.38056802708816578</v>
          </cell>
          <cell r="B1131" t="str">
            <v>000080159</v>
          </cell>
          <cell r="C1131" t="str">
            <v>HYDROPEROXIDE, 1-METHYL-1-PHENYLETHYL</v>
          </cell>
          <cell r="D1131" t="str">
            <v>LALTOONA</v>
          </cell>
          <cell r="E1131" t="str">
            <v>546</v>
          </cell>
          <cell r="F1131">
            <v>1.2560000419616699</v>
          </cell>
          <cell r="G1131" t="str">
            <v>GL</v>
          </cell>
          <cell r="H1131" t="str">
            <v>PIPE SEALANT W/TEFLON</v>
          </cell>
          <cell r="I1131">
            <v>10.100000381469727</v>
          </cell>
          <cell r="J1131">
            <v>3</v>
          </cell>
        </row>
        <row r="1132">
          <cell r="A1132">
            <v>0.19028401354408289</v>
          </cell>
          <cell r="B1132" t="str">
            <v>000080159</v>
          </cell>
          <cell r="C1132" t="str">
            <v>HYDROPEROXIDE, 1-METHYL-1-PHENYLETHYL</v>
          </cell>
          <cell r="D1132" t="str">
            <v>LFMIEERR</v>
          </cell>
          <cell r="E1132" t="str">
            <v>546</v>
          </cell>
          <cell r="F1132">
            <v>0.62800002098083496</v>
          </cell>
          <cell r="G1132" t="str">
            <v>GL</v>
          </cell>
          <cell r="H1132" t="str">
            <v>PIPE SEALANT W/TEFLON</v>
          </cell>
          <cell r="I1132">
            <v>10.100000381469727</v>
          </cell>
          <cell r="J1132">
            <v>3</v>
          </cell>
        </row>
        <row r="1133">
          <cell r="A1133">
            <v>2.2725001761317289E-2</v>
          </cell>
          <cell r="B1133" t="str">
            <v>000080159</v>
          </cell>
          <cell r="C1133" t="str">
            <v>HYDROPEROXIDE, 1-METHYL-1-PHENYLETHYL</v>
          </cell>
          <cell r="D1133" t="str">
            <v>P2/6OILS</v>
          </cell>
          <cell r="E1133" t="str">
            <v>3243</v>
          </cell>
          <cell r="F1133">
            <v>7.5000002980232239E-2</v>
          </cell>
          <cell r="G1133" t="str">
            <v>GL</v>
          </cell>
          <cell r="H1133" t="str">
            <v>BOWMAN/LOCTITE PIPE SEALANT</v>
          </cell>
          <cell r="I1133">
            <v>10.100000381469727</v>
          </cell>
          <cell r="J1133">
            <v>3</v>
          </cell>
        </row>
        <row r="1134">
          <cell r="A1134">
            <v>5.3267402954614199E-2</v>
          </cell>
          <cell r="B1134" t="str">
            <v>000080159</v>
          </cell>
          <cell r="C1134" t="str">
            <v>HYDROPEROXIDE, 1-METHYL-1-PHENYLETHYL</v>
          </cell>
          <cell r="D1134" t="str">
            <v>P2MAINT</v>
          </cell>
          <cell r="E1134" t="str">
            <v>3243</v>
          </cell>
          <cell r="F1134">
            <v>0.17579999566078186</v>
          </cell>
          <cell r="G1134" t="str">
            <v>GL</v>
          </cell>
          <cell r="H1134" t="str">
            <v>BOWMAN/LOCTITE PIPE SEALANT</v>
          </cell>
          <cell r="I1134">
            <v>10.100000381469727</v>
          </cell>
          <cell r="J1134">
            <v>3</v>
          </cell>
        </row>
        <row r="1135">
          <cell r="A1135">
            <v>0.19028401354408289</v>
          </cell>
          <cell r="B1135" t="str">
            <v>000080159</v>
          </cell>
          <cell r="C1135" t="str">
            <v>HYDROPEROXIDE, 1-METHYL-1-PHENYLETHYL</v>
          </cell>
          <cell r="D1135" t="str">
            <v>T710</v>
          </cell>
          <cell r="E1135" t="str">
            <v>546</v>
          </cell>
          <cell r="F1135">
            <v>0.62800002098083496</v>
          </cell>
          <cell r="G1135" t="str">
            <v>GL</v>
          </cell>
          <cell r="H1135" t="str">
            <v>PIPE SEALANT W/TEFLON</v>
          </cell>
          <cell r="I1135">
            <v>10.100000381469727</v>
          </cell>
          <cell r="J1135">
            <v>3</v>
          </cell>
        </row>
        <row r="1136">
          <cell r="A1136">
            <v>0.64690502154350271</v>
          </cell>
          <cell r="B1136" t="str">
            <v>000080159</v>
          </cell>
          <cell r="C1136" t="str">
            <v>HYDROPEROXIDE, 1-METHYL-1-PHENYLETHYL</v>
          </cell>
          <cell r="D1136" t="str">
            <v>T721325</v>
          </cell>
          <cell r="E1136" t="str">
            <v>546</v>
          </cell>
          <cell r="F1136">
            <v>2.1349999904632568</v>
          </cell>
          <cell r="G1136" t="str">
            <v>GL</v>
          </cell>
          <cell r="H1136" t="str">
            <v>PIPE SEALANT W/TEFLON</v>
          </cell>
          <cell r="I1136">
            <v>10.100000381469727</v>
          </cell>
          <cell r="J1136">
            <v>3</v>
          </cell>
        </row>
        <row r="1137">
          <cell r="A1137">
            <v>0.2284620110850335</v>
          </cell>
          <cell r="B1137" t="str">
            <v>000080159</v>
          </cell>
          <cell r="C1137" t="str">
            <v>HYDROPEROXIDE, 1-METHYL-1-PHENYLETHYL</v>
          </cell>
          <cell r="D1137" t="str">
            <v>T732307</v>
          </cell>
          <cell r="E1137" t="str">
            <v>546</v>
          </cell>
          <cell r="F1137">
            <v>0.75400000810623169</v>
          </cell>
          <cell r="G1137" t="str">
            <v>GL</v>
          </cell>
          <cell r="H1137" t="str">
            <v>PIPE SEALANT W/TEFLON</v>
          </cell>
          <cell r="I1137">
            <v>10.100000381469727</v>
          </cell>
          <cell r="J1137">
            <v>3</v>
          </cell>
        </row>
        <row r="1138">
          <cell r="A1138">
            <v>2.2725001761317289E-2</v>
          </cell>
          <cell r="B1138" t="str">
            <v>000080159</v>
          </cell>
          <cell r="C1138" t="str">
            <v>HYDROPEROXIDE, 1-METHYL-1-PHENYLETHYL</v>
          </cell>
          <cell r="D1138" t="str">
            <v>WMAINT6</v>
          </cell>
          <cell r="E1138" t="str">
            <v>3243</v>
          </cell>
          <cell r="F1138">
            <v>7.5000002980232239E-2</v>
          </cell>
          <cell r="G1138" t="str">
            <v>GL</v>
          </cell>
          <cell r="H1138" t="str">
            <v>BOWMAN/LOCTITE PIPE SEALANT</v>
          </cell>
          <cell r="I1138">
            <v>10.100000381469727</v>
          </cell>
          <cell r="J1138">
            <v>3</v>
          </cell>
        </row>
        <row r="1139">
          <cell r="A1139">
            <v>4.1814002789318613E-2</v>
          </cell>
          <cell r="B1139" t="str">
            <v>000080159</v>
          </cell>
          <cell r="C1139" t="str">
            <v>HYDROPEROXIDE, 1-METHYL-1-PHENYLETHYL</v>
          </cell>
          <cell r="D1139" t="str">
            <v>X63MNTOF</v>
          </cell>
          <cell r="E1139" t="str">
            <v>3243</v>
          </cell>
          <cell r="F1139">
            <v>0.1380000114440918</v>
          </cell>
          <cell r="G1139" t="str">
            <v>GL</v>
          </cell>
          <cell r="H1139" t="str">
            <v>BOWMAN/LOCTITE PIPE SEALANT</v>
          </cell>
          <cell r="I1139">
            <v>10.100000381469727</v>
          </cell>
          <cell r="J1139">
            <v>3</v>
          </cell>
        </row>
        <row r="1140">
          <cell r="A1140">
            <v>0</v>
          </cell>
          <cell r="B1140" t="str">
            <v>000080159</v>
          </cell>
          <cell r="C1140" t="str">
            <v>HYDROPEROXIDE, 1-METHYL-1-PHENYLETHYL</v>
          </cell>
          <cell r="D1140" t="str">
            <v>L4OTHER</v>
          </cell>
          <cell r="E1140" t="str">
            <v>7430</v>
          </cell>
          <cell r="F1140">
            <v>0.15099999308586121</v>
          </cell>
          <cell r="G1140" t="str">
            <v>GL</v>
          </cell>
          <cell r="H1140" t="str">
            <v>M/M PIPE SEALANT</v>
          </cell>
          <cell r="I1140">
            <v>10.800000190734863</v>
          </cell>
          <cell r="J1140">
            <v>0</v>
          </cell>
        </row>
        <row r="1141">
          <cell r="A1141">
            <v>0</v>
          </cell>
          <cell r="B1141" t="str">
            <v>000080159</v>
          </cell>
          <cell r="C1141" t="str">
            <v>HYDROPEROXIDE, 1-METHYL-1-PHENYLETHYL</v>
          </cell>
          <cell r="D1141" t="str">
            <v>L4OTHER</v>
          </cell>
          <cell r="E1141" t="str">
            <v>7429</v>
          </cell>
          <cell r="F1141">
            <v>7.5000002980232239E-2</v>
          </cell>
          <cell r="G1141" t="str">
            <v>GL</v>
          </cell>
          <cell r="H1141" t="str">
            <v>M/M THREAD LOCKER</v>
          </cell>
          <cell r="I1141">
            <v>15</v>
          </cell>
          <cell r="J1141">
            <v>0</v>
          </cell>
        </row>
        <row r="1142">
          <cell r="A1142">
            <v>46.792876544784782</v>
          </cell>
          <cell r="C1142" t="str">
            <v>HYDROPEROXIDE, 1-METHYL-1-PHENYLETHYL Total</v>
          </cell>
        </row>
        <row r="1143">
          <cell r="A1143">
            <v>3.5035000000000003</v>
          </cell>
          <cell r="B1143" t="str">
            <v>000123319</v>
          </cell>
          <cell r="C1143" t="str">
            <v>HYDROQUINONE</v>
          </cell>
          <cell r="D1143" t="str">
            <v>T42DRAFT</v>
          </cell>
          <cell r="E1143" t="str">
            <v>7848</v>
          </cell>
          <cell r="F1143">
            <v>5</v>
          </cell>
          <cell r="G1143" t="str">
            <v>GL</v>
          </cell>
          <cell r="H1143" t="str">
            <v>KODAK RA 2000 DEVELOPER</v>
          </cell>
          <cell r="I1143">
            <v>10.01</v>
          </cell>
          <cell r="J1143">
            <v>7</v>
          </cell>
        </row>
        <row r="1144">
          <cell r="A1144">
            <v>0.15120000004768372</v>
          </cell>
          <cell r="B1144" t="str">
            <v>000123319</v>
          </cell>
          <cell r="C1144" t="str">
            <v>HYDROQUINONE</v>
          </cell>
          <cell r="D1144" t="str">
            <v>L10LEAN</v>
          </cell>
          <cell r="E1144" t="str">
            <v>3333</v>
          </cell>
          <cell r="F1144">
            <v>3.7799999713897705</v>
          </cell>
          <cell r="G1144" t="str">
            <v>GL</v>
          </cell>
          <cell r="H1144" t="str">
            <v>SUPERBONDER 430 METAL BONDING</v>
          </cell>
          <cell r="I1144">
            <v>8</v>
          </cell>
          <cell r="J1144">
            <v>0.5</v>
          </cell>
        </row>
        <row r="1145">
          <cell r="A1145">
            <v>4.8000000417232515E-4</v>
          </cell>
          <cell r="B1145" t="str">
            <v>000123319</v>
          </cell>
          <cell r="C1145" t="str">
            <v>HYDROQUINONE</v>
          </cell>
          <cell r="D1145" t="str">
            <v>L12MAINT</v>
          </cell>
          <cell r="E1145" t="str">
            <v>3333</v>
          </cell>
          <cell r="F1145">
            <v>1.2000000104308128E-2</v>
          </cell>
          <cell r="G1145" t="str">
            <v>GL</v>
          </cell>
          <cell r="H1145" t="str">
            <v>SUPERBONDER 430 METAL BONDING</v>
          </cell>
          <cell r="I1145">
            <v>8</v>
          </cell>
          <cell r="J1145">
            <v>0.5</v>
          </cell>
        </row>
        <row r="1146">
          <cell r="A1146">
            <v>5.0400000810623168E-3</v>
          </cell>
          <cell r="B1146" t="str">
            <v>000123319</v>
          </cell>
          <cell r="C1146" t="str">
            <v>HYDROQUINONE</v>
          </cell>
          <cell r="D1146" t="str">
            <v>LALTOONA</v>
          </cell>
          <cell r="E1146" t="str">
            <v>3333</v>
          </cell>
          <cell r="F1146">
            <v>0.12600000202655792</v>
          </cell>
          <cell r="G1146" t="str">
            <v>GL</v>
          </cell>
          <cell r="H1146" t="str">
            <v>SUPERBONDER 430 METAL BONDING</v>
          </cell>
          <cell r="I1146">
            <v>8</v>
          </cell>
          <cell r="J1146">
            <v>0.5</v>
          </cell>
        </row>
        <row r="1147">
          <cell r="A1147">
            <v>1.056000032067299E-3</v>
          </cell>
          <cell r="B1147" t="str">
            <v>000123319</v>
          </cell>
          <cell r="C1147" t="str">
            <v>HYDROQUINONE</v>
          </cell>
          <cell r="D1147" t="str">
            <v>L12MAINT</v>
          </cell>
          <cell r="E1147" t="str">
            <v>2957</v>
          </cell>
          <cell r="F1147">
            <v>2.4000000208616257E-2</v>
          </cell>
          <cell r="G1147" t="str">
            <v>GL</v>
          </cell>
          <cell r="H1147" t="str">
            <v>TAK PAK 444 INSTANT ADHESIVE</v>
          </cell>
          <cell r="I1147">
            <v>8.8000001907348633</v>
          </cell>
          <cell r="J1147">
            <v>0.5</v>
          </cell>
        </row>
        <row r="1148">
          <cell r="A1148">
            <v>5.2800002390146291E-5</v>
          </cell>
          <cell r="B1148" t="str">
            <v>000123319</v>
          </cell>
          <cell r="C1148" t="str">
            <v>HYDROQUINONE</v>
          </cell>
          <cell r="D1148" t="str">
            <v>L24MAINT</v>
          </cell>
          <cell r="E1148" t="str">
            <v>4559</v>
          </cell>
          <cell r="F1148">
            <v>1.2000000104308128E-2</v>
          </cell>
          <cell r="G1148" t="str">
            <v>GL</v>
          </cell>
          <cell r="H1148" t="str">
            <v>PRISM 401 SURF-INSENSITIVE ADH</v>
          </cell>
          <cell r="I1148">
            <v>8.8000001907348633</v>
          </cell>
          <cell r="J1148">
            <v>5.000000074505806E-2</v>
          </cell>
        </row>
        <row r="1149">
          <cell r="A1149">
            <v>3.9863999038696252E-2</v>
          </cell>
          <cell r="B1149" t="str">
            <v>000123319</v>
          </cell>
          <cell r="C1149" t="str">
            <v>HYDROQUINONE</v>
          </cell>
          <cell r="D1149" t="str">
            <v>L4CLEAN</v>
          </cell>
          <cell r="E1149" t="str">
            <v>7422</v>
          </cell>
          <cell r="F1149">
            <v>0.15099999308586121</v>
          </cell>
          <cell r="G1149" t="str">
            <v>GL</v>
          </cell>
          <cell r="H1149" t="str">
            <v>INSTANT ADHESIVE 74516</v>
          </cell>
          <cell r="I1149">
            <v>8.8000001907348633</v>
          </cell>
          <cell r="J1149">
            <v>3</v>
          </cell>
        </row>
        <row r="1150">
          <cell r="A1150">
            <v>3.9863999038696252E-2</v>
          </cell>
          <cell r="B1150" t="str">
            <v>000123319</v>
          </cell>
          <cell r="C1150" t="str">
            <v>HYDROQUINONE</v>
          </cell>
          <cell r="D1150" t="str">
            <v>L4OTHER</v>
          </cell>
          <cell r="E1150" t="str">
            <v>7422</v>
          </cell>
          <cell r="F1150">
            <v>0.15099999308586121</v>
          </cell>
          <cell r="G1150" t="str">
            <v>GL</v>
          </cell>
          <cell r="H1150" t="str">
            <v>INSTANT ADHESIVE 74516</v>
          </cell>
          <cell r="I1150">
            <v>8.8000001907348633</v>
          </cell>
          <cell r="J1150">
            <v>3</v>
          </cell>
        </row>
        <row r="1151">
          <cell r="A1151">
            <v>3.2656800143432606E-2</v>
          </cell>
          <cell r="B1151" t="str">
            <v>000123319</v>
          </cell>
          <cell r="C1151" t="str">
            <v>HYDROQUINONE</v>
          </cell>
          <cell r="D1151" t="str">
            <v>L9GAGE</v>
          </cell>
          <cell r="E1151" t="str">
            <v>2957</v>
          </cell>
          <cell r="F1151">
            <v>0.74220001697540283</v>
          </cell>
          <cell r="G1151" t="str">
            <v>GL</v>
          </cell>
          <cell r="H1151" t="str">
            <v>TAK PAK 444 INSTANT ADHESIVE</v>
          </cell>
          <cell r="I1151">
            <v>8.8000001907348633</v>
          </cell>
          <cell r="J1151">
            <v>0.5</v>
          </cell>
        </row>
        <row r="1152">
          <cell r="A1152">
            <v>1.9800001215934771E-2</v>
          </cell>
          <cell r="B1152" t="str">
            <v>000123319</v>
          </cell>
          <cell r="C1152" t="str">
            <v>HYDROQUINONE</v>
          </cell>
          <cell r="D1152" t="str">
            <v>P2/6OILS</v>
          </cell>
          <cell r="E1152" t="str">
            <v>7422</v>
          </cell>
          <cell r="F1152">
            <v>7.5000002980232239E-2</v>
          </cell>
          <cell r="G1152" t="str">
            <v>GL</v>
          </cell>
          <cell r="H1152" t="str">
            <v>INSTANT ADHESIVE 74516</v>
          </cell>
          <cell r="I1152">
            <v>8.8000001907348633</v>
          </cell>
          <cell r="J1152">
            <v>3</v>
          </cell>
        </row>
        <row r="1153">
          <cell r="A1153">
            <v>0.13939199833202354</v>
          </cell>
          <cell r="B1153" t="str">
            <v>000123319</v>
          </cell>
          <cell r="C1153" t="str">
            <v>HYDROQUINONE</v>
          </cell>
          <cell r="D1153" t="str">
            <v>P2MAINT</v>
          </cell>
          <cell r="E1153" t="str">
            <v>7422</v>
          </cell>
          <cell r="F1153">
            <v>0.52799999713897705</v>
          </cell>
          <cell r="G1153" t="str">
            <v>GL</v>
          </cell>
          <cell r="H1153" t="str">
            <v>INSTANT ADHESIVE 74516</v>
          </cell>
          <cell r="I1153">
            <v>8.8000001907348633</v>
          </cell>
          <cell r="J1153">
            <v>3</v>
          </cell>
        </row>
        <row r="1154">
          <cell r="A1154">
            <v>5.4824001897037043E-3</v>
          </cell>
          <cell r="B1154" t="str">
            <v>000123319</v>
          </cell>
          <cell r="C1154" t="str">
            <v>HYDROQUINONE</v>
          </cell>
          <cell r="D1154" t="str">
            <v>T42LAB</v>
          </cell>
          <cell r="E1154" t="str">
            <v>2957</v>
          </cell>
          <cell r="F1154">
            <v>0.12460000067949295</v>
          </cell>
          <cell r="G1154" t="str">
            <v>GL</v>
          </cell>
          <cell r="H1154" t="str">
            <v>TAK PAK 444 INSTANT ADHESIVE</v>
          </cell>
          <cell r="I1154">
            <v>8.8000001907348633</v>
          </cell>
          <cell r="J1154">
            <v>0.5</v>
          </cell>
        </row>
        <row r="1155">
          <cell r="A1155">
            <v>2.2176000509500503E-3</v>
          </cell>
          <cell r="B1155" t="str">
            <v>000123319</v>
          </cell>
          <cell r="C1155" t="str">
            <v>HYDROQUINONE</v>
          </cell>
          <cell r="D1155" t="str">
            <v>T710</v>
          </cell>
          <cell r="E1155" t="str">
            <v>2957</v>
          </cell>
          <cell r="F1155">
            <v>5.0400000065565109E-2</v>
          </cell>
          <cell r="G1155" t="str">
            <v>GL</v>
          </cell>
          <cell r="H1155" t="str">
            <v>TAK PAK 444 INSTANT ADHESIVE</v>
          </cell>
          <cell r="I1155">
            <v>8.8000001907348633</v>
          </cell>
          <cell r="J1155">
            <v>0.5</v>
          </cell>
        </row>
        <row r="1156">
          <cell r="A1156">
            <v>9.3720005099773469E-3</v>
          </cell>
          <cell r="B1156" t="str">
            <v>000123319</v>
          </cell>
          <cell r="C1156" t="str">
            <v>HYDROQUINONE</v>
          </cell>
          <cell r="D1156" t="str">
            <v>T732307</v>
          </cell>
          <cell r="E1156" t="str">
            <v>2957</v>
          </cell>
          <cell r="F1156">
            <v>0.21299999952316284</v>
          </cell>
          <cell r="G1156" t="str">
            <v>GL</v>
          </cell>
          <cell r="H1156" t="str">
            <v>TAK PAK 444 INSTANT ADHESIVE</v>
          </cell>
          <cell r="I1156">
            <v>8.8000001907348633</v>
          </cell>
          <cell r="J1156">
            <v>0.5</v>
          </cell>
        </row>
        <row r="1157">
          <cell r="A1157">
            <v>3.3000002026557949E-3</v>
          </cell>
          <cell r="B1157" t="str">
            <v>000123319</v>
          </cell>
          <cell r="C1157" t="str">
            <v>HYDROQUINONE</v>
          </cell>
          <cell r="D1157" t="str">
            <v>T732310</v>
          </cell>
          <cell r="E1157" t="str">
            <v>2957</v>
          </cell>
          <cell r="F1157">
            <v>7.5000002980232239E-2</v>
          </cell>
          <cell r="G1157" t="str">
            <v>GL</v>
          </cell>
          <cell r="H1157" t="str">
            <v>TAK PAK 444 INSTANT ADHESIVE</v>
          </cell>
          <cell r="I1157">
            <v>8.8000001907348633</v>
          </cell>
          <cell r="J1157">
            <v>0.5</v>
          </cell>
        </row>
        <row r="1158">
          <cell r="A1158">
            <v>5.3151998718261664E-2</v>
          </cell>
          <cell r="B1158" t="str">
            <v>000123319</v>
          </cell>
          <cell r="C1158" t="str">
            <v>HYDROQUINONE</v>
          </cell>
          <cell r="D1158" t="str">
            <v>T741382</v>
          </cell>
          <cell r="E1158" t="str">
            <v>4388</v>
          </cell>
          <cell r="F1158">
            <v>0.30199998617172241</v>
          </cell>
          <cell r="G1158" t="str">
            <v>GL</v>
          </cell>
          <cell r="H1158" t="str">
            <v>PRONTO CA-8 INSTANT ADHESIVE</v>
          </cell>
          <cell r="I1158">
            <v>8.8000001907348633</v>
          </cell>
          <cell r="J1158">
            <v>2</v>
          </cell>
        </row>
        <row r="1159">
          <cell r="A1159">
            <v>0.2424400088739396</v>
          </cell>
          <cell r="B1159" t="str">
            <v>000123319</v>
          </cell>
          <cell r="C1159" t="str">
            <v>HYDROQUINONE</v>
          </cell>
          <cell r="D1159" t="str">
            <v>WMAINT12</v>
          </cell>
          <cell r="E1159" t="str">
            <v>4559</v>
          </cell>
          <cell r="F1159">
            <v>55.099998474121094</v>
          </cell>
          <cell r="G1159" t="str">
            <v>GL</v>
          </cell>
          <cell r="H1159" t="str">
            <v>PRISM 401 SURF-INSENSITIVE ADH</v>
          </cell>
          <cell r="I1159">
            <v>8.8000001907348633</v>
          </cell>
          <cell r="J1159">
            <v>5.000000074505806E-2</v>
          </cell>
        </row>
        <row r="1160">
          <cell r="A1160">
            <v>4.840000104904175</v>
          </cell>
          <cell r="B1160" t="str">
            <v>000123319</v>
          </cell>
          <cell r="C1160" t="str">
            <v>HYDROQUINONE</v>
          </cell>
          <cell r="D1160" t="str">
            <v>WMAINT12</v>
          </cell>
          <cell r="E1160" t="str">
            <v>7855</v>
          </cell>
          <cell r="F1160">
            <v>110</v>
          </cell>
          <cell r="G1160" t="str">
            <v>GL</v>
          </cell>
          <cell r="H1160" t="str">
            <v>PRISM 454 INSTANT ADHESIVE</v>
          </cell>
          <cell r="I1160">
            <v>8.8000001907348633</v>
          </cell>
          <cell r="J1160">
            <v>0.5</v>
          </cell>
        </row>
        <row r="1161">
          <cell r="A1161">
            <v>1.471999969482422</v>
          </cell>
          <cell r="B1161" t="str">
            <v>000123319</v>
          </cell>
          <cell r="C1161" t="str">
            <v>HYDROQUINONE</v>
          </cell>
          <cell r="D1161" t="str">
            <v>L14GA</v>
          </cell>
          <cell r="E1161" t="str">
            <v>1408</v>
          </cell>
          <cell r="F1161">
            <v>8</v>
          </cell>
          <cell r="G1161" t="str">
            <v>GL</v>
          </cell>
          <cell r="H1161" t="str">
            <v>KODAK PROSTAR PLUS DEVELOPER</v>
          </cell>
          <cell r="I1161">
            <v>9.1999998092651367</v>
          </cell>
          <cell r="J1161">
            <v>2</v>
          </cell>
        </row>
        <row r="1162">
          <cell r="A1162">
            <v>3.150000050663948E-4</v>
          </cell>
          <cell r="B1162" t="str">
            <v>000123319</v>
          </cell>
          <cell r="C1162" t="str">
            <v>HYDROQUINONE</v>
          </cell>
          <cell r="D1162" t="str">
            <v>WMAINT12</v>
          </cell>
          <cell r="E1162" t="str">
            <v>7855</v>
          </cell>
          <cell r="F1162">
            <v>6.3000001013278961E-2</v>
          </cell>
          <cell r="G1162" t="str">
            <v>LB</v>
          </cell>
          <cell r="H1162" t="str">
            <v>PRISM 454 INSTANT ADHESIVE</v>
          </cell>
          <cell r="I1162">
            <v>8.8000001907348633</v>
          </cell>
          <cell r="J1162">
            <v>0.5</v>
          </cell>
        </row>
        <row r="1163">
          <cell r="A1163">
            <v>3.150000050663948E-4</v>
          </cell>
          <cell r="B1163" t="str">
            <v>000123319</v>
          </cell>
          <cell r="C1163" t="str">
            <v>HYDROQUINONE</v>
          </cell>
          <cell r="D1163" t="str">
            <v>L12MAINT</v>
          </cell>
          <cell r="E1163" t="str">
            <v>2217</v>
          </cell>
          <cell r="F1163">
            <v>6.3000001013278961E-2</v>
          </cell>
          <cell r="G1163" t="str">
            <v>LB</v>
          </cell>
          <cell r="H1163" t="str">
            <v>BLACK MAX TOUGH ADHESIVE</v>
          </cell>
          <cell r="I1163">
            <v>9.1999998092651367</v>
          </cell>
          <cell r="J1163">
            <v>0.5</v>
          </cell>
        </row>
        <row r="1164">
          <cell r="A1164">
            <v>5.6699997186660765E-3</v>
          </cell>
          <cell r="B1164" t="str">
            <v>000123319</v>
          </cell>
          <cell r="C1164" t="str">
            <v>HYDROQUINONE</v>
          </cell>
          <cell r="D1164" t="str">
            <v>L2108202</v>
          </cell>
          <cell r="E1164" t="str">
            <v>2217</v>
          </cell>
          <cell r="F1164">
            <v>1.1339999437332153</v>
          </cell>
          <cell r="G1164" t="str">
            <v>LB</v>
          </cell>
          <cell r="H1164" t="str">
            <v>BLACK MAX TOUGH ADHESIVE</v>
          </cell>
          <cell r="I1164">
            <v>9.1999998092651367</v>
          </cell>
          <cell r="J1164">
            <v>0.5</v>
          </cell>
        </row>
        <row r="1165">
          <cell r="A1165">
            <v>10.567169680597045</v>
          </cell>
          <cell r="C1165" t="str">
            <v>HYDROQUINONE Total</v>
          </cell>
        </row>
        <row r="1166">
          <cell r="A1166">
            <v>0.91430838378870827</v>
          </cell>
          <cell r="B1166" t="str">
            <v>009016879</v>
          </cell>
          <cell r="C1166" t="str">
            <v>ISOCYANIC ACID, POLYMETHYLENEPOLYPHE</v>
          </cell>
          <cell r="D1166" t="str">
            <v>P2FAN</v>
          </cell>
          <cell r="E1166" t="str">
            <v>7413A</v>
          </cell>
          <cell r="F1166">
            <v>177.53559875488281</v>
          </cell>
          <cell r="G1166" t="str">
            <v>GL</v>
          </cell>
          <cell r="H1166" t="str">
            <v>APC 1049 PART A</v>
          </cell>
          <cell r="I1166">
            <v>10.300000190734863</v>
          </cell>
          <cell r="J1166">
            <v>5.000000074505806E-2</v>
          </cell>
        </row>
        <row r="1167">
          <cell r="A1167">
            <v>2.020072106350256</v>
          </cell>
          <cell r="B1167" t="str">
            <v>009016879</v>
          </cell>
          <cell r="C1167" t="str">
            <v>ISOCYANIC ACID, POLYMETHYLENEPOLYPHE</v>
          </cell>
          <cell r="D1167" t="str">
            <v>P5FAN</v>
          </cell>
          <cell r="E1167" t="str">
            <v>7413A</v>
          </cell>
          <cell r="F1167">
            <v>392.24700927734375</v>
          </cell>
          <cell r="G1167" t="str">
            <v>GL</v>
          </cell>
          <cell r="H1167" t="str">
            <v>APC 1049 PART A</v>
          </cell>
          <cell r="I1167">
            <v>10.300000190734863</v>
          </cell>
          <cell r="J1167">
            <v>5.000000074505806E-2</v>
          </cell>
        </row>
        <row r="1168">
          <cell r="A1168">
            <v>2.9343804901389641</v>
          </cell>
          <cell r="C1168" t="str">
            <v>ISOCYANIC ACID, POLYMETHYLENEPOLYPHE Total</v>
          </cell>
        </row>
        <row r="1169">
          <cell r="A1169">
            <v>7.5075000000000003E-2</v>
          </cell>
          <cell r="B1169" t="str">
            <v>000067630</v>
          </cell>
          <cell r="C1169" t="str">
            <v>ISOPROPYL ALCOHOL</v>
          </cell>
          <cell r="D1169" t="str">
            <v>L10LEAN</v>
          </cell>
          <cell r="E1169" t="str">
            <v>4105</v>
          </cell>
          <cell r="F1169">
            <v>0.75</v>
          </cell>
          <cell r="G1169" t="str">
            <v>GL</v>
          </cell>
          <cell r="H1169" t="str">
            <v>C  CLEAR</v>
          </cell>
          <cell r="I1169">
            <v>10.01</v>
          </cell>
          <cell r="J1169">
            <v>1</v>
          </cell>
        </row>
        <row r="1170">
          <cell r="A1170">
            <v>572.572</v>
          </cell>
          <cell r="B1170" t="str">
            <v>000067630</v>
          </cell>
          <cell r="C1170" t="str">
            <v>ISOPROPYL ALCOHOL</v>
          </cell>
          <cell r="D1170" t="str">
            <v>L240STA1</v>
          </cell>
          <cell r="E1170" t="str">
            <v>490</v>
          </cell>
          <cell r="F1170">
            <v>110</v>
          </cell>
          <cell r="G1170" t="str">
            <v>GL</v>
          </cell>
          <cell r="H1170" t="str">
            <v>GE 50-50 BLEND</v>
          </cell>
          <cell r="I1170">
            <v>10.01</v>
          </cell>
          <cell r="J1170">
            <v>52</v>
          </cell>
        </row>
        <row r="1171">
          <cell r="A1171">
            <v>624.62400000000002</v>
          </cell>
          <cell r="B1171" t="str">
            <v>000067630</v>
          </cell>
          <cell r="C1171" t="str">
            <v>ISOPROPYL ALCOHOL</v>
          </cell>
          <cell r="D1171" t="str">
            <v>L240STA1A</v>
          </cell>
          <cell r="E1171" t="str">
            <v>490</v>
          </cell>
          <cell r="F1171">
            <v>120</v>
          </cell>
          <cell r="G1171" t="str">
            <v>GL</v>
          </cell>
          <cell r="H1171" t="str">
            <v>GE 50-50 BLEND</v>
          </cell>
          <cell r="I1171">
            <v>10.01</v>
          </cell>
          <cell r="J1171">
            <v>52</v>
          </cell>
        </row>
        <row r="1172">
          <cell r="A1172">
            <v>2.4404379637241362</v>
          </cell>
          <cell r="B1172" t="str">
            <v>000067630</v>
          </cell>
          <cell r="C1172" t="str">
            <v>ISOPROPYL ALCOHOL</v>
          </cell>
          <cell r="D1172" t="str">
            <v>L24MAINT</v>
          </cell>
          <cell r="E1172" t="str">
            <v>1895</v>
          </cell>
          <cell r="F1172">
            <v>2.437999963760376</v>
          </cell>
          <cell r="G1172" t="str">
            <v>GL</v>
          </cell>
          <cell r="H1172" t="str">
            <v>ROTANIUM WIRE-PULL-LUBE</v>
          </cell>
          <cell r="I1172">
            <v>10.01</v>
          </cell>
          <cell r="J1172">
            <v>10</v>
          </cell>
        </row>
        <row r="1173">
          <cell r="A1173">
            <v>0</v>
          </cell>
          <cell r="B1173" t="str">
            <v>000067630</v>
          </cell>
          <cell r="C1173" t="str">
            <v>ISOPROPYL ALCOHOL</v>
          </cell>
          <cell r="D1173" t="str">
            <v>L24MAINT</v>
          </cell>
          <cell r="E1173" t="str">
            <v>7899</v>
          </cell>
          <cell r="F1173">
            <v>9.6000000834465027E-2</v>
          </cell>
          <cell r="G1173" t="str">
            <v>GL</v>
          </cell>
          <cell r="H1173" t="str">
            <v>LEAK LOCK (R)</v>
          </cell>
          <cell r="I1173">
            <v>10.01</v>
          </cell>
          <cell r="J1173">
            <v>0</v>
          </cell>
        </row>
        <row r="1174">
          <cell r="A1174">
            <v>8.1080999999999985</v>
          </cell>
          <cell r="B1174" t="str">
            <v>000067630</v>
          </cell>
          <cell r="C1174" t="str">
            <v>ISOPROPYL ALCOHOL</v>
          </cell>
          <cell r="D1174" t="str">
            <v>L24MEC</v>
          </cell>
          <cell r="E1174" t="str">
            <v>4672</v>
          </cell>
          <cell r="F1174">
            <v>27</v>
          </cell>
          <cell r="G1174" t="str">
            <v>GL</v>
          </cell>
          <cell r="H1174" t="str">
            <v>LPS TAPMATIC DUAL ACTION AQUA</v>
          </cell>
          <cell r="I1174">
            <v>10.01</v>
          </cell>
          <cell r="J1174">
            <v>3</v>
          </cell>
        </row>
        <row r="1175">
          <cell r="A1175">
            <v>2.4774750000000001</v>
          </cell>
          <cell r="B1175" t="str">
            <v>000067630</v>
          </cell>
          <cell r="C1175" t="str">
            <v>ISOPROPYL ALCOHOL</v>
          </cell>
          <cell r="D1175" t="str">
            <v>L4WATER</v>
          </cell>
          <cell r="E1175" t="str">
            <v>2764</v>
          </cell>
          <cell r="F1175">
            <v>0.25</v>
          </cell>
          <cell r="G1175" t="str">
            <v>GL</v>
          </cell>
          <cell r="H1175" t="str">
            <v>SOLUTION S0260 SPECIAL INDICAT</v>
          </cell>
          <cell r="I1175">
            <v>10.01</v>
          </cell>
          <cell r="J1175">
            <v>99</v>
          </cell>
        </row>
        <row r="1176">
          <cell r="A1176">
            <v>0.15015000000000001</v>
          </cell>
          <cell r="B1176" t="str">
            <v>000067630</v>
          </cell>
          <cell r="C1176" t="str">
            <v>ISOPROPYL ALCOHOL</v>
          </cell>
          <cell r="D1176" t="str">
            <v>L9783CH</v>
          </cell>
          <cell r="E1176" t="str">
            <v>4105</v>
          </cell>
          <cell r="F1176">
            <v>1.5</v>
          </cell>
          <cell r="G1176" t="str">
            <v>GL</v>
          </cell>
          <cell r="H1176" t="str">
            <v>C  CLEAR</v>
          </cell>
          <cell r="I1176">
            <v>10.01</v>
          </cell>
          <cell r="J1176">
            <v>1</v>
          </cell>
        </row>
        <row r="1177">
          <cell r="A1177">
            <v>0.60820759005993597</v>
          </cell>
          <cell r="B1177" t="str">
            <v>000067630</v>
          </cell>
          <cell r="C1177" t="str">
            <v>ISOPROPYL ALCOHOL</v>
          </cell>
          <cell r="D1177" t="str">
            <v>L9GAGE</v>
          </cell>
          <cell r="E1177" t="str">
            <v>3911</v>
          </cell>
          <cell r="F1177">
            <v>6.1999998986721039E-2</v>
          </cell>
          <cell r="G1177" t="str">
            <v>GL</v>
          </cell>
          <cell r="H1177" t="str">
            <v>M-BOND 200 CATALYST</v>
          </cell>
          <cell r="I1177">
            <v>10.01</v>
          </cell>
          <cell r="J1177">
            <v>98</v>
          </cell>
        </row>
        <row r="1178">
          <cell r="A1178">
            <v>0.24524500365443525</v>
          </cell>
          <cell r="B1178" t="str">
            <v>000067630</v>
          </cell>
          <cell r="C1178" t="str">
            <v>ISOPROPYL ALCOHOL</v>
          </cell>
          <cell r="D1178" t="str">
            <v>L9GAGE</v>
          </cell>
          <cell r="E1178" t="str">
            <v>5639</v>
          </cell>
          <cell r="F1178">
            <v>2.500000037252903E-2</v>
          </cell>
          <cell r="G1178" t="str">
            <v>GL</v>
          </cell>
          <cell r="H1178" t="str">
            <v>M-BOND 200 CATALYST C</v>
          </cell>
          <cell r="I1178">
            <v>10.01</v>
          </cell>
          <cell r="J1178">
            <v>98</v>
          </cell>
        </row>
        <row r="1179">
          <cell r="A1179">
            <v>1.8768750000000001</v>
          </cell>
          <cell r="B1179" t="str">
            <v>000067630</v>
          </cell>
          <cell r="C1179" t="str">
            <v>ISOPROPYL ALCOHOL</v>
          </cell>
          <cell r="D1179" t="str">
            <v>LFMIEERR</v>
          </cell>
          <cell r="E1179" t="str">
            <v>1512</v>
          </cell>
          <cell r="F1179">
            <v>0.75</v>
          </cell>
          <cell r="G1179" t="str">
            <v>GL</v>
          </cell>
          <cell r="H1179" t="str">
            <v>AVIATION FORM-A-GASKET #3</v>
          </cell>
          <cell r="I1179">
            <v>10.01</v>
          </cell>
          <cell r="J1179">
            <v>25</v>
          </cell>
        </row>
        <row r="1180">
          <cell r="A1180">
            <v>0.84384296491742139</v>
          </cell>
          <cell r="B1180" t="str">
            <v>000067630</v>
          </cell>
          <cell r="C1180" t="str">
            <v>ISOPROPYL ALCOHOL</v>
          </cell>
          <cell r="D1180" t="str">
            <v>LFMIEERR</v>
          </cell>
          <cell r="E1180" t="str">
            <v>3693</v>
          </cell>
          <cell r="F1180">
            <v>0.56199997663497925</v>
          </cell>
          <cell r="G1180" t="str">
            <v>GL</v>
          </cell>
          <cell r="H1180" t="str">
            <v>B'LASTER 404-AIR TOOL OIL &amp; CO</v>
          </cell>
          <cell r="I1180">
            <v>10.01</v>
          </cell>
          <cell r="J1180">
            <v>15</v>
          </cell>
        </row>
        <row r="1181">
          <cell r="A1181">
            <v>208.208</v>
          </cell>
          <cell r="B1181" t="str">
            <v>000067630</v>
          </cell>
          <cell r="C1181" t="str">
            <v>ISOPROPYL ALCOHOL</v>
          </cell>
          <cell r="D1181" t="str">
            <v>P634318</v>
          </cell>
          <cell r="E1181" t="str">
            <v>490</v>
          </cell>
          <cell r="F1181">
            <v>40</v>
          </cell>
          <cell r="G1181" t="str">
            <v>GL</v>
          </cell>
          <cell r="H1181" t="str">
            <v>GE 50-50 BLEND</v>
          </cell>
          <cell r="I1181">
            <v>10.01</v>
          </cell>
          <cell r="J1181">
            <v>52</v>
          </cell>
        </row>
        <row r="1182">
          <cell r="A1182">
            <v>0.75074999999999992</v>
          </cell>
          <cell r="B1182" t="str">
            <v>000067630</v>
          </cell>
          <cell r="C1182" t="str">
            <v>ISOPROPYL ALCOHOL</v>
          </cell>
          <cell r="D1182" t="str">
            <v>P643439</v>
          </cell>
          <cell r="E1182" t="str">
            <v>5608</v>
          </cell>
          <cell r="F1182">
            <v>0.25</v>
          </cell>
          <cell r="G1182" t="str">
            <v>GL</v>
          </cell>
          <cell r="H1182" t="str">
            <v>SG-1260 MARKING INK</v>
          </cell>
          <cell r="I1182">
            <v>10.01</v>
          </cell>
          <cell r="J1182">
            <v>30</v>
          </cell>
        </row>
        <row r="1183">
          <cell r="A1183">
            <v>702.702</v>
          </cell>
          <cell r="B1183" t="str">
            <v>000067630</v>
          </cell>
          <cell r="C1183" t="str">
            <v>ISOPROPYL ALCOHOL</v>
          </cell>
          <cell r="D1183" t="str">
            <v>P657595</v>
          </cell>
          <cell r="E1183" t="str">
            <v>490</v>
          </cell>
          <cell r="F1183">
            <v>135</v>
          </cell>
          <cell r="G1183" t="str">
            <v>GL</v>
          </cell>
          <cell r="H1183" t="str">
            <v>GE 50-50 BLEND</v>
          </cell>
          <cell r="I1183">
            <v>10.01</v>
          </cell>
          <cell r="J1183">
            <v>52</v>
          </cell>
        </row>
        <row r="1184">
          <cell r="A1184">
            <v>0</v>
          </cell>
          <cell r="B1184" t="str">
            <v>000067630</v>
          </cell>
          <cell r="C1184" t="str">
            <v>ISOPROPYL ALCOHOL</v>
          </cell>
          <cell r="D1184" t="str">
            <v>P9140401</v>
          </cell>
          <cell r="E1184" t="str">
            <v>5622</v>
          </cell>
          <cell r="F1184">
            <v>55</v>
          </cell>
          <cell r="G1184" t="str">
            <v>GL</v>
          </cell>
          <cell r="H1184" t="str">
            <v>GE 208341 (50-50) NEW BLEND</v>
          </cell>
          <cell r="I1184">
            <v>10.01</v>
          </cell>
          <cell r="J1184">
            <v>0</v>
          </cell>
        </row>
        <row r="1185">
          <cell r="A1185">
            <v>858.85799999999995</v>
          </cell>
          <cell r="B1185" t="str">
            <v>000067630</v>
          </cell>
          <cell r="C1185" t="str">
            <v>ISOPROPYL ALCOHOL</v>
          </cell>
          <cell r="D1185" t="str">
            <v>P9150501</v>
          </cell>
          <cell r="E1185" t="str">
            <v>490</v>
          </cell>
          <cell r="F1185">
            <v>165</v>
          </cell>
          <cell r="G1185" t="str">
            <v>GL</v>
          </cell>
          <cell r="H1185" t="str">
            <v>GE 50-50 BLEND</v>
          </cell>
          <cell r="I1185">
            <v>10.01</v>
          </cell>
          <cell r="J1185">
            <v>52</v>
          </cell>
        </row>
        <row r="1186">
          <cell r="A1186">
            <v>0</v>
          </cell>
          <cell r="B1186" t="str">
            <v>000067630</v>
          </cell>
          <cell r="C1186" t="str">
            <v>ISOPROPYL ALCOHOL</v>
          </cell>
          <cell r="D1186" t="str">
            <v>P9150501</v>
          </cell>
          <cell r="E1186" t="str">
            <v>5622</v>
          </cell>
          <cell r="F1186">
            <v>55</v>
          </cell>
          <cell r="G1186" t="str">
            <v>GL</v>
          </cell>
          <cell r="H1186" t="str">
            <v>GE 208341 (50-50) NEW BLEND</v>
          </cell>
          <cell r="I1186">
            <v>10.01</v>
          </cell>
          <cell r="J1186">
            <v>0</v>
          </cell>
        </row>
        <row r="1187">
          <cell r="A1187">
            <v>3721.7179999999998</v>
          </cell>
          <cell r="B1187" t="str">
            <v>000067630</v>
          </cell>
          <cell r="C1187" t="str">
            <v>ISOPROPYL ALCOHOL</v>
          </cell>
          <cell r="D1187" t="str">
            <v>P927</v>
          </cell>
          <cell r="E1187" t="str">
            <v>490</v>
          </cell>
          <cell r="F1187">
            <v>715</v>
          </cell>
          <cell r="G1187" t="str">
            <v>GL</v>
          </cell>
          <cell r="H1187" t="str">
            <v>GE 50-50 BLEND</v>
          </cell>
          <cell r="I1187">
            <v>10.01</v>
          </cell>
          <cell r="J1187">
            <v>52</v>
          </cell>
        </row>
        <row r="1188">
          <cell r="A1188">
            <v>0</v>
          </cell>
          <cell r="B1188" t="str">
            <v>000067630</v>
          </cell>
          <cell r="C1188" t="str">
            <v>ISOPROPYL ALCOHOL</v>
          </cell>
          <cell r="D1188" t="str">
            <v>P927</v>
          </cell>
          <cell r="E1188" t="str">
            <v>5622</v>
          </cell>
          <cell r="F1188">
            <v>440</v>
          </cell>
          <cell r="G1188" t="str">
            <v>GL</v>
          </cell>
          <cell r="H1188" t="str">
            <v>GE 208341 (50-50) NEW BLEND</v>
          </cell>
          <cell r="I1188">
            <v>10.01</v>
          </cell>
          <cell r="J1188">
            <v>0</v>
          </cell>
        </row>
        <row r="1189">
          <cell r="A1189">
            <v>103.03999824523926</v>
          </cell>
          <cell r="B1189" t="str">
            <v>000067630</v>
          </cell>
          <cell r="C1189" t="str">
            <v>ISOPROPYL ALCOHOL</v>
          </cell>
          <cell r="D1189" t="str">
            <v>T721040</v>
          </cell>
          <cell r="E1189" t="str">
            <v>4118</v>
          </cell>
          <cell r="F1189">
            <v>92</v>
          </cell>
          <cell r="G1189" t="str">
            <v>GL</v>
          </cell>
          <cell r="H1189" t="str">
            <v>LPS CFC-FREE ELECTRO CONTACT</v>
          </cell>
          <cell r="I1189">
            <v>5.5999999046325684</v>
          </cell>
          <cell r="J1189">
            <v>20</v>
          </cell>
        </row>
        <row r="1190">
          <cell r="A1190">
            <v>5.5999999046325684</v>
          </cell>
          <cell r="B1190" t="str">
            <v>000067630</v>
          </cell>
          <cell r="C1190" t="str">
            <v>ISOPROPYL ALCOHOL</v>
          </cell>
          <cell r="D1190" t="str">
            <v>T732310</v>
          </cell>
          <cell r="E1190" t="str">
            <v>4118</v>
          </cell>
          <cell r="F1190">
            <v>5</v>
          </cell>
          <cell r="G1190" t="str">
            <v>GL</v>
          </cell>
          <cell r="H1190" t="str">
            <v>LPS CFC-FREE ELECTRO CONTACT</v>
          </cell>
          <cell r="I1190">
            <v>5.5999999046325684</v>
          </cell>
          <cell r="J1190">
            <v>20</v>
          </cell>
        </row>
        <row r="1191">
          <cell r="A1191">
            <v>8.9599998474121101</v>
          </cell>
          <cell r="B1191" t="str">
            <v>000067630</v>
          </cell>
          <cell r="C1191" t="str">
            <v>ISOPROPYL ALCOHOL</v>
          </cell>
          <cell r="D1191" t="str">
            <v>T758005</v>
          </cell>
          <cell r="E1191" t="str">
            <v>4118</v>
          </cell>
          <cell r="F1191">
            <v>8</v>
          </cell>
          <cell r="G1191" t="str">
            <v>GL</v>
          </cell>
          <cell r="H1191" t="str">
            <v>LPS CFC-FREE ELECTRO CONTACT</v>
          </cell>
          <cell r="I1191">
            <v>5.5999999046325684</v>
          </cell>
          <cell r="J1191">
            <v>20</v>
          </cell>
        </row>
        <row r="1192">
          <cell r="A1192">
            <v>5.5999999046325684</v>
          </cell>
          <cell r="B1192" t="str">
            <v>000067630</v>
          </cell>
          <cell r="C1192" t="str">
            <v>ISOPROPYL ALCOHOL</v>
          </cell>
          <cell r="D1192" t="str">
            <v>T758029</v>
          </cell>
          <cell r="E1192" t="str">
            <v>4118</v>
          </cell>
          <cell r="F1192">
            <v>5</v>
          </cell>
          <cell r="G1192" t="str">
            <v>GL</v>
          </cell>
          <cell r="H1192" t="str">
            <v>LPS CFC-FREE ELECTRO CONTACT</v>
          </cell>
          <cell r="I1192">
            <v>5.5999999046325684</v>
          </cell>
          <cell r="J1192">
            <v>20</v>
          </cell>
        </row>
        <row r="1193">
          <cell r="A1193">
            <v>0.35437501072883604</v>
          </cell>
          <cell r="B1193" t="str">
            <v>000067630</v>
          </cell>
          <cell r="C1193" t="str">
            <v>ISOPROPYL ALCOHOL</v>
          </cell>
          <cell r="D1193" t="str">
            <v>L9783VM</v>
          </cell>
          <cell r="E1193" t="str">
            <v>P926</v>
          </cell>
          <cell r="F1193">
            <v>1.125</v>
          </cell>
          <cell r="G1193" t="str">
            <v>GL</v>
          </cell>
          <cell r="H1193" t="str">
            <v>RUST PREP PLUS 92097</v>
          </cell>
          <cell r="I1193">
            <v>6.3000001907348633</v>
          </cell>
          <cell r="J1193">
            <v>5</v>
          </cell>
        </row>
        <row r="1194">
          <cell r="A1194">
            <v>14.632799744606018</v>
          </cell>
          <cell r="B1194" t="str">
            <v>000067630</v>
          </cell>
          <cell r="C1194" t="str">
            <v>ISOPROPYL ALCOHOL</v>
          </cell>
          <cell r="D1194" t="str">
            <v>L9783VM</v>
          </cell>
          <cell r="E1194" t="str">
            <v>7785</v>
          </cell>
          <cell r="F1194">
            <v>2.2511999607086182</v>
          </cell>
          <cell r="G1194" t="str">
            <v>GL</v>
          </cell>
          <cell r="H1194" t="str">
            <v>GAS LINE ANTIFREEZE</v>
          </cell>
          <cell r="I1194">
            <v>6.5</v>
          </cell>
          <cell r="J1194">
            <v>100</v>
          </cell>
        </row>
        <row r="1195">
          <cell r="A1195">
            <v>0.62370000101923928</v>
          </cell>
          <cell r="B1195" t="str">
            <v>000067630</v>
          </cell>
          <cell r="C1195" t="str">
            <v>ISOPROPYL ALCOHOL</v>
          </cell>
          <cell r="D1195" t="str">
            <v>L10LEAN</v>
          </cell>
          <cell r="E1195" t="str">
            <v>4442</v>
          </cell>
          <cell r="F1195">
            <v>0.62999999523162842</v>
          </cell>
          <cell r="G1195" t="str">
            <v>GL</v>
          </cell>
          <cell r="H1195" t="str">
            <v>LOCQUIC PRIMER T 7471</v>
          </cell>
          <cell r="I1195">
            <v>6.5999999046325684</v>
          </cell>
          <cell r="J1195">
            <v>15</v>
          </cell>
        </row>
        <row r="1196">
          <cell r="A1196">
            <v>2.3759999863207336E-2</v>
          </cell>
          <cell r="B1196" t="str">
            <v>000067630</v>
          </cell>
          <cell r="C1196" t="str">
            <v>ISOPROPYL ALCOHOL</v>
          </cell>
          <cell r="D1196" t="str">
            <v>L12MAINT</v>
          </cell>
          <cell r="E1196" t="str">
            <v>4442</v>
          </cell>
          <cell r="F1196">
            <v>2.4000000208616257E-2</v>
          </cell>
          <cell r="G1196" t="str">
            <v>GL</v>
          </cell>
          <cell r="H1196" t="str">
            <v>LOCQUIC PRIMER T 7471</v>
          </cell>
          <cell r="I1196">
            <v>6.5999999046325684</v>
          </cell>
          <cell r="J1196">
            <v>15</v>
          </cell>
        </row>
        <row r="1197">
          <cell r="A1197">
            <v>0.76071598756813996</v>
          </cell>
          <cell r="B1197" t="str">
            <v>000067630</v>
          </cell>
          <cell r="C1197" t="str">
            <v>ISOPROPYL ALCOHOL</v>
          </cell>
          <cell r="D1197" t="str">
            <v>L2108208</v>
          </cell>
          <cell r="E1197" t="str">
            <v>4442</v>
          </cell>
          <cell r="F1197">
            <v>0.76840001344680786</v>
          </cell>
          <cell r="G1197" t="str">
            <v>GL</v>
          </cell>
          <cell r="H1197" t="str">
            <v>LOCQUIC PRIMER T 7471</v>
          </cell>
          <cell r="I1197">
            <v>6.5999999046325684</v>
          </cell>
          <cell r="J1197">
            <v>15</v>
          </cell>
        </row>
        <row r="1198">
          <cell r="A1198">
            <v>1.6499999761581421</v>
          </cell>
          <cell r="B1198" t="str">
            <v>000067630</v>
          </cell>
          <cell r="C1198" t="str">
            <v>ISOPROPYL ALCOHOL</v>
          </cell>
          <cell r="D1198" t="str">
            <v>L24MAINT</v>
          </cell>
          <cell r="E1198" t="str">
            <v>1440</v>
          </cell>
          <cell r="F1198">
            <v>0.25</v>
          </cell>
          <cell r="G1198" t="str">
            <v>GL</v>
          </cell>
          <cell r="H1198" t="str">
            <v>ISOPROPYL ALCOHOL</v>
          </cell>
          <cell r="I1198">
            <v>6.5999999046325684</v>
          </cell>
          <cell r="J1198">
            <v>100</v>
          </cell>
        </row>
        <row r="1199">
          <cell r="A1199">
            <v>0.12474000020384786</v>
          </cell>
          <cell r="B1199" t="str">
            <v>000067630</v>
          </cell>
          <cell r="C1199" t="str">
            <v>ISOPROPYL ALCOHOL</v>
          </cell>
          <cell r="D1199" t="str">
            <v>LALTOONA</v>
          </cell>
          <cell r="E1199" t="str">
            <v>4442</v>
          </cell>
          <cell r="F1199">
            <v>0.12600000202655792</v>
          </cell>
          <cell r="G1199" t="str">
            <v>GL</v>
          </cell>
          <cell r="H1199" t="str">
            <v>LOCQUIC PRIMER T 7471</v>
          </cell>
          <cell r="I1199">
            <v>6.5999999046325684</v>
          </cell>
          <cell r="J1199">
            <v>15</v>
          </cell>
        </row>
        <row r="1200">
          <cell r="A1200">
            <v>1.3339259921050963</v>
          </cell>
          <cell r="B1200" t="str">
            <v>000067630</v>
          </cell>
          <cell r="C1200" t="str">
            <v>ISOPROPYL ALCOHOL</v>
          </cell>
          <cell r="D1200" t="str">
            <v>T721040</v>
          </cell>
          <cell r="E1200" t="str">
            <v>4442</v>
          </cell>
          <cell r="F1200">
            <v>1.3474000692367554</v>
          </cell>
          <cell r="G1200" t="str">
            <v>GL</v>
          </cell>
          <cell r="H1200" t="str">
            <v>LOCQUIC PRIMER T 7471</v>
          </cell>
          <cell r="I1200">
            <v>6.5999999046325684</v>
          </cell>
          <cell r="J1200">
            <v>15</v>
          </cell>
        </row>
        <row r="1201">
          <cell r="A1201">
            <v>0.34839997730255162</v>
          </cell>
          <cell r="B1201" t="str">
            <v>000067630</v>
          </cell>
          <cell r="C1201" t="str">
            <v>ISOPROPYL ALCOHOL</v>
          </cell>
          <cell r="D1201" t="str">
            <v>L14LAB</v>
          </cell>
          <cell r="E1201" t="str">
            <v>2488</v>
          </cell>
          <cell r="F1201">
            <v>1.0399999618530273</v>
          </cell>
          <cell r="G1201" t="str">
            <v>GL</v>
          </cell>
          <cell r="H1201" t="str">
            <v>REAGENT ALCOHOL</v>
          </cell>
          <cell r="I1201">
            <v>6.6999998092651367</v>
          </cell>
          <cell r="J1201">
            <v>5</v>
          </cell>
        </row>
        <row r="1202">
          <cell r="A1202">
            <v>0.60299998283386236</v>
          </cell>
          <cell r="B1202" t="str">
            <v>000067630</v>
          </cell>
          <cell r="C1202" t="str">
            <v>ISOPROPYL ALCOHOL</v>
          </cell>
          <cell r="D1202" t="str">
            <v>L4OTHER</v>
          </cell>
          <cell r="E1202" t="str">
            <v>601</v>
          </cell>
          <cell r="F1202">
            <v>3</v>
          </cell>
          <cell r="G1202" t="str">
            <v>GL</v>
          </cell>
          <cell r="H1202" t="str">
            <v>FT-10 FUEL TREATMENT</v>
          </cell>
          <cell r="I1202">
            <v>6.6999998092651367</v>
          </cell>
          <cell r="J1202">
            <v>3</v>
          </cell>
        </row>
        <row r="1203">
          <cell r="A1203">
            <v>0.2629079861898424</v>
          </cell>
          <cell r="B1203" t="str">
            <v>000067630</v>
          </cell>
          <cell r="C1203" t="str">
            <v>ISOPROPYL ALCOHOL</v>
          </cell>
          <cell r="D1203" t="str">
            <v>L9783VM</v>
          </cell>
          <cell r="E1203" t="str">
            <v>P354</v>
          </cell>
          <cell r="F1203">
            <v>1.3079999685287476</v>
          </cell>
          <cell r="G1203" t="str">
            <v>GL</v>
          </cell>
          <cell r="H1203" t="str">
            <v>GRAY PRIMER</v>
          </cell>
          <cell r="I1203">
            <v>6.6999998092651367</v>
          </cell>
          <cell r="J1203">
            <v>3</v>
          </cell>
        </row>
        <row r="1204">
          <cell r="A1204">
            <v>3.0600000858306884</v>
          </cell>
          <cell r="B1204" t="str">
            <v>000067630</v>
          </cell>
          <cell r="C1204" t="str">
            <v>ISOPROPYL ALCOHOL</v>
          </cell>
          <cell r="D1204" t="str">
            <v>GESCHEM</v>
          </cell>
          <cell r="E1204" t="str">
            <v>4440</v>
          </cell>
          <cell r="F1204">
            <v>5</v>
          </cell>
          <cell r="G1204" t="str">
            <v>GL</v>
          </cell>
          <cell r="H1204" t="str">
            <v>ISOPROPYL ALCOHOL 91%</v>
          </cell>
          <cell r="I1204">
            <v>6.8000001907348633</v>
          </cell>
          <cell r="J1204">
            <v>9</v>
          </cell>
        </row>
        <row r="1205">
          <cell r="A1205">
            <v>64.260001802444449</v>
          </cell>
          <cell r="B1205" t="str">
            <v>000067630</v>
          </cell>
          <cell r="C1205" t="str">
            <v>ISOPROPYL ALCOHOL</v>
          </cell>
          <cell r="D1205" t="str">
            <v>L10LEAN</v>
          </cell>
          <cell r="E1205" t="str">
            <v>4440</v>
          </cell>
          <cell r="F1205">
            <v>105</v>
          </cell>
          <cell r="G1205" t="str">
            <v>GL</v>
          </cell>
          <cell r="H1205" t="str">
            <v>ISOPROPYL ALCOHOL 91%</v>
          </cell>
          <cell r="I1205">
            <v>6.8000001907348633</v>
          </cell>
          <cell r="J1205">
            <v>9</v>
          </cell>
        </row>
        <row r="1206">
          <cell r="A1206">
            <v>107.10000300407413</v>
          </cell>
          <cell r="B1206" t="str">
            <v>000067630</v>
          </cell>
          <cell r="C1206" t="str">
            <v>ISOPROPYL ALCOHOL</v>
          </cell>
          <cell r="D1206" t="str">
            <v>L10MACH</v>
          </cell>
          <cell r="E1206" t="str">
            <v>4440</v>
          </cell>
          <cell r="F1206">
            <v>175</v>
          </cell>
          <cell r="G1206" t="str">
            <v>GL</v>
          </cell>
          <cell r="H1206" t="str">
            <v>ISOPROPYL ALCOHOL 91%</v>
          </cell>
          <cell r="I1206">
            <v>6.8000001907348633</v>
          </cell>
          <cell r="J1206">
            <v>9</v>
          </cell>
        </row>
        <row r="1207">
          <cell r="A1207">
            <v>15.300000429153442</v>
          </cell>
          <cell r="B1207" t="str">
            <v>000067630</v>
          </cell>
          <cell r="C1207" t="str">
            <v>ISOPROPYL ALCOHOL</v>
          </cell>
          <cell r="D1207" t="str">
            <v>L730402</v>
          </cell>
          <cell r="E1207" t="str">
            <v>4440</v>
          </cell>
          <cell r="F1207">
            <v>25</v>
          </cell>
          <cell r="G1207" t="str">
            <v>GL</v>
          </cell>
          <cell r="H1207" t="str">
            <v>ISOPROPYL ALCOHOL 91%</v>
          </cell>
          <cell r="I1207">
            <v>6.8000001907348633</v>
          </cell>
          <cell r="J1207">
            <v>9</v>
          </cell>
        </row>
        <row r="1208">
          <cell r="A1208">
            <v>119.34000334739683</v>
          </cell>
          <cell r="B1208" t="str">
            <v>000067630</v>
          </cell>
          <cell r="C1208" t="str">
            <v>ISOPROPYL ALCOHOL</v>
          </cell>
          <cell r="D1208" t="str">
            <v>P314ASM</v>
          </cell>
          <cell r="E1208" t="str">
            <v>4440</v>
          </cell>
          <cell r="F1208">
            <v>195</v>
          </cell>
          <cell r="G1208" t="str">
            <v>GL</v>
          </cell>
          <cell r="H1208" t="str">
            <v>ISOPROPYL ALCOHOL 91%</v>
          </cell>
          <cell r="I1208">
            <v>6.8000001907348633</v>
          </cell>
          <cell r="J1208">
            <v>9</v>
          </cell>
        </row>
        <row r="1209">
          <cell r="A1209">
            <v>18.360000514984129</v>
          </cell>
          <cell r="B1209" t="str">
            <v>000067630</v>
          </cell>
          <cell r="C1209" t="str">
            <v>ISOPROPYL ALCOHOL</v>
          </cell>
          <cell r="D1209" t="str">
            <v>X420002</v>
          </cell>
          <cell r="E1209" t="str">
            <v>4440</v>
          </cell>
          <cell r="F1209">
            <v>30</v>
          </cell>
          <cell r="G1209" t="str">
            <v>GL</v>
          </cell>
          <cell r="H1209" t="str">
            <v>ISOPROPYL ALCOHOL 91%</v>
          </cell>
          <cell r="I1209">
            <v>6.8000001907348633</v>
          </cell>
          <cell r="J1209">
            <v>9</v>
          </cell>
        </row>
        <row r="1210">
          <cell r="A1210">
            <v>48.960001373291007</v>
          </cell>
          <cell r="B1210" t="str">
            <v>000067630</v>
          </cell>
          <cell r="C1210" t="str">
            <v>ISOPROPYL ALCOHOL</v>
          </cell>
          <cell r="D1210" t="str">
            <v>X420007</v>
          </cell>
          <cell r="E1210" t="str">
            <v>4440</v>
          </cell>
          <cell r="F1210">
            <v>80</v>
          </cell>
          <cell r="G1210" t="str">
            <v>GL</v>
          </cell>
          <cell r="H1210" t="str">
            <v>ISOPROPYL ALCOHOL 91%</v>
          </cell>
          <cell r="I1210">
            <v>6.8000001907348633</v>
          </cell>
          <cell r="J1210">
            <v>9</v>
          </cell>
        </row>
        <row r="1211">
          <cell r="A1211">
            <v>3.0600000858306884</v>
          </cell>
          <cell r="B1211" t="str">
            <v>000067630</v>
          </cell>
          <cell r="C1211" t="str">
            <v>ISOPROPYL ALCOHOL</v>
          </cell>
          <cell r="D1211" t="str">
            <v>X420014</v>
          </cell>
          <cell r="E1211" t="str">
            <v>4440</v>
          </cell>
          <cell r="F1211">
            <v>5</v>
          </cell>
          <cell r="G1211" t="str">
            <v>GL</v>
          </cell>
          <cell r="H1211" t="str">
            <v>ISOPROPYL ALCOHOL 91%</v>
          </cell>
          <cell r="I1211">
            <v>6.8000001907348633</v>
          </cell>
          <cell r="J1211">
            <v>9</v>
          </cell>
        </row>
        <row r="1212">
          <cell r="A1212">
            <v>745.20001029968262</v>
          </cell>
          <cell r="B1212" t="str">
            <v>000067630</v>
          </cell>
          <cell r="C1212" t="str">
            <v>ISOPROPYL ALCOHOL</v>
          </cell>
          <cell r="D1212" t="str">
            <v>L10PAINT</v>
          </cell>
          <cell r="E1212" t="str">
            <v>7805</v>
          </cell>
          <cell r="F1212">
            <v>1080</v>
          </cell>
          <cell r="G1212" t="str">
            <v>GL</v>
          </cell>
          <cell r="H1212" t="str">
            <v>LT-24 GUN CLEANER</v>
          </cell>
          <cell r="I1212">
            <v>6.9000000953674316</v>
          </cell>
          <cell r="J1212">
            <v>10</v>
          </cell>
        </row>
        <row r="1213">
          <cell r="A1213">
            <v>149.04000205993651</v>
          </cell>
          <cell r="B1213" t="str">
            <v>000067630</v>
          </cell>
          <cell r="C1213" t="str">
            <v>ISOPROPYL ALCOHOL</v>
          </cell>
          <cell r="D1213" t="str">
            <v>L10PNT98</v>
          </cell>
          <cell r="E1213" t="str">
            <v>7805</v>
          </cell>
          <cell r="F1213">
            <v>216</v>
          </cell>
          <cell r="G1213" t="str">
            <v>GL</v>
          </cell>
          <cell r="H1213" t="str">
            <v>LT-24 GUN CLEANER</v>
          </cell>
          <cell r="I1213">
            <v>6.9000000953674316</v>
          </cell>
          <cell r="J1213">
            <v>10</v>
          </cell>
        </row>
        <row r="1214">
          <cell r="A1214">
            <v>24.150000333786011</v>
          </cell>
          <cell r="B1214" t="str">
            <v>000067630</v>
          </cell>
          <cell r="C1214" t="str">
            <v>ISOPROPYL ALCOHOL</v>
          </cell>
          <cell r="D1214" t="str">
            <v>L7CABPNT</v>
          </cell>
          <cell r="E1214" t="str">
            <v>7805</v>
          </cell>
          <cell r="F1214">
            <v>35</v>
          </cell>
          <cell r="G1214" t="str">
            <v>GL</v>
          </cell>
          <cell r="H1214" t="str">
            <v>LT-24 GUN CLEANER</v>
          </cell>
          <cell r="I1214">
            <v>6.9000000953674316</v>
          </cell>
          <cell r="J1214">
            <v>10</v>
          </cell>
        </row>
        <row r="1215">
          <cell r="A1215">
            <v>13.800000190734863</v>
          </cell>
          <cell r="B1215" t="str">
            <v>000067630</v>
          </cell>
          <cell r="C1215" t="str">
            <v>ISOPROPYL ALCOHOL</v>
          </cell>
          <cell r="D1215" t="str">
            <v>P657596</v>
          </cell>
          <cell r="E1215" t="str">
            <v>7805</v>
          </cell>
          <cell r="F1215">
            <v>20</v>
          </cell>
          <cell r="G1215" t="str">
            <v>GL</v>
          </cell>
          <cell r="H1215" t="str">
            <v>LT-24 GUN CLEANER</v>
          </cell>
          <cell r="I1215">
            <v>6.9000000953674316</v>
          </cell>
          <cell r="J1215">
            <v>10</v>
          </cell>
        </row>
        <row r="1216">
          <cell r="A1216">
            <v>1.68</v>
          </cell>
          <cell r="B1216" t="str">
            <v>000067630</v>
          </cell>
          <cell r="C1216" t="str">
            <v>ISOPROPYL ALCOHOL</v>
          </cell>
          <cell r="D1216" t="str">
            <v>L9783VM</v>
          </cell>
          <cell r="E1216" t="str">
            <v>4083</v>
          </cell>
          <cell r="F1216">
            <v>1.5</v>
          </cell>
          <cell r="G1216" t="str">
            <v>GL</v>
          </cell>
          <cell r="H1216" t="str">
            <v>DIESEL INJECTOR CLEANER 19426</v>
          </cell>
          <cell r="I1216">
            <v>7</v>
          </cell>
          <cell r="J1216">
            <v>16</v>
          </cell>
        </row>
        <row r="1217">
          <cell r="A1217">
            <v>5.6699998497962953</v>
          </cell>
          <cell r="B1217" t="str">
            <v>000067630</v>
          </cell>
          <cell r="C1217" t="str">
            <v>ISOPROPYL ALCOHOL</v>
          </cell>
          <cell r="D1217" t="str">
            <v>P312607</v>
          </cell>
          <cell r="E1217" t="str">
            <v>4520</v>
          </cell>
          <cell r="F1217">
            <v>1.125</v>
          </cell>
          <cell r="G1217" t="str">
            <v>GL</v>
          </cell>
          <cell r="H1217" t="str">
            <v>ZP-9F DEVELOPER</v>
          </cell>
          <cell r="I1217">
            <v>7.1999998092651367</v>
          </cell>
          <cell r="J1217">
            <v>70</v>
          </cell>
        </row>
        <row r="1218">
          <cell r="A1218">
            <v>2.8718199556398361</v>
          </cell>
          <cell r="B1218" t="str">
            <v>000067630</v>
          </cell>
          <cell r="C1218" t="str">
            <v>ISOPROPYL ALCOHOL</v>
          </cell>
          <cell r="D1218" t="str">
            <v>L14122H</v>
          </cell>
          <cell r="E1218" t="str">
            <v>4063</v>
          </cell>
          <cell r="F1218">
            <v>0.56199997663497925</v>
          </cell>
          <cell r="G1218" t="str">
            <v>GL</v>
          </cell>
          <cell r="H1218" t="str">
            <v>SKD-S2 SPOTCHECK DEVELOPER</v>
          </cell>
          <cell r="I1218">
            <v>7.3000001907348633</v>
          </cell>
          <cell r="J1218">
            <v>70</v>
          </cell>
        </row>
        <row r="1219">
          <cell r="A1219">
            <v>17.251360080375662</v>
          </cell>
          <cell r="B1219" t="str">
            <v>000067630</v>
          </cell>
          <cell r="C1219" t="str">
            <v>ISOPROPYL ALCOHOL</v>
          </cell>
          <cell r="D1219" t="str">
            <v>L24MAINT</v>
          </cell>
          <cell r="E1219" t="str">
            <v>4063</v>
          </cell>
          <cell r="F1219">
            <v>3.375999927520752</v>
          </cell>
          <cell r="G1219" t="str">
            <v>GL</v>
          </cell>
          <cell r="H1219" t="str">
            <v>SKD-S2 SPOTCHECK DEVELOPER</v>
          </cell>
          <cell r="I1219">
            <v>7.3000001907348633</v>
          </cell>
          <cell r="J1219">
            <v>70</v>
          </cell>
        </row>
        <row r="1220">
          <cell r="A1220">
            <v>3071.0000395774841</v>
          </cell>
          <cell r="B1220" t="str">
            <v>000067630</v>
          </cell>
          <cell r="C1220" t="str">
            <v>ISOPROPYL ALCOHOL</v>
          </cell>
          <cell r="D1220" t="str">
            <v>X420002</v>
          </cell>
          <cell r="E1220" t="str">
            <v>7786</v>
          </cell>
          <cell r="F1220">
            <v>415</v>
          </cell>
          <cell r="G1220" t="str">
            <v>GL</v>
          </cell>
          <cell r="H1220" t="str">
            <v>277</v>
          </cell>
          <cell r="I1220">
            <v>7.4000000953674316</v>
          </cell>
          <cell r="J1220">
            <v>100</v>
          </cell>
        </row>
        <row r="1221">
          <cell r="A1221">
            <v>0.50624999999999998</v>
          </cell>
          <cell r="B1221" t="str">
            <v>000067630</v>
          </cell>
          <cell r="C1221" t="str">
            <v>ISOPROPYL ALCOHOL</v>
          </cell>
          <cell r="D1221" t="str">
            <v>L4CLEAN</v>
          </cell>
          <cell r="E1221" t="str">
            <v>4554</v>
          </cell>
          <cell r="F1221">
            <v>3.375</v>
          </cell>
          <cell r="G1221" t="str">
            <v>GL</v>
          </cell>
          <cell r="H1221" t="str">
            <v>GLASS CLEANER 74120</v>
          </cell>
          <cell r="I1221">
            <v>7.5</v>
          </cell>
          <cell r="J1221">
            <v>2</v>
          </cell>
        </row>
        <row r="1222">
          <cell r="A1222">
            <v>2.0249999999999999</v>
          </cell>
          <cell r="B1222" t="str">
            <v>000067630</v>
          </cell>
          <cell r="C1222" t="str">
            <v>ISOPROPYL ALCOHOL</v>
          </cell>
          <cell r="D1222" t="str">
            <v>L60MAINT</v>
          </cell>
          <cell r="E1222" t="str">
            <v>3014</v>
          </cell>
          <cell r="F1222">
            <v>3</v>
          </cell>
          <cell r="G1222" t="str">
            <v>GL</v>
          </cell>
          <cell r="H1222" t="str">
            <v>GLASS CLEANER II</v>
          </cell>
          <cell r="I1222">
            <v>7.5</v>
          </cell>
          <cell r="J1222">
            <v>9</v>
          </cell>
        </row>
        <row r="1223">
          <cell r="A1223">
            <v>1.0259999871253966</v>
          </cell>
          <cell r="B1223" t="str">
            <v>000067630</v>
          </cell>
          <cell r="C1223" t="str">
            <v>ISOPROPYL ALCOHOL</v>
          </cell>
          <cell r="D1223" t="str">
            <v>L10JITNY</v>
          </cell>
          <cell r="E1223" t="str">
            <v>4519</v>
          </cell>
          <cell r="F1223">
            <v>3.375</v>
          </cell>
          <cell r="G1223" t="str">
            <v>GL</v>
          </cell>
          <cell r="H1223" t="str">
            <v>B'LASTER PENETRATING CATALYST</v>
          </cell>
          <cell r="I1223">
            <v>7.5999999046325684</v>
          </cell>
          <cell r="J1223">
            <v>4</v>
          </cell>
        </row>
        <row r="1224">
          <cell r="A1224">
            <v>5.6848001243591281E-2</v>
          </cell>
          <cell r="B1224" t="str">
            <v>000067630</v>
          </cell>
          <cell r="C1224" t="str">
            <v>ISOPROPYL ALCOHOL</v>
          </cell>
          <cell r="D1224" t="str">
            <v>L18ELAB</v>
          </cell>
          <cell r="E1224" t="str">
            <v>4519</v>
          </cell>
          <cell r="F1224">
            <v>0.18700000643730164</v>
          </cell>
          <cell r="G1224" t="str">
            <v>GL</v>
          </cell>
          <cell r="H1224" t="str">
            <v>B'LASTER PENETRATING CATALYST</v>
          </cell>
          <cell r="I1224">
            <v>7.5999999046325684</v>
          </cell>
          <cell r="J1224">
            <v>4</v>
          </cell>
        </row>
        <row r="1225">
          <cell r="A1225">
            <v>1.3686079387588506</v>
          </cell>
          <cell r="B1225" t="str">
            <v>000067630</v>
          </cell>
          <cell r="C1225" t="str">
            <v>ISOPROPYL ALCOHOL</v>
          </cell>
          <cell r="D1225" t="str">
            <v>L24MEC</v>
          </cell>
          <cell r="E1225" t="str">
            <v>4519</v>
          </cell>
          <cell r="F1225">
            <v>4.5019998550415039</v>
          </cell>
          <cell r="G1225" t="str">
            <v>GL</v>
          </cell>
          <cell r="H1225" t="str">
            <v>B'LASTER PENETRATING CATALYST</v>
          </cell>
          <cell r="I1225">
            <v>7.5999999046325684</v>
          </cell>
          <cell r="J1225">
            <v>4</v>
          </cell>
        </row>
        <row r="1226">
          <cell r="A1226">
            <v>15.167167725021361</v>
          </cell>
          <cell r="B1226" t="str">
            <v>000067630</v>
          </cell>
          <cell r="C1226" t="str">
            <v>ISOPROPYL ALCOHOL</v>
          </cell>
          <cell r="D1226" t="str">
            <v>L24TRNS</v>
          </cell>
          <cell r="E1226" t="str">
            <v>4519</v>
          </cell>
          <cell r="F1226">
            <v>49.891998291015625</v>
          </cell>
          <cell r="G1226" t="str">
            <v>GL</v>
          </cell>
          <cell r="H1226" t="str">
            <v>B'LASTER PENETRATING CATALYST</v>
          </cell>
          <cell r="I1226">
            <v>7.5999999046325684</v>
          </cell>
          <cell r="J1226">
            <v>4</v>
          </cell>
        </row>
        <row r="1227">
          <cell r="A1227">
            <v>0.34218238973388682</v>
          </cell>
          <cell r="B1227" t="str">
            <v>000067630</v>
          </cell>
          <cell r="C1227" t="str">
            <v>ISOPROPYL ALCOHOL</v>
          </cell>
          <cell r="D1227" t="str">
            <v>L2AJITNE</v>
          </cell>
          <cell r="E1227" t="str">
            <v>4519</v>
          </cell>
          <cell r="F1227">
            <v>1.1255999803543091</v>
          </cell>
          <cell r="G1227" t="str">
            <v>GL</v>
          </cell>
          <cell r="H1227" t="str">
            <v>B'LASTER PENETRATING CATALYST</v>
          </cell>
          <cell r="I1227">
            <v>7.5999999046325684</v>
          </cell>
          <cell r="J1227">
            <v>4</v>
          </cell>
        </row>
        <row r="1228">
          <cell r="A1228">
            <v>0.76942398679351809</v>
          </cell>
          <cell r="B1228" t="str">
            <v>000067630</v>
          </cell>
          <cell r="C1228" t="str">
            <v>ISOPROPYL ALCOHOL</v>
          </cell>
          <cell r="D1228" t="str">
            <v>L2AJITNEY</v>
          </cell>
          <cell r="E1228" t="str">
            <v>4519</v>
          </cell>
          <cell r="F1228">
            <v>2.5309998989105225</v>
          </cell>
          <cell r="G1228" t="str">
            <v>GL</v>
          </cell>
          <cell r="H1228" t="str">
            <v>B'LASTER PENETRATING CATALYST</v>
          </cell>
          <cell r="I1228">
            <v>7.5999999046325684</v>
          </cell>
          <cell r="J1228">
            <v>4</v>
          </cell>
        </row>
        <row r="1229">
          <cell r="A1229">
            <v>1.7105471606185916</v>
          </cell>
          <cell r="B1229" t="str">
            <v>000067630</v>
          </cell>
          <cell r="C1229" t="str">
            <v>ISOPROPYL ALCOHOL</v>
          </cell>
          <cell r="D1229" t="str">
            <v>L42JITBW</v>
          </cell>
          <cell r="E1229" t="str">
            <v>4519</v>
          </cell>
          <cell r="F1229">
            <v>5.6268000602722168</v>
          </cell>
          <cell r="G1229" t="str">
            <v>GL</v>
          </cell>
          <cell r="H1229" t="str">
            <v>B'LASTER PENETRATING CATALYST</v>
          </cell>
          <cell r="I1229">
            <v>7.5999999046325684</v>
          </cell>
          <cell r="J1229">
            <v>4</v>
          </cell>
        </row>
        <row r="1230">
          <cell r="A1230">
            <v>3.4212766790229807</v>
          </cell>
          <cell r="B1230" t="str">
            <v>000067630</v>
          </cell>
          <cell r="C1230" t="str">
            <v>ISOPROPYL ALCOHOL</v>
          </cell>
          <cell r="D1230" t="str">
            <v>L4OIL</v>
          </cell>
          <cell r="E1230" t="str">
            <v>4519</v>
          </cell>
          <cell r="F1230">
            <v>11.254199981689453</v>
          </cell>
          <cell r="G1230" t="str">
            <v>GL</v>
          </cell>
          <cell r="H1230" t="str">
            <v>B'LASTER PENETRATING CATALYST</v>
          </cell>
          <cell r="I1230">
            <v>7.5999999046325684</v>
          </cell>
          <cell r="J1230">
            <v>4</v>
          </cell>
        </row>
        <row r="1231">
          <cell r="A1231">
            <v>0.34199999570846557</v>
          </cell>
          <cell r="B1231" t="str">
            <v>000067630</v>
          </cell>
          <cell r="C1231" t="str">
            <v>ISOPROPYL ALCOHOL</v>
          </cell>
          <cell r="D1231" t="str">
            <v>L60MAINT</v>
          </cell>
          <cell r="E1231" t="str">
            <v>4519</v>
          </cell>
          <cell r="F1231">
            <v>1.125</v>
          </cell>
          <cell r="G1231" t="str">
            <v>GL</v>
          </cell>
          <cell r="H1231" t="str">
            <v>B'LASTER PENETRATING CATALYST</v>
          </cell>
          <cell r="I1231">
            <v>7.5999999046325684</v>
          </cell>
          <cell r="J1231">
            <v>4</v>
          </cell>
        </row>
        <row r="1232">
          <cell r="A1232">
            <v>0.39884799695205686</v>
          </cell>
          <cell r="B1232" t="str">
            <v>000067630</v>
          </cell>
          <cell r="C1232" t="str">
            <v>ISOPROPYL ALCOHOL</v>
          </cell>
          <cell r="D1232" t="str">
            <v>L74720</v>
          </cell>
          <cell r="E1232" t="str">
            <v>4519</v>
          </cell>
          <cell r="F1232">
            <v>1.312000036239624</v>
          </cell>
          <cell r="G1232" t="str">
            <v>GL</v>
          </cell>
          <cell r="H1232" t="str">
            <v>B'LASTER PENETRATING CATALYST</v>
          </cell>
          <cell r="I1232">
            <v>7.5999999046325684</v>
          </cell>
          <cell r="J1232">
            <v>4</v>
          </cell>
        </row>
        <row r="1233">
          <cell r="A1233">
            <v>0.68418238544235233</v>
          </cell>
          <cell r="B1233" t="str">
            <v>000067630</v>
          </cell>
          <cell r="C1233" t="str">
            <v>ISOPROPYL ALCOHOL</v>
          </cell>
          <cell r="D1233" t="str">
            <v>L9783VM</v>
          </cell>
          <cell r="E1233" t="str">
            <v>4519</v>
          </cell>
          <cell r="F1233">
            <v>2.2505998611450195</v>
          </cell>
          <cell r="G1233" t="str">
            <v>GL</v>
          </cell>
          <cell r="H1233" t="str">
            <v>B'LASTER PENETRATING CATALYST</v>
          </cell>
          <cell r="I1233">
            <v>7.5999999046325684</v>
          </cell>
          <cell r="J1233">
            <v>4</v>
          </cell>
        </row>
        <row r="1234">
          <cell r="A1234">
            <v>3.0400001062452775E-2</v>
          </cell>
          <cell r="B1234" t="str">
            <v>000067630</v>
          </cell>
          <cell r="C1234" t="str">
            <v>ISOPROPYL ALCOHOL</v>
          </cell>
          <cell r="D1234" t="str">
            <v>L9GAGE</v>
          </cell>
          <cell r="E1234" t="str">
            <v>3919</v>
          </cell>
          <cell r="F1234">
            <v>8.0000003799796104E-3</v>
          </cell>
          <cell r="G1234" t="str">
            <v>GL</v>
          </cell>
          <cell r="H1234" t="str">
            <v>ROSIN SOLVENT</v>
          </cell>
          <cell r="I1234">
            <v>7.5999999046325684</v>
          </cell>
          <cell r="J1234">
            <v>50</v>
          </cell>
        </row>
        <row r="1235">
          <cell r="A1235">
            <v>3.4213374891113291</v>
          </cell>
          <cell r="B1235" t="str">
            <v>000067630</v>
          </cell>
          <cell r="C1235" t="str">
            <v>ISOPROPYL ALCOHOL</v>
          </cell>
          <cell r="D1235" t="str">
            <v>LFMIEERR</v>
          </cell>
          <cell r="E1235" t="str">
            <v>4519</v>
          </cell>
          <cell r="F1235">
            <v>11.254400253295898</v>
          </cell>
          <cell r="G1235" t="str">
            <v>GL</v>
          </cell>
          <cell r="H1235" t="str">
            <v>B'LASTER PENETRATING CATALYST</v>
          </cell>
          <cell r="I1235">
            <v>7.5999999046325684</v>
          </cell>
          <cell r="J1235">
            <v>4</v>
          </cell>
        </row>
        <row r="1236">
          <cell r="A1236">
            <v>1.0259999871253966</v>
          </cell>
          <cell r="B1236" t="str">
            <v>000067630</v>
          </cell>
          <cell r="C1236" t="str">
            <v>ISOPROPYL ALCOHOL</v>
          </cell>
          <cell r="D1236" t="str">
            <v>PSHAFT</v>
          </cell>
          <cell r="E1236" t="str">
            <v>4519</v>
          </cell>
          <cell r="F1236">
            <v>3.375</v>
          </cell>
          <cell r="G1236" t="str">
            <v>GL</v>
          </cell>
          <cell r="H1236" t="str">
            <v>B'LASTER PENETRATING CATALYST</v>
          </cell>
          <cell r="I1236">
            <v>7.5999999046325684</v>
          </cell>
          <cell r="J1236">
            <v>4</v>
          </cell>
        </row>
        <row r="1237">
          <cell r="A1237">
            <v>269.05902702879871</v>
          </cell>
          <cell r="B1237" t="str">
            <v>000067630</v>
          </cell>
          <cell r="C1237" t="str">
            <v>ISOPROPYL ALCOHOL</v>
          </cell>
          <cell r="D1237" t="str">
            <v>X420009</v>
          </cell>
          <cell r="E1237" t="str">
            <v>4519</v>
          </cell>
          <cell r="F1237">
            <v>885.0626220703125</v>
          </cell>
          <cell r="G1237" t="str">
            <v>GL</v>
          </cell>
          <cell r="H1237" t="str">
            <v>B'LASTER PENETRATING CATALYST</v>
          </cell>
          <cell r="I1237">
            <v>7.5999999046325684</v>
          </cell>
          <cell r="J1237">
            <v>4</v>
          </cell>
        </row>
        <row r="1238">
          <cell r="A1238">
            <v>0.34199999570846557</v>
          </cell>
          <cell r="B1238" t="str">
            <v>000067630</v>
          </cell>
          <cell r="C1238" t="str">
            <v>ISOPROPYL ALCOHOL</v>
          </cell>
          <cell r="D1238" t="str">
            <v>X63MNTOF</v>
          </cell>
          <cell r="E1238" t="str">
            <v>4519</v>
          </cell>
          <cell r="F1238">
            <v>1.125</v>
          </cell>
          <cell r="G1238" t="str">
            <v>GL</v>
          </cell>
          <cell r="H1238" t="str">
            <v>B'LASTER PENETRATING CATALYST</v>
          </cell>
          <cell r="I1238">
            <v>7.5999999046325684</v>
          </cell>
          <cell r="J1238">
            <v>4</v>
          </cell>
        </row>
        <row r="1239">
          <cell r="A1239">
            <v>0.98399997711181642</v>
          </cell>
          <cell r="B1239" t="str">
            <v>000067630</v>
          </cell>
          <cell r="C1239" t="str">
            <v>ISOPROPYL ALCOHOL</v>
          </cell>
          <cell r="D1239" t="str">
            <v>L20E</v>
          </cell>
          <cell r="E1239" t="str">
            <v>7603</v>
          </cell>
          <cell r="F1239">
            <v>1.5</v>
          </cell>
          <cell r="G1239" t="str">
            <v>GL</v>
          </cell>
          <cell r="H1239" t="str">
            <v>RESTROOM CARE REFILLS</v>
          </cell>
          <cell r="I1239">
            <v>8.1999998092651367</v>
          </cell>
          <cell r="J1239">
            <v>8</v>
          </cell>
        </row>
        <row r="1240">
          <cell r="A1240">
            <v>1.0167500233650208</v>
          </cell>
          <cell r="B1240" t="str">
            <v>000067630</v>
          </cell>
          <cell r="C1240" t="str">
            <v>ISOPROPYL ALCOHOL</v>
          </cell>
          <cell r="D1240" t="str">
            <v>L20E</v>
          </cell>
          <cell r="E1240" t="str">
            <v>2303B</v>
          </cell>
          <cell r="F1240">
            <v>1.75</v>
          </cell>
          <cell r="G1240" t="str">
            <v>GL</v>
          </cell>
          <cell r="H1240" t="str">
            <v>AMGO GLASS CLEANER NON-AEROSOL</v>
          </cell>
          <cell r="I1240">
            <v>8.3000001907348633</v>
          </cell>
          <cell r="J1240">
            <v>7</v>
          </cell>
        </row>
        <row r="1241">
          <cell r="A1241">
            <v>1.7430000400543213</v>
          </cell>
          <cell r="B1241" t="str">
            <v>000067630</v>
          </cell>
          <cell r="C1241" t="str">
            <v>ISOPROPYL ALCOHOL</v>
          </cell>
          <cell r="D1241" t="str">
            <v>L24MAINT</v>
          </cell>
          <cell r="E1241" t="str">
            <v>2303B</v>
          </cell>
          <cell r="F1241">
            <v>3</v>
          </cell>
          <cell r="G1241" t="str">
            <v>GL</v>
          </cell>
          <cell r="H1241" t="str">
            <v>AMGO GLASS CLEANER NON-AEROSOL</v>
          </cell>
          <cell r="I1241">
            <v>8.3000001907348633</v>
          </cell>
          <cell r="J1241">
            <v>7</v>
          </cell>
        </row>
        <row r="1242">
          <cell r="A1242">
            <v>1.7430000400543213</v>
          </cell>
          <cell r="B1242" t="str">
            <v>000067630</v>
          </cell>
          <cell r="C1242" t="str">
            <v>ISOPROPYL ALCOHOL</v>
          </cell>
          <cell r="D1242" t="str">
            <v>L2AJITNEY</v>
          </cell>
          <cell r="E1242" t="str">
            <v>2303B</v>
          </cell>
          <cell r="F1242">
            <v>3</v>
          </cell>
          <cell r="G1242" t="str">
            <v>GL</v>
          </cell>
          <cell r="H1242" t="str">
            <v>AMGO GLASS CLEANER NON-AEROSOL</v>
          </cell>
          <cell r="I1242">
            <v>8.3000001907348633</v>
          </cell>
          <cell r="J1242">
            <v>7</v>
          </cell>
        </row>
        <row r="1243">
          <cell r="A1243">
            <v>4.6749999999999998</v>
          </cell>
          <cell r="B1243" t="str">
            <v>000067630</v>
          </cell>
          <cell r="C1243" t="str">
            <v>ISOPROPYL ALCOHOL</v>
          </cell>
          <cell r="D1243" t="str">
            <v>P541510</v>
          </cell>
          <cell r="E1243" t="str">
            <v>2035</v>
          </cell>
          <cell r="F1243">
            <v>55</v>
          </cell>
          <cell r="G1243" t="str">
            <v>GL</v>
          </cell>
          <cell r="H1243" t="str">
            <v>LUSTRE CLEAN # 62</v>
          </cell>
          <cell r="I1243">
            <v>8.5</v>
          </cell>
          <cell r="J1243">
            <v>1</v>
          </cell>
        </row>
        <row r="1244">
          <cell r="A1244">
            <v>2.5800001144409181</v>
          </cell>
          <cell r="B1244" t="str">
            <v>000067630</v>
          </cell>
          <cell r="C1244" t="str">
            <v>ISOPROPYL ALCOHOL</v>
          </cell>
          <cell r="D1244" t="str">
            <v>L2108178</v>
          </cell>
          <cell r="E1244" t="str">
            <v>7612</v>
          </cell>
          <cell r="F1244">
            <v>0.5</v>
          </cell>
          <cell r="G1244" t="str">
            <v>GL</v>
          </cell>
          <cell r="H1244" t="str">
            <v>PST SOLUTION D50E29</v>
          </cell>
          <cell r="I1244">
            <v>8.6000003814697266</v>
          </cell>
          <cell r="J1244">
            <v>60</v>
          </cell>
        </row>
        <row r="1245">
          <cell r="A1245">
            <v>2.5800001144409181</v>
          </cell>
          <cell r="B1245" t="str">
            <v>000067630</v>
          </cell>
          <cell r="C1245" t="str">
            <v>ISOPROPYL ALCOHOL</v>
          </cell>
          <cell r="D1245" t="str">
            <v>P635330</v>
          </cell>
          <cell r="E1245" t="str">
            <v>7612</v>
          </cell>
          <cell r="F1245">
            <v>0.5</v>
          </cell>
          <cell r="G1245" t="str">
            <v>GL</v>
          </cell>
          <cell r="H1245" t="str">
            <v>PST SOLUTION D50E29</v>
          </cell>
          <cell r="I1245">
            <v>8.6000003814697266</v>
          </cell>
          <cell r="J1245">
            <v>60</v>
          </cell>
        </row>
        <row r="1246">
          <cell r="A1246">
            <v>154.80000686645508</v>
          </cell>
          <cell r="B1246" t="str">
            <v>000067630</v>
          </cell>
          <cell r="C1246" t="str">
            <v>ISOPROPYL ALCOHOL</v>
          </cell>
          <cell r="D1246" t="str">
            <v>P638384</v>
          </cell>
          <cell r="E1246" t="str">
            <v>7612</v>
          </cell>
          <cell r="F1246">
            <v>30</v>
          </cell>
          <cell r="G1246" t="str">
            <v>GL</v>
          </cell>
          <cell r="H1246" t="str">
            <v>PST SOLUTION D50E29</v>
          </cell>
          <cell r="I1246">
            <v>8.6000003814697266</v>
          </cell>
          <cell r="J1246">
            <v>60</v>
          </cell>
        </row>
        <row r="1247">
          <cell r="A1247">
            <v>51.600002288818359</v>
          </cell>
          <cell r="B1247" t="str">
            <v>000067630</v>
          </cell>
          <cell r="C1247" t="str">
            <v>ISOPROPYL ALCOHOL</v>
          </cell>
          <cell r="D1247" t="str">
            <v>X420004</v>
          </cell>
          <cell r="E1247" t="str">
            <v>7612</v>
          </cell>
          <cell r="F1247">
            <v>10</v>
          </cell>
          <cell r="G1247" t="str">
            <v>GL</v>
          </cell>
          <cell r="H1247" t="str">
            <v>PST SOLUTION D50E29</v>
          </cell>
          <cell r="I1247">
            <v>8.6000003814697266</v>
          </cell>
          <cell r="J1247">
            <v>60</v>
          </cell>
        </row>
        <row r="1248">
          <cell r="A1248">
            <v>2.7034398221588161</v>
          </cell>
          <cell r="B1248" t="str">
            <v>000067630</v>
          </cell>
          <cell r="C1248" t="str">
            <v>ISOPROPYL ALCOHOL</v>
          </cell>
          <cell r="D1248" t="str">
            <v>P635330</v>
          </cell>
          <cell r="E1248" t="str">
            <v>4709</v>
          </cell>
          <cell r="F1248">
            <v>0.71899998188018799</v>
          </cell>
          <cell r="G1248" t="str">
            <v>GL</v>
          </cell>
          <cell r="H1248" t="str">
            <v>THREAD SEALANT WITH TEFLON</v>
          </cell>
          <cell r="I1248">
            <v>9.3999996185302734</v>
          </cell>
          <cell r="J1248">
            <v>40</v>
          </cell>
        </row>
        <row r="1249">
          <cell r="A1249">
            <v>8.8375003337860109E-2</v>
          </cell>
          <cell r="B1249" t="str">
            <v>000067630</v>
          </cell>
          <cell r="C1249" t="str">
            <v>ISOPROPYL ALCOHOL</v>
          </cell>
          <cell r="D1249" t="str">
            <v>L10MAINT</v>
          </cell>
          <cell r="E1249" t="str">
            <v>4378</v>
          </cell>
          <cell r="F1249">
            <v>0.125</v>
          </cell>
          <cell r="G1249" t="str">
            <v>GL</v>
          </cell>
          <cell r="H1249" t="str">
            <v>NOFLASH ELECT CONTACT CLEANER</v>
          </cell>
          <cell r="I1249">
            <v>10.100000381469727</v>
          </cell>
          <cell r="J1249">
            <v>7</v>
          </cell>
        </row>
        <row r="1250">
          <cell r="A1250">
            <v>4.9490001869201663</v>
          </cell>
          <cell r="B1250" t="str">
            <v>000067630</v>
          </cell>
          <cell r="C1250" t="str">
            <v>ISOPROPYL ALCOHOL</v>
          </cell>
          <cell r="D1250" t="str">
            <v>L24MAINT</v>
          </cell>
          <cell r="E1250" t="str">
            <v>4378</v>
          </cell>
          <cell r="F1250">
            <v>7</v>
          </cell>
          <cell r="G1250" t="str">
            <v>GL</v>
          </cell>
          <cell r="H1250" t="str">
            <v>NOFLASH ELECT CONTACT CLEANER</v>
          </cell>
          <cell r="I1250">
            <v>10.100000381469727</v>
          </cell>
          <cell r="J1250">
            <v>7</v>
          </cell>
        </row>
        <row r="1251">
          <cell r="A1251">
            <v>21.298375804424285</v>
          </cell>
          <cell r="B1251" t="str">
            <v>000067630</v>
          </cell>
          <cell r="C1251" t="str">
            <v>ISOPROPYL ALCOHOL</v>
          </cell>
          <cell r="D1251" t="str">
            <v>L24MEC</v>
          </cell>
          <cell r="E1251" t="str">
            <v>4378</v>
          </cell>
          <cell r="F1251">
            <v>30.125</v>
          </cell>
          <cell r="G1251" t="str">
            <v>GL</v>
          </cell>
          <cell r="H1251" t="str">
            <v>NOFLASH ELECT CONTACT CLEANER</v>
          </cell>
          <cell r="I1251">
            <v>10.100000381469727</v>
          </cell>
          <cell r="J1251">
            <v>7</v>
          </cell>
        </row>
        <row r="1252">
          <cell r="A1252">
            <v>4.3303751635551446</v>
          </cell>
          <cell r="B1252" t="str">
            <v>000067630</v>
          </cell>
          <cell r="C1252" t="str">
            <v>ISOPROPYL ALCOHOL</v>
          </cell>
          <cell r="D1252" t="str">
            <v>L4CLEAN</v>
          </cell>
          <cell r="E1252" t="str">
            <v>4378</v>
          </cell>
          <cell r="F1252">
            <v>6.125</v>
          </cell>
          <cell r="G1252" t="str">
            <v>GL</v>
          </cell>
          <cell r="H1252" t="str">
            <v>NOFLASH ELECT CONTACT CLEANER</v>
          </cell>
          <cell r="I1252">
            <v>10.100000381469727</v>
          </cell>
          <cell r="J1252">
            <v>7</v>
          </cell>
        </row>
        <row r="1253">
          <cell r="A1253">
            <v>13.167875497341154</v>
          </cell>
          <cell r="B1253" t="str">
            <v>000067630</v>
          </cell>
          <cell r="C1253" t="str">
            <v>ISOPROPYL ALCOHOL</v>
          </cell>
          <cell r="D1253" t="str">
            <v>L9GAGE</v>
          </cell>
          <cell r="E1253" t="str">
            <v>4378</v>
          </cell>
          <cell r="F1253">
            <v>18.625</v>
          </cell>
          <cell r="G1253" t="str">
            <v>GL</v>
          </cell>
          <cell r="H1253" t="str">
            <v>NOFLASH ELECT CONTACT CLEANER</v>
          </cell>
          <cell r="I1253">
            <v>10.100000381469727</v>
          </cell>
          <cell r="J1253">
            <v>7</v>
          </cell>
        </row>
        <row r="1254">
          <cell r="A1254">
            <v>5.3025002002716066</v>
          </cell>
          <cell r="B1254" t="str">
            <v>000067630</v>
          </cell>
          <cell r="C1254" t="str">
            <v>ISOPROPYL ALCOHOL</v>
          </cell>
          <cell r="D1254" t="str">
            <v>P2MAINT</v>
          </cell>
          <cell r="E1254" t="str">
            <v>4378</v>
          </cell>
          <cell r="F1254">
            <v>7.5</v>
          </cell>
          <cell r="G1254" t="str">
            <v>GL</v>
          </cell>
          <cell r="H1254" t="str">
            <v>NOFLASH ELECT CONTACT CLEANER</v>
          </cell>
          <cell r="I1254">
            <v>10.100000381469727</v>
          </cell>
          <cell r="J1254">
            <v>7</v>
          </cell>
        </row>
        <row r="1255">
          <cell r="A1255">
            <v>0.5302500200271606</v>
          </cell>
          <cell r="B1255" t="str">
            <v>000067630</v>
          </cell>
          <cell r="C1255" t="str">
            <v>ISOPROPYL ALCOHOL</v>
          </cell>
          <cell r="D1255" t="str">
            <v>T710</v>
          </cell>
          <cell r="E1255" t="str">
            <v>4378</v>
          </cell>
          <cell r="F1255">
            <v>0.75</v>
          </cell>
          <cell r="G1255" t="str">
            <v>GL</v>
          </cell>
          <cell r="H1255" t="str">
            <v>NOFLASH ELECT CONTACT CLEANER</v>
          </cell>
          <cell r="I1255">
            <v>10.100000381469727</v>
          </cell>
          <cell r="J1255">
            <v>7</v>
          </cell>
        </row>
        <row r="1256">
          <cell r="A1256">
            <v>0.7687500212341547</v>
          </cell>
          <cell r="B1256" t="str">
            <v>000067630</v>
          </cell>
          <cell r="C1256" t="str">
            <v>ISOPROPYL ALCOHOL</v>
          </cell>
          <cell r="D1256" t="str">
            <v>L12MAINT</v>
          </cell>
          <cell r="E1256" t="str">
            <v>1937</v>
          </cell>
          <cell r="F1256">
            <v>0.4100000262260437</v>
          </cell>
          <cell r="G1256" t="str">
            <v>GL</v>
          </cell>
          <cell r="H1256" t="str">
            <v>PERMATEX FORM-A-GASKET NO. 2</v>
          </cell>
          <cell r="I1256">
            <v>12.5</v>
          </cell>
          <cell r="J1256">
            <v>15</v>
          </cell>
        </row>
        <row r="1257">
          <cell r="A1257">
            <v>0.30750000849366188</v>
          </cell>
          <cell r="B1257" t="str">
            <v>000067630</v>
          </cell>
          <cell r="C1257" t="str">
            <v>ISOPROPYL ALCOHOL</v>
          </cell>
          <cell r="D1257" t="str">
            <v>L74720</v>
          </cell>
          <cell r="E1257" t="str">
            <v>1937</v>
          </cell>
          <cell r="F1257">
            <v>0.164000004529953</v>
          </cell>
          <cell r="G1257" t="str">
            <v>GL</v>
          </cell>
          <cell r="H1257" t="str">
            <v>PERMATEX FORM-A-GASKET NO. 2</v>
          </cell>
          <cell r="I1257">
            <v>12.5</v>
          </cell>
          <cell r="J1257">
            <v>15</v>
          </cell>
        </row>
        <row r="1258">
          <cell r="A1258">
            <v>3.3825000375509262</v>
          </cell>
          <cell r="B1258" t="str">
            <v>000067630</v>
          </cell>
          <cell r="C1258" t="str">
            <v>ISOPROPYL ALCOHOL</v>
          </cell>
          <cell r="D1258" t="str">
            <v>P2/6OILS</v>
          </cell>
          <cell r="E1258" t="str">
            <v>3387</v>
          </cell>
          <cell r="F1258">
            <v>1.8040000200271606</v>
          </cell>
          <cell r="G1258" t="str">
            <v>GL</v>
          </cell>
          <cell r="H1258" t="str">
            <v>PERMATEX FORM-A-GASKET NO. 2</v>
          </cell>
          <cell r="I1258">
            <v>12.5</v>
          </cell>
          <cell r="J1258">
            <v>15</v>
          </cell>
        </row>
        <row r="1259">
          <cell r="A1259">
            <v>37.668749839067459</v>
          </cell>
          <cell r="B1259" t="str">
            <v>000067630</v>
          </cell>
          <cell r="C1259" t="str">
            <v>ISOPROPYL ALCOHOL</v>
          </cell>
          <cell r="D1259" t="str">
            <v>P314ASM</v>
          </cell>
          <cell r="E1259" t="str">
            <v>1937</v>
          </cell>
          <cell r="F1259">
            <v>20.090000152587891</v>
          </cell>
          <cell r="G1259" t="str">
            <v>GL</v>
          </cell>
          <cell r="H1259" t="str">
            <v>PERMATEX FORM-A-GASKET NO. 2</v>
          </cell>
          <cell r="I1259">
            <v>12.5</v>
          </cell>
          <cell r="J1259">
            <v>15</v>
          </cell>
        </row>
        <row r="1260">
          <cell r="A1260">
            <v>0</v>
          </cell>
          <cell r="B1260" t="str">
            <v>000067630</v>
          </cell>
          <cell r="C1260" t="str">
            <v>ISOPROPYL ALCOHOL</v>
          </cell>
          <cell r="D1260" t="str">
            <v>L14LAB</v>
          </cell>
          <cell r="E1260" t="str">
            <v>7801</v>
          </cell>
          <cell r="F1260">
            <v>1800</v>
          </cell>
          <cell r="G1260" t="str">
            <v>LB</v>
          </cell>
          <cell r="H1260" t="str">
            <v>TITRA-LUBE TAN TEST KIT</v>
          </cell>
          <cell r="I1260">
            <v>6.5999999046325684</v>
          </cell>
          <cell r="J1260">
            <v>0</v>
          </cell>
        </row>
        <row r="1261">
          <cell r="A1261">
            <v>1.2</v>
          </cell>
          <cell r="B1261" t="str">
            <v>000067630</v>
          </cell>
          <cell r="C1261" t="str">
            <v>ISOPROPYL ALCOHOL</v>
          </cell>
          <cell r="D1261" t="str">
            <v>L10PAMT</v>
          </cell>
          <cell r="E1261" t="str">
            <v>7816</v>
          </cell>
          <cell r="F1261">
            <v>24</v>
          </cell>
          <cell r="G1261" t="str">
            <v>LB</v>
          </cell>
          <cell r="H1261" t="str">
            <v>DARK GRAY SPOT PUTTY</v>
          </cell>
          <cell r="I1261">
            <v>14.199999809265137</v>
          </cell>
          <cell r="J1261">
            <v>5</v>
          </cell>
        </row>
        <row r="1262">
          <cell r="A1262">
            <v>11879.396273890647</v>
          </cell>
          <cell r="C1262" t="str">
            <v>ISOPROPYL ALCOHOL Total</v>
          </cell>
        </row>
        <row r="1263">
          <cell r="A1263">
            <v>0</v>
          </cell>
          <cell r="B1263" t="str">
            <v>007758976</v>
          </cell>
          <cell r="C1263" t="str">
            <v>LEAD CROMATE AS CR</v>
          </cell>
          <cell r="D1263" t="str">
            <v>L24TRNS</v>
          </cell>
          <cell r="E1263" t="str">
            <v>6091</v>
          </cell>
          <cell r="F1263">
            <v>8.9158000946044922</v>
          </cell>
          <cell r="G1263" t="str">
            <v>GL</v>
          </cell>
          <cell r="H1263" t="str">
            <v>FORM-A-GASKET BLUE 10217</v>
          </cell>
          <cell r="I1263">
            <v>10.01</v>
          </cell>
          <cell r="J1263">
            <v>0</v>
          </cell>
        </row>
        <row r="1264">
          <cell r="A1264">
            <v>0</v>
          </cell>
          <cell r="B1264" t="str">
            <v>007758976</v>
          </cell>
          <cell r="C1264" t="str">
            <v>LEAD CROMATE AS CR</v>
          </cell>
          <cell r="D1264" t="str">
            <v>L4OTHER</v>
          </cell>
          <cell r="E1264" t="str">
            <v>6091</v>
          </cell>
          <cell r="F1264">
            <v>0.75300002098083496</v>
          </cell>
          <cell r="G1264" t="str">
            <v>GL</v>
          </cell>
          <cell r="H1264" t="str">
            <v>FORM-A-GASKET BLUE 10217</v>
          </cell>
          <cell r="I1264">
            <v>10.01</v>
          </cell>
          <cell r="J1264">
            <v>0</v>
          </cell>
        </row>
        <row r="1265">
          <cell r="A1265">
            <v>0</v>
          </cell>
          <cell r="B1265" t="str">
            <v>007758976</v>
          </cell>
          <cell r="C1265" t="str">
            <v>LEAD CROMATE AS CR</v>
          </cell>
          <cell r="D1265" t="str">
            <v>L74720</v>
          </cell>
          <cell r="E1265" t="str">
            <v>6091</v>
          </cell>
          <cell r="F1265">
            <v>0.125</v>
          </cell>
          <cell r="G1265" t="str">
            <v>GL</v>
          </cell>
          <cell r="H1265" t="str">
            <v>FORM-A-GASKET BLUE 10217</v>
          </cell>
          <cell r="I1265">
            <v>10.01</v>
          </cell>
          <cell r="J1265">
            <v>0</v>
          </cell>
        </row>
        <row r="1266">
          <cell r="A1266">
            <v>0</v>
          </cell>
          <cell r="C1266" t="str">
            <v>LEAD CROMATE AS CR Total</v>
          </cell>
        </row>
        <row r="1267">
          <cell r="A1267">
            <v>3.3</v>
          </cell>
          <cell r="B1267" t="str">
            <v>007439921</v>
          </cell>
          <cell r="C1267" t="str">
            <v>LEAD INORG. DUST &amp;</v>
          </cell>
          <cell r="D1267" t="str">
            <v>T710</v>
          </cell>
          <cell r="E1267" t="str">
            <v>4146</v>
          </cell>
          <cell r="F1267">
            <v>11</v>
          </cell>
          <cell r="G1267" t="str">
            <v>LB</v>
          </cell>
          <cell r="H1267" t="str">
            <v>SUPER-SET SOLDR .062</v>
          </cell>
          <cell r="I1267">
            <v>0</v>
          </cell>
          <cell r="J1267">
            <v>30</v>
          </cell>
        </row>
        <row r="1268">
          <cell r="A1268">
            <v>3.6</v>
          </cell>
          <cell r="B1268" t="str">
            <v>007439921</v>
          </cell>
          <cell r="C1268" t="str">
            <v>LEAD INORG. DUST &amp;</v>
          </cell>
          <cell r="D1268" t="str">
            <v>T710</v>
          </cell>
          <cell r="E1268" t="str">
            <v>4147</v>
          </cell>
          <cell r="F1268">
            <v>12</v>
          </cell>
          <cell r="G1268" t="str">
            <v>LB</v>
          </cell>
          <cell r="H1268" t="str">
            <v>SUPER-SET SOLDR .032</v>
          </cell>
          <cell r="I1268">
            <v>0</v>
          </cell>
          <cell r="J1268">
            <v>30</v>
          </cell>
        </row>
        <row r="1269">
          <cell r="A1269">
            <v>6.2400000929832462</v>
          </cell>
          <cell r="B1269" t="str">
            <v>007439921</v>
          </cell>
          <cell r="C1269" t="str">
            <v>LEAD INORG. DUST &amp;</v>
          </cell>
          <cell r="D1269" t="str">
            <v>L7WW</v>
          </cell>
          <cell r="E1269" t="str">
            <v>4966</v>
          </cell>
          <cell r="F1269">
            <v>780</v>
          </cell>
          <cell r="G1269" t="str">
            <v>LB</v>
          </cell>
          <cell r="H1269" t="str">
            <v>SIB (SILICON BRONZE)</v>
          </cell>
          <cell r="I1269">
            <v>8.1999998092651367</v>
          </cell>
          <cell r="J1269">
            <v>0.80000001192092896</v>
          </cell>
        </row>
        <row r="1270">
          <cell r="A1270">
            <v>0</v>
          </cell>
          <cell r="B1270" t="str">
            <v>007439921</v>
          </cell>
          <cell r="C1270" t="str">
            <v>LEAD INORG. DUST &amp;</v>
          </cell>
          <cell r="D1270" t="str">
            <v>L10LEAN</v>
          </cell>
          <cell r="E1270" t="str">
            <v>4450A</v>
          </cell>
          <cell r="F1270">
            <v>240</v>
          </cell>
          <cell r="G1270" t="str">
            <v>LB</v>
          </cell>
          <cell r="H1270" t="str">
            <v>SOLDER ALLOYS CONTAINING LEAD</v>
          </cell>
          <cell r="I1270">
            <v>8.3000001907348633</v>
          </cell>
          <cell r="J1270">
            <v>0</v>
          </cell>
        </row>
        <row r="1271">
          <cell r="A1271">
            <v>0</v>
          </cell>
          <cell r="B1271" t="str">
            <v>007439921</v>
          </cell>
          <cell r="C1271" t="str">
            <v>LEAD INORG. DUST &amp;</v>
          </cell>
          <cell r="D1271" t="str">
            <v>L63SALES</v>
          </cell>
          <cell r="E1271" t="str">
            <v>4450B</v>
          </cell>
          <cell r="F1271">
            <v>16</v>
          </cell>
          <cell r="G1271" t="str">
            <v>LB</v>
          </cell>
          <cell r="H1271" t="str">
            <v>44 FLUX CORED SOLDER</v>
          </cell>
          <cell r="I1271">
            <v>8.3000001907348633</v>
          </cell>
          <cell r="J1271">
            <v>0</v>
          </cell>
        </row>
        <row r="1272">
          <cell r="A1272">
            <v>0</v>
          </cell>
          <cell r="B1272" t="str">
            <v>007439921</v>
          </cell>
          <cell r="C1272" t="str">
            <v>LEAD INORG. DUST &amp;</v>
          </cell>
          <cell r="D1272" t="str">
            <v>LALTOONA</v>
          </cell>
          <cell r="E1272" t="str">
            <v>4450A</v>
          </cell>
          <cell r="F1272">
            <v>40</v>
          </cell>
          <cell r="G1272" t="str">
            <v>LB</v>
          </cell>
          <cell r="H1272" t="str">
            <v>SOLDER ALLOYS CONTAINING LEAD</v>
          </cell>
          <cell r="I1272">
            <v>8.3000001907348633</v>
          </cell>
          <cell r="J1272">
            <v>0</v>
          </cell>
        </row>
        <row r="1273">
          <cell r="A1273">
            <v>0</v>
          </cell>
          <cell r="B1273" t="str">
            <v>007439921</v>
          </cell>
          <cell r="C1273" t="str">
            <v>LEAD INORG. DUST &amp;</v>
          </cell>
          <cell r="D1273" t="str">
            <v>LFMIEERR</v>
          </cell>
          <cell r="E1273" t="str">
            <v>4450A</v>
          </cell>
          <cell r="F1273">
            <v>10</v>
          </cell>
          <cell r="G1273" t="str">
            <v>LB</v>
          </cell>
          <cell r="H1273" t="str">
            <v>SOLDER ALLOYS CONTAINING LEAD</v>
          </cell>
          <cell r="I1273">
            <v>8.3000001907348633</v>
          </cell>
          <cell r="J1273">
            <v>0</v>
          </cell>
        </row>
        <row r="1274">
          <cell r="A1274">
            <v>0</v>
          </cell>
          <cell r="B1274" t="str">
            <v>007439921</v>
          </cell>
          <cell r="C1274" t="str">
            <v>LEAD INORG. DUST &amp;</v>
          </cell>
          <cell r="D1274" t="str">
            <v>T731378</v>
          </cell>
          <cell r="E1274" t="str">
            <v>4450A</v>
          </cell>
          <cell r="F1274">
            <v>10</v>
          </cell>
          <cell r="G1274" t="str">
            <v>LB</v>
          </cell>
          <cell r="H1274" t="str">
            <v>SOLDER ALLOYS CONTAINING LEAD</v>
          </cell>
          <cell r="I1274">
            <v>8.3000001907348633</v>
          </cell>
          <cell r="J1274">
            <v>0</v>
          </cell>
        </row>
        <row r="1275">
          <cell r="A1275">
            <v>0</v>
          </cell>
          <cell r="B1275" t="str">
            <v>007439921</v>
          </cell>
          <cell r="C1275" t="str">
            <v>LEAD INORG. DUST &amp;</v>
          </cell>
          <cell r="D1275" t="str">
            <v>T758005</v>
          </cell>
          <cell r="E1275" t="str">
            <v>4450A</v>
          </cell>
          <cell r="F1275">
            <v>20</v>
          </cell>
          <cell r="G1275" t="str">
            <v>LB</v>
          </cell>
          <cell r="H1275" t="str">
            <v>SOLDER ALLOYS CONTAINING LEAD</v>
          </cell>
          <cell r="I1275">
            <v>8.3000001907348633</v>
          </cell>
          <cell r="J1275">
            <v>0</v>
          </cell>
        </row>
        <row r="1276">
          <cell r="A1276">
            <v>0</v>
          </cell>
          <cell r="B1276" t="str">
            <v>007439921</v>
          </cell>
          <cell r="C1276" t="str">
            <v>LEAD INORG. DUST &amp;</v>
          </cell>
          <cell r="D1276" t="str">
            <v>T758005</v>
          </cell>
          <cell r="E1276" t="str">
            <v>4450B</v>
          </cell>
          <cell r="F1276">
            <v>5</v>
          </cell>
          <cell r="G1276" t="str">
            <v>LB</v>
          </cell>
          <cell r="H1276" t="str">
            <v>44 FLUX CORED SOLDER</v>
          </cell>
          <cell r="I1276">
            <v>8.3000001907348633</v>
          </cell>
          <cell r="J1276">
            <v>0</v>
          </cell>
        </row>
        <row r="1277">
          <cell r="A1277">
            <v>13.140000092983247</v>
          </cell>
          <cell r="C1277" t="str">
            <v>LEAD INORG. DUST &amp; Total</v>
          </cell>
        </row>
        <row r="1278">
          <cell r="A1278">
            <v>0.3</v>
          </cell>
          <cell r="B1278" t="str">
            <v>000121755</v>
          </cell>
          <cell r="C1278" t="str">
            <v>MALATHION     SKIN</v>
          </cell>
          <cell r="D1278" t="str">
            <v>L12MAINT</v>
          </cell>
          <cell r="E1278" t="str">
            <v>7618</v>
          </cell>
          <cell r="F1278">
            <v>0.75</v>
          </cell>
          <cell r="G1278" t="str">
            <v>GL</v>
          </cell>
          <cell r="H1278" t="str">
            <v>PRO-LINK BEE,WASP, HORNET KLR</v>
          </cell>
          <cell r="I1278">
            <v>8</v>
          </cell>
          <cell r="J1278">
            <v>5</v>
          </cell>
        </row>
        <row r="1279">
          <cell r="A1279">
            <v>0.3</v>
          </cell>
          <cell r="B1279" t="str">
            <v>000121755</v>
          </cell>
          <cell r="C1279" t="str">
            <v>MALATHION     SKIN</v>
          </cell>
          <cell r="D1279" t="str">
            <v>L20E</v>
          </cell>
          <cell r="E1279" t="str">
            <v>7618</v>
          </cell>
          <cell r="F1279">
            <v>0.75</v>
          </cell>
          <cell r="G1279" t="str">
            <v>GL</v>
          </cell>
          <cell r="H1279" t="str">
            <v>PRO-LINK BEE,WASP, HORNET KLR</v>
          </cell>
          <cell r="I1279">
            <v>8</v>
          </cell>
          <cell r="J1279">
            <v>5</v>
          </cell>
        </row>
        <row r="1280">
          <cell r="A1280">
            <v>1.3</v>
          </cell>
          <cell r="B1280" t="str">
            <v>000121755</v>
          </cell>
          <cell r="C1280" t="str">
            <v>MALATHION     SKIN</v>
          </cell>
          <cell r="D1280" t="str">
            <v>L24MAINT</v>
          </cell>
          <cell r="E1280" t="str">
            <v>7618</v>
          </cell>
          <cell r="F1280">
            <v>3.25</v>
          </cell>
          <cell r="G1280" t="str">
            <v>GL</v>
          </cell>
          <cell r="H1280" t="str">
            <v>PRO-LINK BEE,WASP, HORNET KLR</v>
          </cell>
          <cell r="I1280">
            <v>8</v>
          </cell>
          <cell r="J1280">
            <v>5</v>
          </cell>
        </row>
        <row r="1281">
          <cell r="A1281">
            <v>1.2</v>
          </cell>
          <cell r="B1281" t="str">
            <v>000121755</v>
          </cell>
          <cell r="C1281" t="str">
            <v>MALATHION     SKIN</v>
          </cell>
          <cell r="D1281" t="str">
            <v>L24MEC</v>
          </cell>
          <cell r="E1281" t="str">
            <v>7618</v>
          </cell>
          <cell r="F1281">
            <v>3</v>
          </cell>
          <cell r="G1281" t="str">
            <v>GL</v>
          </cell>
          <cell r="H1281" t="str">
            <v>PRO-LINK BEE,WASP, HORNET KLR</v>
          </cell>
          <cell r="I1281">
            <v>8</v>
          </cell>
          <cell r="J1281">
            <v>5</v>
          </cell>
        </row>
        <row r="1282">
          <cell r="A1282">
            <v>0.2</v>
          </cell>
          <cell r="B1282" t="str">
            <v>000121755</v>
          </cell>
          <cell r="C1282" t="str">
            <v>MALATHION     SKIN</v>
          </cell>
          <cell r="D1282" t="str">
            <v>L4JAN</v>
          </cell>
          <cell r="E1282" t="str">
            <v>7618</v>
          </cell>
          <cell r="F1282">
            <v>0.5</v>
          </cell>
          <cell r="G1282" t="str">
            <v>GL</v>
          </cell>
          <cell r="H1282" t="str">
            <v>PRO-LINK BEE,WASP, HORNET KLR</v>
          </cell>
          <cell r="I1282">
            <v>8</v>
          </cell>
          <cell r="J1282">
            <v>5</v>
          </cell>
        </row>
        <row r="1283">
          <cell r="A1283">
            <v>0.15</v>
          </cell>
          <cell r="B1283" t="str">
            <v>000121755</v>
          </cell>
          <cell r="C1283" t="str">
            <v>MALATHION     SKIN</v>
          </cell>
          <cell r="D1283" t="str">
            <v>L74720</v>
          </cell>
          <cell r="E1283" t="str">
            <v>7618</v>
          </cell>
          <cell r="F1283">
            <v>0.375</v>
          </cell>
          <cell r="G1283" t="str">
            <v>GL</v>
          </cell>
          <cell r="H1283" t="str">
            <v>PRO-LINK BEE,WASP, HORNET KLR</v>
          </cell>
          <cell r="I1283">
            <v>8</v>
          </cell>
          <cell r="J1283">
            <v>5</v>
          </cell>
        </row>
        <row r="1284">
          <cell r="A1284">
            <v>3.4499999999999997</v>
          </cell>
          <cell r="C1284" t="str">
            <v>MALATHION     SKIN Total</v>
          </cell>
        </row>
        <row r="1285">
          <cell r="A1285">
            <v>77.076999999999998</v>
          </cell>
          <cell r="B1285" t="str">
            <v>007439965</v>
          </cell>
          <cell r="C1285" t="str">
            <v>MANGANESE AS MN DUST &amp;</v>
          </cell>
          <cell r="D1285" t="str">
            <v>L44WW</v>
          </cell>
          <cell r="E1285" t="str">
            <v>1395D</v>
          </cell>
          <cell r="F1285">
            <v>110</v>
          </cell>
          <cell r="G1285" t="str">
            <v>GL</v>
          </cell>
          <cell r="H1285" t="str">
            <v>ADDIFIX 930, 940, 950, ETC.</v>
          </cell>
          <cell r="I1285">
            <v>10.01</v>
          </cell>
          <cell r="J1285">
            <v>7</v>
          </cell>
        </row>
        <row r="1286">
          <cell r="A1286">
            <v>2.3799999591708171E-2</v>
          </cell>
          <cell r="B1286" t="str">
            <v>007439965</v>
          </cell>
          <cell r="C1286" t="str">
            <v>MANGANESE AS MN DUST &amp;</v>
          </cell>
          <cell r="D1286" t="str">
            <v>L24PAINT</v>
          </cell>
          <cell r="E1286" t="str">
            <v>P352</v>
          </cell>
          <cell r="F1286">
            <v>1</v>
          </cell>
          <cell r="G1286" t="str">
            <v>GL</v>
          </cell>
          <cell r="H1286" t="str">
            <v>C-1934NOHAP</v>
          </cell>
          <cell r="I1286">
            <v>11.899999618530273</v>
          </cell>
          <cell r="J1286">
            <v>0.20000000298023224</v>
          </cell>
        </row>
        <row r="1287">
          <cell r="A1287">
            <v>6.1879998938441245</v>
          </cell>
          <cell r="B1287" t="str">
            <v>007439965</v>
          </cell>
          <cell r="C1287" t="str">
            <v>MANGANESE AS MN DUST &amp;</v>
          </cell>
          <cell r="D1287" t="str">
            <v>P312549</v>
          </cell>
          <cell r="E1287" t="str">
            <v>P352</v>
          </cell>
          <cell r="F1287">
            <v>260</v>
          </cell>
          <cell r="G1287" t="str">
            <v>GL</v>
          </cell>
          <cell r="H1287" t="str">
            <v>C-1934NOHAP</v>
          </cell>
          <cell r="I1287">
            <v>11.899999618530273</v>
          </cell>
          <cell r="J1287">
            <v>0.20000000298023224</v>
          </cell>
        </row>
        <row r="1288">
          <cell r="A1288">
            <v>8.2823998579144433</v>
          </cell>
          <cell r="B1288" t="str">
            <v>007439965</v>
          </cell>
          <cell r="C1288" t="str">
            <v>MANGANESE AS MN DUST &amp;</v>
          </cell>
          <cell r="D1288" t="str">
            <v>P314661</v>
          </cell>
          <cell r="E1288" t="str">
            <v>P352</v>
          </cell>
          <cell r="F1288">
            <v>348</v>
          </cell>
          <cell r="G1288" t="str">
            <v>GL</v>
          </cell>
          <cell r="H1288" t="str">
            <v>C-1934NOHAP</v>
          </cell>
          <cell r="I1288">
            <v>11.899999618530273</v>
          </cell>
          <cell r="J1288">
            <v>0.20000000298023224</v>
          </cell>
        </row>
        <row r="1289">
          <cell r="A1289">
            <v>0.47599999183416342</v>
          </cell>
          <cell r="B1289" t="str">
            <v>007439965</v>
          </cell>
          <cell r="C1289" t="str">
            <v>MANGANESE AS MN DUST &amp;</v>
          </cell>
          <cell r="D1289" t="str">
            <v>P634318</v>
          </cell>
          <cell r="E1289" t="str">
            <v>P352</v>
          </cell>
          <cell r="F1289">
            <v>20</v>
          </cell>
          <cell r="G1289" t="str">
            <v>GL</v>
          </cell>
          <cell r="H1289" t="str">
            <v>C-1934NOHAP</v>
          </cell>
          <cell r="I1289">
            <v>11.899999618530273</v>
          </cell>
          <cell r="J1289">
            <v>0.20000000298023224</v>
          </cell>
        </row>
        <row r="1290">
          <cell r="A1290">
            <v>2.1895999624371516</v>
          </cell>
          <cell r="B1290" t="str">
            <v>007439965</v>
          </cell>
          <cell r="C1290" t="str">
            <v>MANGANESE AS MN DUST &amp;</v>
          </cell>
          <cell r="D1290" t="str">
            <v>P634324</v>
          </cell>
          <cell r="E1290" t="str">
            <v>P352</v>
          </cell>
          <cell r="F1290">
            <v>92</v>
          </cell>
          <cell r="G1290" t="str">
            <v>GL</v>
          </cell>
          <cell r="H1290" t="str">
            <v>C-1934NOHAP</v>
          </cell>
          <cell r="I1290">
            <v>11.899999618530273</v>
          </cell>
          <cell r="J1290">
            <v>0.20000000298023224</v>
          </cell>
        </row>
        <row r="1291">
          <cell r="A1291">
            <v>10.257799824026224</v>
          </cell>
          <cell r="B1291" t="str">
            <v>007439965</v>
          </cell>
          <cell r="C1291" t="str">
            <v>MANGANESE AS MN DUST &amp;</v>
          </cell>
          <cell r="D1291" t="str">
            <v>P638384</v>
          </cell>
          <cell r="E1291" t="str">
            <v>P352</v>
          </cell>
          <cell r="F1291">
            <v>431</v>
          </cell>
          <cell r="G1291" t="str">
            <v>GL</v>
          </cell>
          <cell r="H1291" t="str">
            <v>C-1934NOHAP</v>
          </cell>
          <cell r="I1291">
            <v>11.899999618530273</v>
          </cell>
          <cell r="J1291">
            <v>0.20000000298023224</v>
          </cell>
        </row>
        <row r="1292">
          <cell r="A1292">
            <v>0.47599999183416342</v>
          </cell>
          <cell r="B1292" t="str">
            <v>007439965</v>
          </cell>
          <cell r="C1292" t="str">
            <v>MANGANESE AS MN DUST &amp;</v>
          </cell>
          <cell r="D1292" t="str">
            <v>P643454</v>
          </cell>
          <cell r="E1292" t="str">
            <v>P352</v>
          </cell>
          <cell r="F1292">
            <v>20</v>
          </cell>
          <cell r="G1292" t="str">
            <v>GL</v>
          </cell>
          <cell r="H1292" t="str">
            <v>C-1934NOHAP</v>
          </cell>
          <cell r="I1292">
            <v>11.899999618530273</v>
          </cell>
          <cell r="J1292">
            <v>0.20000000298023224</v>
          </cell>
        </row>
        <row r="1293">
          <cell r="A1293">
            <v>0.19039999673366537</v>
          </cell>
          <cell r="B1293" t="str">
            <v>007439965</v>
          </cell>
          <cell r="C1293" t="str">
            <v>MANGANESE AS MN DUST &amp;</v>
          </cell>
          <cell r="D1293" t="str">
            <v>P643456</v>
          </cell>
          <cell r="E1293" t="str">
            <v>P352</v>
          </cell>
          <cell r="F1293">
            <v>8</v>
          </cell>
          <cell r="G1293" t="str">
            <v>GL</v>
          </cell>
          <cell r="H1293" t="str">
            <v>C-1934NOHAP</v>
          </cell>
          <cell r="I1293">
            <v>11.899999618530273</v>
          </cell>
          <cell r="J1293">
            <v>0.20000000298023224</v>
          </cell>
        </row>
        <row r="1294">
          <cell r="A1294">
            <v>2.3799999591708171E-2</v>
          </cell>
          <cell r="B1294" t="str">
            <v>007439965</v>
          </cell>
          <cell r="C1294" t="str">
            <v>MANGANESE AS MN DUST &amp;</v>
          </cell>
          <cell r="D1294" t="str">
            <v>P644492</v>
          </cell>
          <cell r="E1294" t="str">
            <v>P352</v>
          </cell>
          <cell r="F1294">
            <v>1</v>
          </cell>
          <cell r="G1294" t="str">
            <v>GL</v>
          </cell>
          <cell r="H1294" t="str">
            <v>C-1934NOHAP</v>
          </cell>
          <cell r="I1294">
            <v>11.899999618530273</v>
          </cell>
          <cell r="J1294">
            <v>0.20000000298023224</v>
          </cell>
        </row>
        <row r="1295">
          <cell r="A1295">
            <v>0.76159998693466147</v>
          </cell>
          <cell r="B1295" t="str">
            <v>007439965</v>
          </cell>
          <cell r="C1295" t="str">
            <v>MANGANESE AS MN DUST &amp;</v>
          </cell>
          <cell r="D1295" t="str">
            <v>P657595</v>
          </cell>
          <cell r="E1295" t="str">
            <v>P352</v>
          </cell>
          <cell r="F1295">
            <v>32</v>
          </cell>
          <cell r="G1295" t="str">
            <v>GL</v>
          </cell>
          <cell r="H1295" t="str">
            <v>C-1934NOHAP</v>
          </cell>
          <cell r="I1295">
            <v>11.899999618530273</v>
          </cell>
          <cell r="J1295">
            <v>0.20000000298023224</v>
          </cell>
        </row>
        <row r="1296">
          <cell r="A1296">
            <v>2.427599958354234</v>
          </cell>
          <cell r="B1296" t="str">
            <v>007439965</v>
          </cell>
          <cell r="C1296" t="str">
            <v>MANGANESE AS MN DUST &amp;</v>
          </cell>
          <cell r="D1296" t="str">
            <v>P657596</v>
          </cell>
          <cell r="E1296" t="str">
            <v>P352</v>
          </cell>
          <cell r="F1296">
            <v>102</v>
          </cell>
          <cell r="G1296" t="str">
            <v>GL</v>
          </cell>
          <cell r="H1296" t="str">
            <v>C-1934NOHAP</v>
          </cell>
          <cell r="I1296">
            <v>11.899999618530273</v>
          </cell>
          <cell r="J1296">
            <v>0.20000000298023224</v>
          </cell>
        </row>
        <row r="1297">
          <cell r="A1297">
            <v>9.5199998366832683E-2</v>
          </cell>
          <cell r="B1297" t="str">
            <v>007439965</v>
          </cell>
          <cell r="C1297" t="str">
            <v>MANGANESE AS MN DUST &amp;</v>
          </cell>
          <cell r="D1297" t="str">
            <v>P903438</v>
          </cell>
          <cell r="E1297" t="str">
            <v>P352</v>
          </cell>
          <cell r="F1297">
            <v>4</v>
          </cell>
          <cell r="G1297" t="str">
            <v>GL</v>
          </cell>
          <cell r="H1297" t="str">
            <v>C-1934NOHAP</v>
          </cell>
          <cell r="I1297">
            <v>11.899999618530273</v>
          </cell>
          <cell r="J1297">
            <v>0.20000000298023224</v>
          </cell>
        </row>
        <row r="1298">
          <cell r="A1298">
            <v>3.212999944880603</v>
          </cell>
          <cell r="B1298" t="str">
            <v>007439965</v>
          </cell>
          <cell r="C1298" t="str">
            <v>MANGANESE AS MN DUST &amp;</v>
          </cell>
          <cell r="D1298" t="str">
            <v>X420002</v>
          </cell>
          <cell r="E1298" t="str">
            <v>P352</v>
          </cell>
          <cell r="F1298">
            <v>135</v>
          </cell>
          <cell r="G1298" t="str">
            <v>GL</v>
          </cell>
          <cell r="H1298" t="str">
            <v>C-1934NOHAP</v>
          </cell>
          <cell r="I1298">
            <v>11.899999618530273</v>
          </cell>
          <cell r="J1298">
            <v>0.20000000298023224</v>
          </cell>
        </row>
        <row r="1299">
          <cell r="A1299">
            <v>16.945599709296221</v>
          </cell>
          <cell r="B1299" t="str">
            <v>007439965</v>
          </cell>
          <cell r="C1299" t="str">
            <v>MANGANESE AS MN DUST &amp;</v>
          </cell>
          <cell r="D1299" t="str">
            <v>X420004</v>
          </cell>
          <cell r="E1299" t="str">
            <v>P352</v>
          </cell>
          <cell r="F1299">
            <v>712</v>
          </cell>
          <cell r="G1299" t="str">
            <v>GL</v>
          </cell>
          <cell r="H1299" t="str">
            <v>C-1934NOHAP</v>
          </cell>
          <cell r="I1299">
            <v>11.899999618530273</v>
          </cell>
          <cell r="J1299">
            <v>0.20000000298023224</v>
          </cell>
        </row>
        <row r="1300">
          <cell r="A1300">
            <v>5.1169999122172571</v>
          </cell>
          <cell r="B1300" t="str">
            <v>007439965</v>
          </cell>
          <cell r="C1300" t="str">
            <v>MANGANESE AS MN DUST &amp;</v>
          </cell>
          <cell r="D1300" t="str">
            <v>X420014</v>
          </cell>
          <cell r="E1300" t="str">
            <v>P352</v>
          </cell>
          <cell r="F1300">
            <v>215</v>
          </cell>
          <cell r="G1300" t="str">
            <v>GL</v>
          </cell>
          <cell r="H1300" t="str">
            <v>C-1934NOHAP</v>
          </cell>
          <cell r="I1300">
            <v>11.899999618530273</v>
          </cell>
          <cell r="J1300">
            <v>0.20000000298023224</v>
          </cell>
        </row>
        <row r="1301">
          <cell r="A1301">
            <v>0</v>
          </cell>
          <cell r="B1301" t="str">
            <v>007439965</v>
          </cell>
          <cell r="C1301" t="str">
            <v>MANGANESE AS MN DUST &amp;</v>
          </cell>
          <cell r="D1301" t="str">
            <v>L10WW</v>
          </cell>
          <cell r="E1301" t="str">
            <v>1607E</v>
          </cell>
          <cell r="F1301">
            <v>2950</v>
          </cell>
          <cell r="G1301" t="str">
            <v>LB</v>
          </cell>
          <cell r="H1301" t="str">
            <v>TYPE 6027 ELECTRODES</v>
          </cell>
          <cell r="I1301">
            <v>0</v>
          </cell>
          <cell r="J1301">
            <v>0</v>
          </cell>
        </row>
        <row r="1302">
          <cell r="A1302">
            <v>2.999999932944775E-3</v>
          </cell>
          <cell r="B1302" t="str">
            <v>007439965</v>
          </cell>
          <cell r="C1302" t="str">
            <v>MANGANESE AS MN DUST &amp;</v>
          </cell>
          <cell r="D1302" t="str">
            <v>L10WW</v>
          </cell>
          <cell r="E1302" t="str">
            <v>2960</v>
          </cell>
          <cell r="F1302">
            <v>30</v>
          </cell>
          <cell r="G1302" t="str">
            <v>LB</v>
          </cell>
          <cell r="H1302" t="str">
            <v>CERTANIUM 608</v>
          </cell>
          <cell r="I1302">
            <v>0</v>
          </cell>
          <cell r="J1302">
            <v>9.9999997764825821E-3</v>
          </cell>
        </row>
        <row r="1303">
          <cell r="A1303">
            <v>3.3</v>
          </cell>
          <cell r="B1303" t="str">
            <v>007439965</v>
          </cell>
          <cell r="C1303" t="str">
            <v>MANGANESE AS MN DUST &amp;</v>
          </cell>
          <cell r="D1303" t="str">
            <v>L10WW</v>
          </cell>
          <cell r="E1303" t="str">
            <v>4959</v>
          </cell>
          <cell r="F1303">
            <v>165</v>
          </cell>
          <cell r="G1303" t="str">
            <v>LB</v>
          </cell>
          <cell r="H1303" t="str">
            <v>EAGLE WIRE ER70S-6</v>
          </cell>
          <cell r="I1303">
            <v>0</v>
          </cell>
          <cell r="J1303">
            <v>2</v>
          </cell>
        </row>
        <row r="1304">
          <cell r="A1304">
            <v>65</v>
          </cell>
          <cell r="B1304" t="str">
            <v>007439965</v>
          </cell>
          <cell r="C1304" t="str">
            <v>MANGANESE AS MN DUST &amp;</v>
          </cell>
          <cell r="D1304" t="str">
            <v>L10WW</v>
          </cell>
          <cell r="E1304" t="str">
            <v>4961</v>
          </cell>
          <cell r="F1304">
            <v>1300</v>
          </cell>
          <cell r="G1304" t="str">
            <v>LB</v>
          </cell>
          <cell r="H1304" t="str">
            <v>MUREX 7024 SPEEDEX 24</v>
          </cell>
          <cell r="I1304">
            <v>0</v>
          </cell>
          <cell r="J1304">
            <v>5</v>
          </cell>
        </row>
        <row r="1305">
          <cell r="A1305">
            <v>198.5</v>
          </cell>
          <cell r="B1305" t="str">
            <v>007439965</v>
          </cell>
          <cell r="C1305" t="str">
            <v>MANGANESE AS MN DUST &amp;</v>
          </cell>
          <cell r="D1305" t="str">
            <v>L10WW</v>
          </cell>
          <cell r="E1305" t="str">
            <v>4962</v>
          </cell>
          <cell r="F1305">
            <v>19850</v>
          </cell>
          <cell r="G1305" t="str">
            <v>LB</v>
          </cell>
          <cell r="H1305" t="str">
            <v>MUREX 6011C (611C)</v>
          </cell>
          <cell r="I1305">
            <v>0</v>
          </cell>
          <cell r="J1305">
            <v>1</v>
          </cell>
        </row>
        <row r="1306">
          <cell r="A1306">
            <v>82.5</v>
          </cell>
          <cell r="B1306" t="str">
            <v>007439965</v>
          </cell>
          <cell r="C1306" t="str">
            <v>MANGANESE AS MN DUST &amp;</v>
          </cell>
          <cell r="D1306" t="str">
            <v>L10WW</v>
          </cell>
          <cell r="E1306" t="str">
            <v>4963</v>
          </cell>
          <cell r="F1306">
            <v>1650</v>
          </cell>
          <cell r="G1306" t="str">
            <v>LB</v>
          </cell>
          <cell r="H1306" t="str">
            <v>MUREX 7014 SPEEDEX U</v>
          </cell>
          <cell r="I1306">
            <v>0</v>
          </cell>
          <cell r="J1306">
            <v>5</v>
          </cell>
        </row>
        <row r="1307">
          <cell r="A1307">
            <v>90</v>
          </cell>
          <cell r="B1307" t="str">
            <v>007439965</v>
          </cell>
          <cell r="C1307" t="str">
            <v>MANGANESE AS MN DUST &amp;</v>
          </cell>
          <cell r="D1307" t="str">
            <v>L10WW</v>
          </cell>
          <cell r="E1307" t="str">
            <v>4964</v>
          </cell>
          <cell r="F1307">
            <v>1800</v>
          </cell>
          <cell r="G1307" t="str">
            <v>LB</v>
          </cell>
          <cell r="H1307" t="str">
            <v>MUREX 7018 MR SPEEDEX HTS-M</v>
          </cell>
          <cell r="I1307">
            <v>0</v>
          </cell>
          <cell r="J1307">
            <v>5</v>
          </cell>
        </row>
        <row r="1308">
          <cell r="A1308">
            <v>0</v>
          </cell>
          <cell r="B1308" t="str">
            <v>007439965</v>
          </cell>
          <cell r="C1308" t="str">
            <v>MANGANESE AS MN DUST &amp;</v>
          </cell>
          <cell r="D1308" t="str">
            <v>L10WW</v>
          </cell>
          <cell r="E1308" t="str">
            <v>7494J</v>
          </cell>
          <cell r="F1308">
            <v>3335</v>
          </cell>
          <cell r="G1308" t="str">
            <v>LB</v>
          </cell>
          <cell r="H1308" t="str">
            <v>DUAL SHIELD MILD STL7100 ULTRA</v>
          </cell>
          <cell r="I1308">
            <v>0</v>
          </cell>
          <cell r="J1308">
            <v>0</v>
          </cell>
        </row>
        <row r="1309">
          <cell r="A1309">
            <v>0</v>
          </cell>
          <cell r="B1309" t="str">
            <v>007439965</v>
          </cell>
          <cell r="C1309" t="str">
            <v>MANGANESE AS MN DUST &amp;</v>
          </cell>
          <cell r="D1309" t="str">
            <v>L10WW</v>
          </cell>
          <cell r="E1309" t="str">
            <v>7497A</v>
          </cell>
          <cell r="F1309">
            <v>6600</v>
          </cell>
          <cell r="G1309" t="str">
            <v>LB</v>
          </cell>
          <cell r="H1309" t="str">
            <v>ATOM ARC LOW ELECTRODES-7018</v>
          </cell>
          <cell r="I1309">
            <v>0</v>
          </cell>
          <cell r="J1309">
            <v>0</v>
          </cell>
        </row>
        <row r="1310">
          <cell r="A1310">
            <v>0</v>
          </cell>
          <cell r="B1310" t="str">
            <v>007439965</v>
          </cell>
          <cell r="C1310" t="str">
            <v>MANGANESE AS MN DUST &amp;</v>
          </cell>
          <cell r="D1310" t="str">
            <v>L10WW</v>
          </cell>
          <cell r="E1310" t="str">
            <v>7498P</v>
          </cell>
          <cell r="F1310">
            <v>3700</v>
          </cell>
          <cell r="G1310" t="str">
            <v>LB</v>
          </cell>
          <cell r="H1310" t="str">
            <v>STEEL/ALLOY ELECTRODES 7024</v>
          </cell>
          <cell r="I1310">
            <v>0</v>
          </cell>
          <cell r="J1310">
            <v>0</v>
          </cell>
        </row>
        <row r="1311">
          <cell r="A1311">
            <v>6.5</v>
          </cell>
          <cell r="B1311" t="str">
            <v>007439965</v>
          </cell>
          <cell r="C1311" t="str">
            <v>MANGANESE AS MN DUST &amp;</v>
          </cell>
          <cell r="D1311" t="str">
            <v>L12WW</v>
          </cell>
          <cell r="E1311" t="str">
            <v>4962</v>
          </cell>
          <cell r="F1311">
            <v>650</v>
          </cell>
          <cell r="G1311" t="str">
            <v>LB</v>
          </cell>
          <cell r="H1311" t="str">
            <v>MUREX 6011C (611C)</v>
          </cell>
          <cell r="I1311">
            <v>0</v>
          </cell>
          <cell r="J1311">
            <v>1</v>
          </cell>
        </row>
        <row r="1312">
          <cell r="A1312">
            <v>270</v>
          </cell>
          <cell r="B1312" t="str">
            <v>007439965</v>
          </cell>
          <cell r="C1312" t="str">
            <v>MANGANESE AS MN DUST &amp;</v>
          </cell>
          <cell r="D1312" t="str">
            <v>L12WW</v>
          </cell>
          <cell r="E1312" t="str">
            <v>4964</v>
          </cell>
          <cell r="F1312">
            <v>5400</v>
          </cell>
          <cell r="G1312" t="str">
            <v>LB</v>
          </cell>
          <cell r="H1312" t="str">
            <v>MUREX 7018 MR SPEEDEX HTS-M</v>
          </cell>
          <cell r="I1312">
            <v>0</v>
          </cell>
          <cell r="J1312">
            <v>5</v>
          </cell>
        </row>
        <row r="1313">
          <cell r="A1313">
            <v>0</v>
          </cell>
          <cell r="B1313" t="str">
            <v>007439965</v>
          </cell>
          <cell r="C1313" t="str">
            <v>MANGANESE AS MN DUST &amp;</v>
          </cell>
          <cell r="D1313" t="str">
            <v>L12WW</v>
          </cell>
          <cell r="E1313" t="str">
            <v>7493C</v>
          </cell>
          <cell r="F1313">
            <v>968</v>
          </cell>
          <cell r="G1313" t="str">
            <v>LB</v>
          </cell>
          <cell r="H1313" t="str">
            <v>STEEL WELD ELECTRODE,ROD-29S</v>
          </cell>
          <cell r="I1313">
            <v>0</v>
          </cell>
          <cell r="J1313">
            <v>0</v>
          </cell>
        </row>
        <row r="1314">
          <cell r="A1314">
            <v>0</v>
          </cell>
          <cell r="B1314" t="str">
            <v>007439965</v>
          </cell>
          <cell r="C1314" t="str">
            <v>MANGANESE AS MN DUST &amp;</v>
          </cell>
          <cell r="D1314" t="str">
            <v>L12WW</v>
          </cell>
          <cell r="E1314" t="str">
            <v>7497A</v>
          </cell>
          <cell r="F1314">
            <v>1300</v>
          </cell>
          <cell r="G1314" t="str">
            <v>LB</v>
          </cell>
          <cell r="H1314" t="str">
            <v>ATOM ARC LOW ELECTRODES-7018</v>
          </cell>
          <cell r="I1314">
            <v>0</v>
          </cell>
          <cell r="J1314">
            <v>0</v>
          </cell>
        </row>
        <row r="1315">
          <cell r="A1315">
            <v>1.4</v>
          </cell>
          <cell r="B1315" t="str">
            <v>007439965</v>
          </cell>
          <cell r="C1315" t="str">
            <v>MANGANESE AS MN DUST &amp;</v>
          </cell>
          <cell r="D1315" t="str">
            <v>L13BWW</v>
          </cell>
          <cell r="E1315" t="str">
            <v>1395D</v>
          </cell>
          <cell r="F1315">
            <v>20</v>
          </cell>
          <cell r="G1315" t="str">
            <v>LB</v>
          </cell>
          <cell r="H1315" t="str">
            <v>ADDIFIX 930, 940, 950, ETC.</v>
          </cell>
          <cell r="I1315">
            <v>0</v>
          </cell>
          <cell r="J1315">
            <v>7</v>
          </cell>
        </row>
        <row r="1316">
          <cell r="A1316">
            <v>2.2000000000000002</v>
          </cell>
          <cell r="B1316" t="str">
            <v>007439965</v>
          </cell>
          <cell r="C1316" t="str">
            <v>MANGANESE AS MN DUST &amp;</v>
          </cell>
          <cell r="D1316" t="str">
            <v>L13BWW</v>
          </cell>
          <cell r="E1316" t="str">
            <v>1395F</v>
          </cell>
          <cell r="F1316">
            <v>110</v>
          </cell>
          <cell r="G1316" t="str">
            <v>LB</v>
          </cell>
          <cell r="H1316" t="str">
            <v>ADDIFIX 113, 120, 210, ETC.</v>
          </cell>
          <cell r="I1316">
            <v>0</v>
          </cell>
          <cell r="J1316">
            <v>2</v>
          </cell>
        </row>
        <row r="1317">
          <cell r="A1317">
            <v>0.5</v>
          </cell>
          <cell r="B1317" t="str">
            <v>007439965</v>
          </cell>
          <cell r="C1317" t="str">
            <v>MANGANESE AS MN DUST &amp;</v>
          </cell>
          <cell r="D1317" t="str">
            <v>L13BWW</v>
          </cell>
          <cell r="E1317" t="str">
            <v>4962</v>
          </cell>
          <cell r="F1317">
            <v>50</v>
          </cell>
          <cell r="G1317" t="str">
            <v>LB</v>
          </cell>
          <cell r="H1317" t="str">
            <v>MUREX 6011C (611C)</v>
          </cell>
          <cell r="I1317">
            <v>0</v>
          </cell>
          <cell r="J1317">
            <v>1</v>
          </cell>
        </row>
        <row r="1318">
          <cell r="A1318">
            <v>0.1</v>
          </cell>
          <cell r="B1318" t="str">
            <v>007439965</v>
          </cell>
          <cell r="C1318" t="str">
            <v>MANGANESE AS MN DUST &amp;</v>
          </cell>
          <cell r="D1318" t="str">
            <v>L14LAB</v>
          </cell>
          <cell r="E1318" t="str">
            <v>5610</v>
          </cell>
          <cell r="F1318">
            <v>10</v>
          </cell>
          <cell r="G1318" t="str">
            <v>LB</v>
          </cell>
          <cell r="H1318" t="str">
            <v>CERTANIUM 72 - 1/16</v>
          </cell>
          <cell r="I1318">
            <v>0</v>
          </cell>
          <cell r="J1318">
            <v>1</v>
          </cell>
        </row>
        <row r="1319">
          <cell r="A1319">
            <v>15</v>
          </cell>
          <cell r="B1319" t="str">
            <v>007439965</v>
          </cell>
          <cell r="C1319" t="str">
            <v>MANGANESE AS MN DUST &amp;</v>
          </cell>
          <cell r="D1319" t="str">
            <v>L18WW</v>
          </cell>
          <cell r="E1319" t="str">
            <v>4963</v>
          </cell>
          <cell r="F1319">
            <v>300</v>
          </cell>
          <cell r="G1319" t="str">
            <v>LB</v>
          </cell>
          <cell r="H1319" t="str">
            <v>MUREX 7014 SPEEDEX U</v>
          </cell>
          <cell r="I1319">
            <v>0</v>
          </cell>
          <cell r="J1319">
            <v>5</v>
          </cell>
        </row>
        <row r="1320">
          <cell r="A1320">
            <v>0</v>
          </cell>
          <cell r="B1320" t="str">
            <v>007439965</v>
          </cell>
          <cell r="C1320" t="str">
            <v>MANGANESE AS MN DUST &amp;</v>
          </cell>
          <cell r="D1320" t="str">
            <v>L18WW</v>
          </cell>
          <cell r="E1320" t="str">
            <v>7494J</v>
          </cell>
          <cell r="F1320">
            <v>4800</v>
          </cell>
          <cell r="G1320" t="str">
            <v>LB</v>
          </cell>
          <cell r="H1320" t="str">
            <v>DUAL SHIELD MILD STL7100 ULTRA</v>
          </cell>
          <cell r="I1320">
            <v>0</v>
          </cell>
          <cell r="J1320">
            <v>0</v>
          </cell>
        </row>
        <row r="1321">
          <cell r="A1321">
            <v>0</v>
          </cell>
          <cell r="B1321" t="str">
            <v>007439965</v>
          </cell>
          <cell r="C1321" t="str">
            <v>MANGANESE AS MN DUST &amp;</v>
          </cell>
          <cell r="D1321" t="str">
            <v>L18WW</v>
          </cell>
          <cell r="E1321" t="str">
            <v>7496B</v>
          </cell>
          <cell r="F1321">
            <v>1600</v>
          </cell>
          <cell r="G1321" t="str">
            <v>LB</v>
          </cell>
          <cell r="H1321" t="str">
            <v>COMPOSITE ELECTRODES - 70</v>
          </cell>
          <cell r="I1321">
            <v>0</v>
          </cell>
          <cell r="J1321">
            <v>0</v>
          </cell>
        </row>
        <row r="1322">
          <cell r="A1322">
            <v>0</v>
          </cell>
          <cell r="B1322" t="str">
            <v>007439965</v>
          </cell>
          <cell r="C1322" t="str">
            <v>MANGANESE AS MN DUST &amp;</v>
          </cell>
          <cell r="D1322" t="str">
            <v>L18WW</v>
          </cell>
          <cell r="E1322" t="str">
            <v>7497A</v>
          </cell>
          <cell r="F1322">
            <v>1250</v>
          </cell>
          <cell r="G1322" t="str">
            <v>LB</v>
          </cell>
          <cell r="H1322" t="str">
            <v>ATOM ARC LOW ELECTRODES-7018</v>
          </cell>
          <cell r="I1322">
            <v>0</v>
          </cell>
          <cell r="J1322">
            <v>0</v>
          </cell>
        </row>
        <row r="1323">
          <cell r="A1323">
            <v>6.000000089406967E-2</v>
          </cell>
          <cell r="B1323" t="str">
            <v>007439965</v>
          </cell>
          <cell r="C1323" t="str">
            <v>MANGANESE AS MN DUST &amp;</v>
          </cell>
          <cell r="D1323" t="str">
            <v>L20WW</v>
          </cell>
          <cell r="E1323" t="str">
            <v>2785</v>
          </cell>
          <cell r="F1323">
            <v>60</v>
          </cell>
          <cell r="G1323" t="str">
            <v>LB</v>
          </cell>
          <cell r="H1323" t="str">
            <v>CERTANIUM 701</v>
          </cell>
          <cell r="I1323">
            <v>0</v>
          </cell>
          <cell r="J1323">
            <v>0.10000000149011612</v>
          </cell>
        </row>
        <row r="1324">
          <cell r="A1324">
            <v>0.55000000000000004</v>
          </cell>
          <cell r="B1324" t="str">
            <v>007439965</v>
          </cell>
          <cell r="C1324" t="str">
            <v>MANGANESE AS MN DUST &amp;</v>
          </cell>
          <cell r="D1324" t="str">
            <v>L20WW</v>
          </cell>
          <cell r="E1324" t="str">
            <v>4968</v>
          </cell>
          <cell r="F1324">
            <v>22</v>
          </cell>
          <cell r="G1324" t="str">
            <v>LB</v>
          </cell>
          <cell r="H1324" t="str">
            <v>BRUTUS-A</v>
          </cell>
          <cell r="I1324">
            <v>0</v>
          </cell>
          <cell r="J1324">
            <v>2.5</v>
          </cell>
        </row>
        <row r="1325">
          <cell r="A1325">
            <v>0.55000000000000004</v>
          </cell>
          <cell r="B1325" t="str">
            <v>007439965</v>
          </cell>
          <cell r="C1325" t="str">
            <v>MANGANESE AS MN DUST &amp;</v>
          </cell>
          <cell r="D1325" t="str">
            <v>L20WW</v>
          </cell>
          <cell r="E1325" t="str">
            <v>4969</v>
          </cell>
          <cell r="F1325">
            <v>22</v>
          </cell>
          <cell r="G1325" t="str">
            <v>LB</v>
          </cell>
          <cell r="H1325" t="str">
            <v>BRUTUS-TIG</v>
          </cell>
          <cell r="I1325">
            <v>0</v>
          </cell>
          <cell r="J1325">
            <v>2.5</v>
          </cell>
        </row>
        <row r="1326">
          <cell r="A1326">
            <v>0.4</v>
          </cell>
          <cell r="B1326" t="str">
            <v>007439965</v>
          </cell>
          <cell r="C1326" t="str">
            <v>MANGANESE AS MN DUST &amp;</v>
          </cell>
          <cell r="D1326" t="str">
            <v>L20WW</v>
          </cell>
          <cell r="E1326" t="str">
            <v>4974A</v>
          </cell>
          <cell r="F1326">
            <v>20</v>
          </cell>
          <cell r="G1326" t="str">
            <v>LB</v>
          </cell>
          <cell r="H1326" t="str">
            <v>VENUS TIG "C"</v>
          </cell>
          <cell r="I1326">
            <v>0</v>
          </cell>
          <cell r="J1326">
            <v>2</v>
          </cell>
        </row>
        <row r="1327">
          <cell r="A1327">
            <v>0.06</v>
          </cell>
          <cell r="B1327" t="str">
            <v>007439965</v>
          </cell>
          <cell r="C1327" t="str">
            <v>MANGANESE AS MN DUST &amp;</v>
          </cell>
          <cell r="D1327" t="str">
            <v>L20WW</v>
          </cell>
          <cell r="E1327" t="str">
            <v>5610</v>
          </cell>
          <cell r="F1327">
            <v>6</v>
          </cell>
          <cell r="G1327" t="str">
            <v>LB</v>
          </cell>
          <cell r="H1327" t="str">
            <v>CERTANIUM 72 - 1/16</v>
          </cell>
          <cell r="I1327">
            <v>0</v>
          </cell>
          <cell r="J1327">
            <v>1</v>
          </cell>
        </row>
        <row r="1328">
          <cell r="A1328">
            <v>0</v>
          </cell>
          <cell r="B1328" t="str">
            <v>007439965</v>
          </cell>
          <cell r="C1328" t="str">
            <v>MANGANESE AS MN DUST &amp;</v>
          </cell>
          <cell r="D1328" t="str">
            <v>L20WW</v>
          </cell>
          <cell r="E1328" t="str">
            <v>7494J</v>
          </cell>
          <cell r="F1328">
            <v>790</v>
          </cell>
          <cell r="G1328" t="str">
            <v>LB</v>
          </cell>
          <cell r="H1328" t="str">
            <v>DUAL SHIELD MILD STL7100 ULTRA</v>
          </cell>
          <cell r="I1328">
            <v>0</v>
          </cell>
          <cell r="J1328">
            <v>0</v>
          </cell>
        </row>
        <row r="1329">
          <cell r="A1329">
            <v>2.5</v>
          </cell>
          <cell r="B1329" t="str">
            <v>007439965</v>
          </cell>
          <cell r="C1329" t="str">
            <v>MANGANESE AS MN DUST &amp;</v>
          </cell>
          <cell r="D1329" t="str">
            <v>L20WW</v>
          </cell>
          <cell r="E1329" t="str">
            <v>7730C</v>
          </cell>
          <cell r="F1329">
            <v>50</v>
          </cell>
          <cell r="G1329" t="str">
            <v>LB</v>
          </cell>
          <cell r="H1329" t="str">
            <v>CERTANIUM 704 3/32"</v>
          </cell>
          <cell r="I1329">
            <v>0</v>
          </cell>
          <cell r="J1329">
            <v>5</v>
          </cell>
        </row>
        <row r="1330">
          <cell r="A1330">
            <v>3.5</v>
          </cell>
          <cell r="B1330" t="str">
            <v>007439965</v>
          </cell>
          <cell r="C1330" t="str">
            <v>MANGANESE AS MN DUST &amp;</v>
          </cell>
          <cell r="D1330" t="str">
            <v>L24WW</v>
          </cell>
          <cell r="E1330" t="str">
            <v>4962</v>
          </cell>
          <cell r="F1330">
            <v>350</v>
          </cell>
          <cell r="G1330" t="str">
            <v>LB</v>
          </cell>
          <cell r="H1330" t="str">
            <v>MUREX 6011C (611C)</v>
          </cell>
          <cell r="I1330">
            <v>0</v>
          </cell>
          <cell r="J1330">
            <v>1</v>
          </cell>
        </row>
        <row r="1331">
          <cell r="A1331">
            <v>0</v>
          </cell>
          <cell r="B1331" t="str">
            <v>007439965</v>
          </cell>
          <cell r="C1331" t="str">
            <v>MANGANESE AS MN DUST &amp;</v>
          </cell>
          <cell r="D1331" t="str">
            <v>L24WW</v>
          </cell>
          <cell r="E1331" t="str">
            <v>7494J</v>
          </cell>
          <cell r="F1331">
            <v>65</v>
          </cell>
          <cell r="G1331" t="str">
            <v>LB</v>
          </cell>
          <cell r="H1331" t="str">
            <v>DUAL SHIELD MILD STL7100 ULTRA</v>
          </cell>
          <cell r="I1331">
            <v>0</v>
          </cell>
          <cell r="J1331">
            <v>0</v>
          </cell>
        </row>
        <row r="1332">
          <cell r="A1332">
            <v>0</v>
          </cell>
          <cell r="B1332" t="str">
            <v>007439965</v>
          </cell>
          <cell r="C1332" t="str">
            <v>MANGANESE AS MN DUST &amp;</v>
          </cell>
          <cell r="D1332" t="str">
            <v>L24WW</v>
          </cell>
          <cell r="E1332" t="str">
            <v>7498P</v>
          </cell>
          <cell r="F1332">
            <v>50</v>
          </cell>
          <cell r="G1332" t="str">
            <v>LB</v>
          </cell>
          <cell r="H1332" t="str">
            <v>STEEL/ALLOY ELECTRODES 7024</v>
          </cell>
          <cell r="I1332">
            <v>0</v>
          </cell>
          <cell r="J1332">
            <v>0</v>
          </cell>
        </row>
        <row r="1333">
          <cell r="A1333">
            <v>3.5</v>
          </cell>
          <cell r="B1333" t="str">
            <v>007439965</v>
          </cell>
          <cell r="C1333" t="str">
            <v>MANGANESE AS MN DUST &amp;</v>
          </cell>
          <cell r="D1333" t="str">
            <v>L4WW</v>
          </cell>
          <cell r="E1333" t="str">
            <v>1395D</v>
          </cell>
          <cell r="F1333">
            <v>50</v>
          </cell>
          <cell r="G1333" t="str">
            <v>LB</v>
          </cell>
          <cell r="H1333" t="str">
            <v>ADDIFIX 930, 940, 950, ETC.</v>
          </cell>
          <cell r="I1333">
            <v>0</v>
          </cell>
          <cell r="J1333">
            <v>7</v>
          </cell>
        </row>
        <row r="1334">
          <cell r="A1334">
            <v>1.5</v>
          </cell>
          <cell r="B1334" t="str">
            <v>007439965</v>
          </cell>
          <cell r="C1334" t="str">
            <v>MANGANESE AS MN DUST &amp;</v>
          </cell>
          <cell r="D1334" t="str">
            <v>L4WW</v>
          </cell>
          <cell r="E1334" t="str">
            <v>1395G</v>
          </cell>
          <cell r="F1334">
            <v>50</v>
          </cell>
          <cell r="G1334" t="str">
            <v>LB</v>
          </cell>
          <cell r="H1334" t="str">
            <v>ADDIFIX 308, 308L, 309, ETC.</v>
          </cell>
          <cell r="I1334">
            <v>0</v>
          </cell>
          <cell r="J1334">
            <v>3</v>
          </cell>
        </row>
        <row r="1335">
          <cell r="A1335">
            <v>1.2</v>
          </cell>
          <cell r="B1335" t="str">
            <v>007439965</v>
          </cell>
          <cell r="C1335" t="str">
            <v>MANGANESE AS MN DUST &amp;</v>
          </cell>
          <cell r="D1335" t="str">
            <v>L4WW</v>
          </cell>
          <cell r="E1335" t="str">
            <v>1395K</v>
          </cell>
          <cell r="F1335">
            <v>10</v>
          </cell>
          <cell r="G1335" t="str">
            <v>LB</v>
          </cell>
          <cell r="H1335" t="str">
            <v>ADDIFIX 720, 730, 740, ETC.</v>
          </cell>
          <cell r="I1335">
            <v>0</v>
          </cell>
          <cell r="J1335">
            <v>12</v>
          </cell>
        </row>
        <row r="1336">
          <cell r="A1336">
            <v>4.5</v>
          </cell>
          <cell r="B1336" t="str">
            <v>007439965</v>
          </cell>
          <cell r="C1336" t="str">
            <v>MANGANESE AS MN DUST &amp;</v>
          </cell>
          <cell r="D1336" t="str">
            <v>L4WW</v>
          </cell>
          <cell r="E1336" t="str">
            <v>4854</v>
          </cell>
          <cell r="F1336">
            <v>90</v>
          </cell>
          <cell r="G1336" t="str">
            <v>LB</v>
          </cell>
          <cell r="H1336" t="str">
            <v>EASY DOWN STAIN PLUS</v>
          </cell>
          <cell r="I1336">
            <v>0</v>
          </cell>
          <cell r="J1336">
            <v>5</v>
          </cell>
        </row>
        <row r="1337">
          <cell r="A1337">
            <v>3.1</v>
          </cell>
          <cell r="B1337" t="str">
            <v>007439965</v>
          </cell>
          <cell r="C1337" t="str">
            <v>MANGANESE AS MN DUST &amp;</v>
          </cell>
          <cell r="D1337" t="str">
            <v>L4WW</v>
          </cell>
          <cell r="E1337" t="str">
            <v>4962</v>
          </cell>
          <cell r="F1337">
            <v>310</v>
          </cell>
          <cell r="G1337" t="str">
            <v>LB</v>
          </cell>
          <cell r="H1337" t="str">
            <v>MUREX 6011C (611C)</v>
          </cell>
          <cell r="I1337">
            <v>0</v>
          </cell>
          <cell r="J1337">
            <v>1</v>
          </cell>
        </row>
        <row r="1338">
          <cell r="A1338">
            <v>0</v>
          </cell>
          <cell r="B1338" t="str">
            <v>007439965</v>
          </cell>
          <cell r="C1338" t="str">
            <v>MANGANESE AS MN DUST &amp;</v>
          </cell>
          <cell r="D1338" t="str">
            <v>L4WW</v>
          </cell>
          <cell r="E1338" t="str">
            <v>7189</v>
          </cell>
          <cell r="F1338">
            <v>60</v>
          </cell>
          <cell r="G1338" t="str">
            <v>LB</v>
          </cell>
          <cell r="H1338" t="str">
            <v>300 SERIES SUPER ELECTRODES</v>
          </cell>
          <cell r="I1338">
            <v>0</v>
          </cell>
          <cell r="J1338">
            <v>0</v>
          </cell>
        </row>
        <row r="1339">
          <cell r="A1339">
            <v>0</v>
          </cell>
          <cell r="B1339" t="str">
            <v>007439965</v>
          </cell>
          <cell r="C1339" t="str">
            <v>MANGANESE AS MN DUST &amp;</v>
          </cell>
          <cell r="D1339" t="str">
            <v>L4WW</v>
          </cell>
          <cell r="E1339" t="str">
            <v>7499D</v>
          </cell>
          <cell r="F1339">
            <v>80</v>
          </cell>
          <cell r="G1339" t="str">
            <v>LB</v>
          </cell>
          <cell r="H1339" t="str">
            <v>AC-DC STAINLESS ELECTRODES 309</v>
          </cell>
          <cell r="I1339">
            <v>0</v>
          </cell>
          <cell r="J1339">
            <v>0</v>
          </cell>
        </row>
        <row r="1340">
          <cell r="A1340">
            <v>8740</v>
          </cell>
          <cell r="B1340" t="str">
            <v>007439965</v>
          </cell>
          <cell r="C1340" t="str">
            <v>MANGANESE AS MN DUST &amp;</v>
          </cell>
          <cell r="D1340" t="str">
            <v>L5WW</v>
          </cell>
          <cell r="E1340" t="str">
            <v>1401</v>
          </cell>
          <cell r="F1340">
            <v>43700</v>
          </cell>
          <cell r="G1340" t="str">
            <v>LB</v>
          </cell>
          <cell r="H1340" t="str">
            <v>LINCOLNWELD 760</v>
          </cell>
          <cell r="I1340">
            <v>0</v>
          </cell>
          <cell r="J1340">
            <v>20</v>
          </cell>
        </row>
        <row r="1341">
          <cell r="A1341">
            <v>16809.04</v>
          </cell>
          <cell r="B1341" t="str">
            <v>007439965</v>
          </cell>
          <cell r="C1341" t="str">
            <v>MANGANESE AS MN DUST &amp;</v>
          </cell>
          <cell r="D1341" t="str">
            <v>L5WW</v>
          </cell>
          <cell r="E1341" t="str">
            <v>573A</v>
          </cell>
          <cell r="F1341">
            <v>420226</v>
          </cell>
          <cell r="G1341" t="str">
            <v>LB</v>
          </cell>
          <cell r="H1341" t="str">
            <v>FLUX CORE GROUP A</v>
          </cell>
          <cell r="I1341">
            <v>0</v>
          </cell>
          <cell r="J1341">
            <v>4</v>
          </cell>
        </row>
        <row r="1342">
          <cell r="A1342">
            <v>475.2</v>
          </cell>
          <cell r="B1342" t="str">
            <v>007439965</v>
          </cell>
          <cell r="C1342" t="str">
            <v>MANGANESE AS MN DUST &amp;</v>
          </cell>
          <cell r="D1342" t="str">
            <v>L5WW</v>
          </cell>
          <cell r="E1342" t="str">
            <v>7398</v>
          </cell>
          <cell r="F1342">
            <v>23760</v>
          </cell>
          <cell r="G1342" t="str">
            <v>LB</v>
          </cell>
          <cell r="H1342" t="str">
            <v>MUREMATIC S6</v>
          </cell>
          <cell r="I1342">
            <v>0</v>
          </cell>
          <cell r="J1342">
            <v>2</v>
          </cell>
        </row>
        <row r="1343">
          <cell r="A1343">
            <v>0</v>
          </cell>
          <cell r="B1343" t="str">
            <v>007439965</v>
          </cell>
          <cell r="C1343" t="str">
            <v>MANGANESE AS MN DUST &amp;</v>
          </cell>
          <cell r="D1343" t="str">
            <v>L5WW</v>
          </cell>
          <cell r="E1343" t="str">
            <v>7493C</v>
          </cell>
          <cell r="F1343">
            <v>2772</v>
          </cell>
          <cell r="G1343" t="str">
            <v>LB</v>
          </cell>
          <cell r="H1343" t="str">
            <v>STEEL WELD ELECTRODE,ROD-29S</v>
          </cell>
          <cell r="I1343">
            <v>0</v>
          </cell>
          <cell r="J1343">
            <v>0</v>
          </cell>
        </row>
        <row r="1344">
          <cell r="A1344">
            <v>0</v>
          </cell>
          <cell r="B1344" t="str">
            <v>007439965</v>
          </cell>
          <cell r="C1344" t="str">
            <v>MANGANESE AS MN DUST &amp;</v>
          </cell>
          <cell r="D1344" t="str">
            <v>L5WW</v>
          </cell>
          <cell r="E1344" t="str">
            <v>7493K</v>
          </cell>
          <cell r="F1344">
            <v>500</v>
          </cell>
          <cell r="G1344" t="str">
            <v>LB</v>
          </cell>
          <cell r="H1344" t="str">
            <v>STEEL WELD ELECTRODE,ROD-65</v>
          </cell>
          <cell r="I1344">
            <v>0</v>
          </cell>
          <cell r="J1344">
            <v>0</v>
          </cell>
        </row>
        <row r="1345">
          <cell r="A1345">
            <v>0</v>
          </cell>
          <cell r="B1345" t="str">
            <v>007439965</v>
          </cell>
          <cell r="C1345" t="str">
            <v>MANGANESE AS MN DUST &amp;</v>
          </cell>
          <cell r="D1345" t="str">
            <v>L5WW</v>
          </cell>
          <cell r="E1345" t="str">
            <v>7493Q</v>
          </cell>
          <cell r="F1345">
            <v>3772</v>
          </cell>
          <cell r="G1345" t="str">
            <v>LB</v>
          </cell>
          <cell r="H1345" t="str">
            <v>STEEL WELD ELECTRODE,ROD-86</v>
          </cell>
          <cell r="I1345">
            <v>0</v>
          </cell>
          <cell r="J1345">
            <v>0</v>
          </cell>
        </row>
        <row r="1346">
          <cell r="A1346">
            <v>0</v>
          </cell>
          <cell r="B1346" t="str">
            <v>007439965</v>
          </cell>
          <cell r="C1346" t="str">
            <v>MANGANESE AS MN DUST &amp;</v>
          </cell>
          <cell r="D1346" t="str">
            <v>L5WW</v>
          </cell>
          <cell r="E1346" t="str">
            <v>7494J</v>
          </cell>
          <cell r="F1346">
            <v>224297</v>
          </cell>
          <cell r="G1346" t="str">
            <v>LB</v>
          </cell>
          <cell r="H1346" t="str">
            <v>DUAL SHIELD MILD STL7100 ULTRA</v>
          </cell>
          <cell r="I1346">
            <v>0</v>
          </cell>
          <cell r="J1346">
            <v>0</v>
          </cell>
        </row>
        <row r="1347">
          <cell r="A1347">
            <v>0</v>
          </cell>
          <cell r="B1347" t="str">
            <v>007439965</v>
          </cell>
          <cell r="C1347" t="str">
            <v>MANGANESE AS MN DUST &amp;</v>
          </cell>
          <cell r="D1347" t="str">
            <v>L5WW</v>
          </cell>
          <cell r="E1347" t="str">
            <v>7495H</v>
          </cell>
          <cell r="F1347">
            <v>1150</v>
          </cell>
          <cell r="G1347" t="str">
            <v>LB</v>
          </cell>
          <cell r="H1347" t="str">
            <v>LOW ALLOY T-1 FLUX -8000-NI2</v>
          </cell>
          <cell r="I1347">
            <v>0</v>
          </cell>
          <cell r="J1347">
            <v>0</v>
          </cell>
        </row>
        <row r="1348">
          <cell r="A1348">
            <v>0</v>
          </cell>
          <cell r="B1348" t="str">
            <v>007439965</v>
          </cell>
          <cell r="C1348" t="str">
            <v>MANGANESE AS MN DUST &amp;</v>
          </cell>
          <cell r="D1348" t="str">
            <v>L5WW</v>
          </cell>
          <cell r="E1348" t="str">
            <v>7496B</v>
          </cell>
          <cell r="F1348">
            <v>13900</v>
          </cell>
          <cell r="G1348" t="str">
            <v>LB</v>
          </cell>
          <cell r="H1348" t="str">
            <v>COMPOSITE ELECTRODES - 70</v>
          </cell>
          <cell r="I1348">
            <v>0</v>
          </cell>
          <cell r="J1348">
            <v>0</v>
          </cell>
        </row>
        <row r="1349">
          <cell r="A1349">
            <v>0</v>
          </cell>
          <cell r="B1349" t="str">
            <v>007439965</v>
          </cell>
          <cell r="C1349" t="str">
            <v>MANGANESE AS MN DUST &amp;</v>
          </cell>
          <cell r="D1349" t="str">
            <v>L5WW</v>
          </cell>
          <cell r="E1349" t="str">
            <v>7497A</v>
          </cell>
          <cell r="F1349">
            <v>300</v>
          </cell>
          <cell r="G1349" t="str">
            <v>LB</v>
          </cell>
          <cell r="H1349" t="str">
            <v>ATOM ARC LOW ELECTRODES-7018</v>
          </cell>
          <cell r="I1349">
            <v>0</v>
          </cell>
          <cell r="J1349">
            <v>0</v>
          </cell>
        </row>
        <row r="1350">
          <cell r="A1350">
            <v>0</v>
          </cell>
          <cell r="B1350" t="str">
            <v>007439965</v>
          </cell>
          <cell r="C1350" t="str">
            <v>MANGANESE AS MN DUST &amp;</v>
          </cell>
          <cell r="D1350" t="str">
            <v>L5WW</v>
          </cell>
          <cell r="E1350" t="str">
            <v>7499L</v>
          </cell>
          <cell r="F1350">
            <v>2700</v>
          </cell>
          <cell r="G1350" t="str">
            <v>LB</v>
          </cell>
          <cell r="H1350" t="str">
            <v>AC-DC STAINLESS ELECTRODES 312</v>
          </cell>
          <cell r="I1350">
            <v>0</v>
          </cell>
          <cell r="J1350">
            <v>0</v>
          </cell>
        </row>
        <row r="1351">
          <cell r="A1351">
            <v>270</v>
          </cell>
          <cell r="B1351" t="str">
            <v>007439965</v>
          </cell>
          <cell r="C1351" t="str">
            <v>MANGANESE AS MN DUST &amp;</v>
          </cell>
          <cell r="D1351" t="str">
            <v>L5WW</v>
          </cell>
          <cell r="E1351" t="str">
            <v>7803</v>
          </cell>
          <cell r="F1351">
            <v>27000</v>
          </cell>
          <cell r="G1351" t="str">
            <v>LB</v>
          </cell>
          <cell r="H1351" t="str">
            <v>MUREMATIC S3</v>
          </cell>
          <cell r="I1351">
            <v>0</v>
          </cell>
          <cell r="J1351">
            <v>1</v>
          </cell>
        </row>
        <row r="1352">
          <cell r="A1352">
            <v>1134</v>
          </cell>
          <cell r="B1352" t="str">
            <v>007439965</v>
          </cell>
          <cell r="C1352" t="str">
            <v>MANGANESE AS MN DUST &amp;</v>
          </cell>
          <cell r="D1352" t="str">
            <v>L5WW</v>
          </cell>
          <cell r="E1352" t="str">
            <v>8051</v>
          </cell>
          <cell r="F1352">
            <v>22680</v>
          </cell>
          <cell r="G1352" t="str">
            <v>LB</v>
          </cell>
          <cell r="H1352" t="str">
            <v>AIRCO CODE ARC 308ELC MR AC-DC</v>
          </cell>
          <cell r="I1352">
            <v>0</v>
          </cell>
          <cell r="J1352">
            <v>5</v>
          </cell>
        </row>
        <row r="1353">
          <cell r="A1353">
            <v>1212.4000000000001</v>
          </cell>
          <cell r="B1353" t="str">
            <v>007439965</v>
          </cell>
          <cell r="C1353" t="str">
            <v>MANGANESE AS MN DUST &amp;</v>
          </cell>
          <cell r="D1353" t="str">
            <v>L7WW</v>
          </cell>
          <cell r="E1353" t="str">
            <v>7398</v>
          </cell>
          <cell r="F1353">
            <v>60620</v>
          </cell>
          <cell r="G1353" t="str">
            <v>LB</v>
          </cell>
          <cell r="H1353" t="str">
            <v>MUREMATIC S6</v>
          </cell>
          <cell r="I1353">
            <v>0</v>
          </cell>
          <cell r="J1353">
            <v>2</v>
          </cell>
        </row>
        <row r="1354">
          <cell r="A1354">
            <v>0</v>
          </cell>
          <cell r="B1354" t="str">
            <v>007439965</v>
          </cell>
          <cell r="C1354" t="str">
            <v>MANGANESE AS MN DUST &amp;</v>
          </cell>
          <cell r="D1354" t="str">
            <v>L7WW</v>
          </cell>
          <cell r="E1354" t="str">
            <v>7493C</v>
          </cell>
          <cell r="F1354">
            <v>12860</v>
          </cell>
          <cell r="G1354" t="str">
            <v>LB</v>
          </cell>
          <cell r="H1354" t="str">
            <v>STEEL WELD ELECTRODE,ROD-29S</v>
          </cell>
          <cell r="I1354">
            <v>0</v>
          </cell>
          <cell r="J1354">
            <v>0</v>
          </cell>
        </row>
        <row r="1355">
          <cell r="A1355">
            <v>4.25</v>
          </cell>
          <cell r="B1355" t="str">
            <v>007439965</v>
          </cell>
          <cell r="C1355" t="str">
            <v>MANGANESE AS MN DUST &amp;</v>
          </cell>
          <cell r="D1355" t="str">
            <v>L7WW</v>
          </cell>
          <cell r="E1355" t="str">
            <v>7493DD</v>
          </cell>
          <cell r="F1355">
            <v>850</v>
          </cell>
          <cell r="G1355" t="str">
            <v>LB</v>
          </cell>
          <cell r="H1355" t="str">
            <v>SPOOLARC STEEL WELDING ELECTR</v>
          </cell>
          <cell r="I1355">
            <v>0</v>
          </cell>
          <cell r="J1355">
            <v>0.5</v>
          </cell>
        </row>
        <row r="1356">
          <cell r="A1356">
            <v>0</v>
          </cell>
          <cell r="B1356" t="str">
            <v>007439965</v>
          </cell>
          <cell r="C1356" t="str">
            <v>MANGANESE AS MN DUST &amp;</v>
          </cell>
          <cell r="D1356" t="str">
            <v>L7WW</v>
          </cell>
          <cell r="E1356" t="str">
            <v>7493Q</v>
          </cell>
          <cell r="F1356">
            <v>2772</v>
          </cell>
          <cell r="G1356" t="str">
            <v>LB</v>
          </cell>
          <cell r="H1356" t="str">
            <v>STEEL WELD ELECTRODE,ROD-86</v>
          </cell>
          <cell r="I1356">
            <v>0</v>
          </cell>
          <cell r="J1356">
            <v>0</v>
          </cell>
        </row>
        <row r="1357">
          <cell r="A1357">
            <v>757.76</v>
          </cell>
          <cell r="B1357" t="str">
            <v>007439965</v>
          </cell>
          <cell r="C1357" t="str">
            <v>MANGANESE AS MN DUST &amp;</v>
          </cell>
          <cell r="D1357" t="str">
            <v>L7WW</v>
          </cell>
          <cell r="E1357" t="str">
            <v>7803</v>
          </cell>
          <cell r="F1357">
            <v>75776</v>
          </cell>
          <cell r="G1357" t="str">
            <v>LB</v>
          </cell>
          <cell r="H1357" t="str">
            <v>MUREMATIC S3</v>
          </cell>
          <cell r="I1357">
            <v>0</v>
          </cell>
          <cell r="J1357">
            <v>1</v>
          </cell>
        </row>
        <row r="1358">
          <cell r="A1358">
            <v>16.739999556541441</v>
          </cell>
          <cell r="B1358" t="str">
            <v>007439965</v>
          </cell>
          <cell r="C1358" t="str">
            <v>MANGANESE AS MN DUST &amp;</v>
          </cell>
          <cell r="D1358" t="str">
            <v>L7WW</v>
          </cell>
          <cell r="E1358" t="str">
            <v>785</v>
          </cell>
          <cell r="F1358">
            <v>930</v>
          </cell>
          <cell r="G1358" t="str">
            <v>LB</v>
          </cell>
          <cell r="H1358" t="str">
            <v>STAINLESS STEEL WELD ELECTRODE</v>
          </cell>
          <cell r="I1358">
            <v>0</v>
          </cell>
          <cell r="J1358">
            <v>1.7999999523162842</v>
          </cell>
        </row>
        <row r="1359">
          <cell r="A1359">
            <v>1</v>
          </cell>
          <cell r="B1359" t="str">
            <v>007439965</v>
          </cell>
          <cell r="C1359" t="str">
            <v>MANGANESE AS MN DUST &amp;</v>
          </cell>
          <cell r="D1359" t="str">
            <v>P2WW</v>
          </cell>
          <cell r="E1359" t="str">
            <v>4962</v>
          </cell>
          <cell r="F1359">
            <v>100</v>
          </cell>
          <cell r="G1359" t="str">
            <v>LB</v>
          </cell>
          <cell r="H1359" t="str">
            <v>MUREX 6011C (611C)</v>
          </cell>
          <cell r="I1359">
            <v>0</v>
          </cell>
          <cell r="J1359">
            <v>1</v>
          </cell>
        </row>
        <row r="1360">
          <cell r="A1360">
            <v>7.5</v>
          </cell>
          <cell r="B1360" t="str">
            <v>007439965</v>
          </cell>
          <cell r="C1360" t="str">
            <v>MANGANESE AS MN DUST &amp;</v>
          </cell>
          <cell r="D1360" t="str">
            <v>P2WW</v>
          </cell>
          <cell r="E1360" t="str">
            <v>4963</v>
          </cell>
          <cell r="F1360">
            <v>150</v>
          </cell>
          <cell r="G1360" t="str">
            <v>LB</v>
          </cell>
          <cell r="H1360" t="str">
            <v>MUREX 7014 SPEEDEX U</v>
          </cell>
          <cell r="I1360">
            <v>0</v>
          </cell>
          <cell r="J1360">
            <v>5</v>
          </cell>
        </row>
        <row r="1361">
          <cell r="A1361">
            <v>47.52</v>
          </cell>
          <cell r="B1361" t="str">
            <v>007439965</v>
          </cell>
          <cell r="C1361" t="str">
            <v>MANGANESE AS MN DUST &amp;</v>
          </cell>
          <cell r="D1361" t="str">
            <v>P2WW</v>
          </cell>
          <cell r="E1361" t="str">
            <v>7398</v>
          </cell>
          <cell r="F1361">
            <v>2376</v>
          </cell>
          <cell r="G1361" t="str">
            <v>LB</v>
          </cell>
          <cell r="H1361" t="str">
            <v>MUREMATIC S6</v>
          </cell>
          <cell r="I1361">
            <v>0</v>
          </cell>
          <cell r="J1361">
            <v>2</v>
          </cell>
        </row>
        <row r="1362">
          <cell r="A1362">
            <v>23.76</v>
          </cell>
          <cell r="B1362" t="str">
            <v>007439965</v>
          </cell>
          <cell r="C1362" t="str">
            <v>MANGANESE AS MN DUST &amp;</v>
          </cell>
          <cell r="D1362" t="str">
            <v>P2WW</v>
          </cell>
          <cell r="E1362" t="str">
            <v>7803</v>
          </cell>
          <cell r="F1362">
            <v>2376</v>
          </cell>
          <cell r="G1362" t="str">
            <v>LB</v>
          </cell>
          <cell r="H1362" t="str">
            <v>MUREMATIC S3</v>
          </cell>
          <cell r="I1362">
            <v>0</v>
          </cell>
          <cell r="J1362">
            <v>1</v>
          </cell>
        </row>
        <row r="1363">
          <cell r="A1363">
            <v>2.5</v>
          </cell>
          <cell r="B1363" t="str">
            <v>007439965</v>
          </cell>
          <cell r="C1363" t="str">
            <v>MANGANESE AS MN DUST &amp;</v>
          </cell>
          <cell r="D1363" t="str">
            <v>P2WW</v>
          </cell>
          <cell r="E1363" t="str">
            <v>7807</v>
          </cell>
          <cell r="F1363">
            <v>50</v>
          </cell>
          <cell r="G1363" t="str">
            <v>LB</v>
          </cell>
          <cell r="H1363" t="str">
            <v>OUTERSHIELD 70C</v>
          </cell>
          <cell r="I1363">
            <v>0</v>
          </cell>
          <cell r="J1363">
            <v>5</v>
          </cell>
        </row>
        <row r="1364">
          <cell r="A1364">
            <v>200</v>
          </cell>
          <cell r="B1364" t="str">
            <v>007439965</v>
          </cell>
          <cell r="C1364" t="str">
            <v>MANGANESE AS MN DUST &amp;</v>
          </cell>
          <cell r="D1364" t="str">
            <v>P5WELD</v>
          </cell>
          <cell r="E1364" t="str">
            <v>2542A</v>
          </cell>
          <cell r="F1364">
            <v>4000</v>
          </cell>
          <cell r="G1364" t="str">
            <v>LB</v>
          </cell>
          <cell r="H1364" t="str">
            <v>METAL POWDERS</v>
          </cell>
          <cell r="I1364">
            <v>0</v>
          </cell>
          <cell r="J1364">
            <v>5</v>
          </cell>
        </row>
        <row r="1365">
          <cell r="A1365">
            <v>5</v>
          </cell>
          <cell r="B1365" t="str">
            <v>007439965</v>
          </cell>
          <cell r="C1365" t="str">
            <v>MANGANESE AS MN DUST &amp;</v>
          </cell>
          <cell r="D1365" t="str">
            <v>P5WELD</v>
          </cell>
          <cell r="E1365" t="str">
            <v>4962</v>
          </cell>
          <cell r="F1365">
            <v>500</v>
          </cell>
          <cell r="G1365" t="str">
            <v>LB</v>
          </cell>
          <cell r="H1365" t="str">
            <v>MUREX 6011C (611C)</v>
          </cell>
          <cell r="I1365">
            <v>0</v>
          </cell>
          <cell r="J1365">
            <v>1</v>
          </cell>
        </row>
        <row r="1366">
          <cell r="A1366">
            <v>842</v>
          </cell>
          <cell r="B1366" t="str">
            <v>007439965</v>
          </cell>
          <cell r="C1366" t="str">
            <v>MANGANESE AS MN DUST &amp;</v>
          </cell>
          <cell r="D1366" t="str">
            <v>P5WELD</v>
          </cell>
          <cell r="E1366" t="str">
            <v>4963</v>
          </cell>
          <cell r="F1366">
            <v>16840</v>
          </cell>
          <cell r="G1366" t="str">
            <v>LB</v>
          </cell>
          <cell r="H1366" t="str">
            <v>MUREX 7014 SPEEDEX U</v>
          </cell>
          <cell r="I1366">
            <v>0</v>
          </cell>
          <cell r="J1366">
            <v>5</v>
          </cell>
        </row>
        <row r="1367">
          <cell r="A1367">
            <v>40</v>
          </cell>
          <cell r="B1367" t="str">
            <v>007439965</v>
          </cell>
          <cell r="C1367" t="str">
            <v>MANGANESE AS MN DUST &amp;</v>
          </cell>
          <cell r="D1367" t="str">
            <v>P5WELD</v>
          </cell>
          <cell r="E1367" t="str">
            <v>4964</v>
          </cell>
          <cell r="F1367">
            <v>800</v>
          </cell>
          <cell r="G1367" t="str">
            <v>LB</v>
          </cell>
          <cell r="H1367" t="str">
            <v>MUREX 7018 MR SPEEDEX HTS-M</v>
          </cell>
          <cell r="I1367">
            <v>0</v>
          </cell>
          <cell r="J1367">
            <v>5</v>
          </cell>
        </row>
        <row r="1368">
          <cell r="A1368">
            <v>2030.4</v>
          </cell>
          <cell r="B1368" t="str">
            <v>007439965</v>
          </cell>
          <cell r="C1368" t="str">
            <v>MANGANESE AS MN DUST &amp;</v>
          </cell>
          <cell r="D1368" t="str">
            <v>P5WELD</v>
          </cell>
          <cell r="E1368" t="str">
            <v>573A</v>
          </cell>
          <cell r="F1368">
            <v>50760</v>
          </cell>
          <cell r="G1368" t="str">
            <v>LB</v>
          </cell>
          <cell r="H1368" t="str">
            <v>FLUX CORE GROUP A</v>
          </cell>
          <cell r="I1368">
            <v>0</v>
          </cell>
          <cell r="J1368">
            <v>4</v>
          </cell>
        </row>
        <row r="1369">
          <cell r="A1369">
            <v>21.6</v>
          </cell>
          <cell r="B1369" t="str">
            <v>007439965</v>
          </cell>
          <cell r="C1369" t="str">
            <v>MANGANESE AS MN DUST &amp;</v>
          </cell>
          <cell r="D1369" t="str">
            <v>P5WELD</v>
          </cell>
          <cell r="E1369" t="str">
            <v>573C</v>
          </cell>
          <cell r="F1369">
            <v>540</v>
          </cell>
          <cell r="G1369" t="str">
            <v>LB</v>
          </cell>
          <cell r="H1369" t="str">
            <v>FLUX CORE GROUP C</v>
          </cell>
          <cell r="I1369">
            <v>0</v>
          </cell>
          <cell r="J1369">
            <v>4</v>
          </cell>
        </row>
        <row r="1370">
          <cell r="A1370">
            <v>701.68</v>
          </cell>
          <cell r="B1370" t="str">
            <v>007439965</v>
          </cell>
          <cell r="C1370" t="str">
            <v>MANGANESE AS MN DUST &amp;</v>
          </cell>
          <cell r="D1370" t="str">
            <v>P5WELD</v>
          </cell>
          <cell r="E1370" t="str">
            <v>7398</v>
          </cell>
          <cell r="F1370">
            <v>35084</v>
          </cell>
          <cell r="G1370" t="str">
            <v>LB</v>
          </cell>
          <cell r="H1370" t="str">
            <v>MUREMATIC S6</v>
          </cell>
          <cell r="I1370">
            <v>0</v>
          </cell>
          <cell r="J1370">
            <v>2</v>
          </cell>
        </row>
        <row r="1371">
          <cell r="A1371">
            <v>0</v>
          </cell>
          <cell r="B1371" t="str">
            <v>007439965</v>
          </cell>
          <cell r="C1371" t="str">
            <v>MANGANESE AS MN DUST &amp;</v>
          </cell>
          <cell r="D1371" t="str">
            <v>P5WELD</v>
          </cell>
          <cell r="E1371" t="str">
            <v>7492A</v>
          </cell>
          <cell r="F1371">
            <v>142650</v>
          </cell>
          <cell r="G1371" t="str">
            <v>LB</v>
          </cell>
          <cell r="H1371" t="str">
            <v>SUBMERGED ARC WELDING FLUX 20</v>
          </cell>
          <cell r="I1371">
            <v>0</v>
          </cell>
          <cell r="J1371">
            <v>0</v>
          </cell>
        </row>
        <row r="1372">
          <cell r="A1372">
            <v>0</v>
          </cell>
          <cell r="B1372" t="str">
            <v>007439965</v>
          </cell>
          <cell r="C1372" t="str">
            <v>MANGANESE AS MN DUST &amp;</v>
          </cell>
          <cell r="D1372" t="str">
            <v>P5WELD</v>
          </cell>
          <cell r="E1372" t="str">
            <v>7492E</v>
          </cell>
          <cell r="F1372">
            <v>18000</v>
          </cell>
          <cell r="G1372" t="str">
            <v>LB</v>
          </cell>
          <cell r="H1372" t="str">
            <v>SUBMERGED ARC WELDING FLUX 80</v>
          </cell>
          <cell r="I1372">
            <v>0</v>
          </cell>
          <cell r="J1372">
            <v>0</v>
          </cell>
        </row>
        <row r="1373">
          <cell r="A1373">
            <v>0</v>
          </cell>
          <cell r="B1373" t="str">
            <v>007439965</v>
          </cell>
          <cell r="C1373" t="str">
            <v>MANGANESE AS MN DUST &amp;</v>
          </cell>
          <cell r="D1373" t="str">
            <v>P5WELD</v>
          </cell>
          <cell r="E1373" t="str">
            <v>7493E</v>
          </cell>
          <cell r="F1373">
            <v>62400</v>
          </cell>
          <cell r="G1373" t="str">
            <v>LB</v>
          </cell>
          <cell r="H1373" t="str">
            <v>STEEL WELDING ELECTRODE,ROD-36</v>
          </cell>
          <cell r="I1373">
            <v>0</v>
          </cell>
          <cell r="J1373">
            <v>0</v>
          </cell>
        </row>
        <row r="1374">
          <cell r="A1374">
            <v>0</v>
          </cell>
          <cell r="B1374" t="str">
            <v>007439965</v>
          </cell>
          <cell r="C1374" t="str">
            <v>MANGANESE AS MN DUST &amp;</v>
          </cell>
          <cell r="D1374" t="str">
            <v>P5WELD</v>
          </cell>
          <cell r="E1374" t="str">
            <v>7494P</v>
          </cell>
          <cell r="F1374">
            <v>157400</v>
          </cell>
          <cell r="G1374" t="str">
            <v>LB</v>
          </cell>
          <cell r="H1374" t="str">
            <v>DUAL SHIELD MILD STEEL-ARC 87</v>
          </cell>
          <cell r="I1374">
            <v>0</v>
          </cell>
          <cell r="J1374">
            <v>0</v>
          </cell>
        </row>
        <row r="1375">
          <cell r="A1375">
            <v>0</v>
          </cell>
          <cell r="B1375" t="str">
            <v>007439965</v>
          </cell>
          <cell r="C1375" t="str">
            <v>MANGANESE AS MN DUST &amp;</v>
          </cell>
          <cell r="D1375" t="str">
            <v>P5WELD</v>
          </cell>
          <cell r="E1375" t="str">
            <v>7494W</v>
          </cell>
          <cell r="F1375">
            <v>28600</v>
          </cell>
          <cell r="G1375" t="str">
            <v>LB</v>
          </cell>
          <cell r="H1375" t="str">
            <v>DUAL SHIELD MILD STEEL-T-62</v>
          </cell>
          <cell r="I1375">
            <v>0</v>
          </cell>
          <cell r="J1375">
            <v>0</v>
          </cell>
        </row>
        <row r="1376">
          <cell r="A1376">
            <v>0</v>
          </cell>
          <cell r="B1376" t="str">
            <v>007439965</v>
          </cell>
          <cell r="C1376" t="str">
            <v>MANGANESE AS MN DUST &amp;</v>
          </cell>
          <cell r="D1376" t="str">
            <v>P5WELD</v>
          </cell>
          <cell r="E1376" t="str">
            <v>7496B</v>
          </cell>
          <cell r="F1376">
            <v>750</v>
          </cell>
          <cell r="G1376" t="str">
            <v>LB</v>
          </cell>
          <cell r="H1376" t="str">
            <v>COMPOSITE ELECTRODES - 70</v>
          </cell>
          <cell r="I1376">
            <v>0</v>
          </cell>
          <cell r="J1376">
            <v>0</v>
          </cell>
        </row>
        <row r="1377">
          <cell r="A1377">
            <v>0</v>
          </cell>
          <cell r="B1377" t="str">
            <v>007439965</v>
          </cell>
          <cell r="C1377" t="str">
            <v>MANGANESE AS MN DUST &amp;</v>
          </cell>
          <cell r="D1377" t="str">
            <v>P5WELD</v>
          </cell>
          <cell r="E1377" t="str">
            <v>7497A</v>
          </cell>
          <cell r="F1377">
            <v>1400</v>
          </cell>
          <cell r="G1377" t="str">
            <v>LB</v>
          </cell>
          <cell r="H1377" t="str">
            <v>ATOM ARC LOW ELECTRODES-7018</v>
          </cell>
          <cell r="I1377">
            <v>0</v>
          </cell>
          <cell r="J1377">
            <v>0</v>
          </cell>
        </row>
        <row r="1378">
          <cell r="A1378">
            <v>0.8</v>
          </cell>
          <cell r="B1378" t="str">
            <v>007439965</v>
          </cell>
          <cell r="C1378" t="str">
            <v>MANGANESE AS MN DUST &amp;</v>
          </cell>
          <cell r="D1378" t="str">
            <v>P6WW</v>
          </cell>
          <cell r="E1378" t="str">
            <v>4967</v>
          </cell>
          <cell r="F1378">
            <v>80</v>
          </cell>
          <cell r="G1378" t="str">
            <v>LB</v>
          </cell>
          <cell r="H1378" t="str">
            <v>DOC (DOXIDIZED COPPER)</v>
          </cell>
          <cell r="I1378">
            <v>0</v>
          </cell>
          <cell r="J1378">
            <v>1</v>
          </cell>
        </row>
        <row r="1379">
          <cell r="A1379">
            <v>177</v>
          </cell>
          <cell r="B1379" t="str">
            <v>007439965</v>
          </cell>
          <cell r="C1379" t="str">
            <v>MANGANESE AS MN DUST &amp;</v>
          </cell>
          <cell r="D1379" t="str">
            <v>P6WW</v>
          </cell>
          <cell r="E1379" t="str">
            <v>7466</v>
          </cell>
          <cell r="F1379">
            <v>590</v>
          </cell>
          <cell r="G1379" t="str">
            <v>LB</v>
          </cell>
          <cell r="H1379" t="str">
            <v>4320,4320-C,4325,4333</v>
          </cell>
          <cell r="I1379">
            <v>0</v>
          </cell>
          <cell r="J1379">
            <v>30</v>
          </cell>
        </row>
        <row r="1380">
          <cell r="A1380">
            <v>0</v>
          </cell>
          <cell r="B1380" t="str">
            <v>007439965</v>
          </cell>
          <cell r="C1380" t="str">
            <v>MANGANESE AS MN DUST &amp;</v>
          </cell>
          <cell r="D1380" t="str">
            <v>P6WW</v>
          </cell>
          <cell r="E1380" t="str">
            <v>7497A</v>
          </cell>
          <cell r="F1380">
            <v>550</v>
          </cell>
          <cell r="G1380" t="str">
            <v>LB</v>
          </cell>
          <cell r="H1380" t="str">
            <v>ATOM ARC LOW ELECTRODES-7018</v>
          </cell>
          <cell r="I1380">
            <v>0</v>
          </cell>
          <cell r="J1380">
            <v>0</v>
          </cell>
        </row>
        <row r="1381">
          <cell r="A1381">
            <v>51</v>
          </cell>
          <cell r="B1381" t="str">
            <v>007439965</v>
          </cell>
          <cell r="C1381" t="str">
            <v>MANGANESE AS MN DUST &amp;</v>
          </cell>
          <cell r="D1381" t="str">
            <v>X63WW</v>
          </cell>
          <cell r="E1381" t="str">
            <v>7466</v>
          </cell>
          <cell r="F1381">
            <v>170</v>
          </cell>
          <cell r="G1381" t="str">
            <v>LB</v>
          </cell>
          <cell r="H1381" t="str">
            <v>4320,4320-C,4325,4333</v>
          </cell>
          <cell r="I1381">
            <v>0</v>
          </cell>
          <cell r="J1381">
            <v>30</v>
          </cell>
        </row>
        <row r="1382">
          <cell r="A1382">
            <v>0</v>
          </cell>
          <cell r="B1382" t="str">
            <v>007439965</v>
          </cell>
          <cell r="C1382" t="str">
            <v>MANGANESE AS MN DUST &amp;</v>
          </cell>
          <cell r="D1382" t="str">
            <v>X63WW</v>
          </cell>
          <cell r="E1382" t="str">
            <v>7493C</v>
          </cell>
          <cell r="F1382">
            <v>660</v>
          </cell>
          <cell r="G1382" t="str">
            <v>LB</v>
          </cell>
          <cell r="H1382" t="str">
            <v>STEEL WELD ELECTRODE,ROD-29S</v>
          </cell>
          <cell r="I1382">
            <v>0</v>
          </cell>
          <cell r="J1382">
            <v>0</v>
          </cell>
        </row>
        <row r="1383">
          <cell r="A1383">
            <v>7.8</v>
          </cell>
          <cell r="B1383" t="str">
            <v>007439965</v>
          </cell>
          <cell r="C1383" t="str">
            <v>MANGANESE AS MN DUST &amp;</v>
          </cell>
          <cell r="D1383" t="str">
            <v>L7WW</v>
          </cell>
          <cell r="E1383" t="str">
            <v>4966</v>
          </cell>
          <cell r="F1383">
            <v>780</v>
          </cell>
          <cell r="G1383" t="str">
            <v>LB</v>
          </cell>
          <cell r="H1383" t="str">
            <v>SIB (SILICON BRONZE)</v>
          </cell>
          <cell r="I1383">
            <v>8.1999998092651367</v>
          </cell>
          <cell r="J1383">
            <v>1</v>
          </cell>
        </row>
        <row r="1384">
          <cell r="A1384">
            <v>5.9999998658895489E-4</v>
          </cell>
          <cell r="B1384" t="str">
            <v>007439965</v>
          </cell>
          <cell r="C1384" t="str">
            <v>MANGANESE AS MN DUST &amp;</v>
          </cell>
          <cell r="D1384" t="str">
            <v>L24WW</v>
          </cell>
          <cell r="E1384" t="str">
            <v>4965</v>
          </cell>
          <cell r="F1384">
            <v>6</v>
          </cell>
          <cell r="G1384" t="str">
            <v>LB</v>
          </cell>
          <cell r="H1384" t="str">
            <v>ALUMINUM WIRE/CUT LENGTH 4043</v>
          </cell>
          <cell r="I1384">
            <v>8.3999996185302734</v>
          </cell>
          <cell r="J1384">
            <v>9.9999997764825821E-3</v>
          </cell>
        </row>
        <row r="1385">
          <cell r="A1385">
            <v>0.13239999704062938</v>
          </cell>
          <cell r="B1385" t="str">
            <v>007439965</v>
          </cell>
          <cell r="C1385" t="str">
            <v>MANGANESE AS MN DUST &amp;</v>
          </cell>
          <cell r="D1385" t="str">
            <v>P6WW</v>
          </cell>
          <cell r="E1385" t="str">
            <v>4965</v>
          </cell>
          <cell r="F1385">
            <v>1324</v>
          </cell>
          <cell r="G1385" t="str">
            <v>LB</v>
          </cell>
          <cell r="H1385" t="str">
            <v>ALUMINUM WIRE/CUT LENGTH 4043</v>
          </cell>
          <cell r="I1385">
            <v>8.3999996185302734</v>
          </cell>
          <cell r="J1385">
            <v>9.9999997764825821E-3</v>
          </cell>
        </row>
        <row r="1386">
          <cell r="A1386">
            <v>34469.250798582259</v>
          </cell>
          <cell r="C1386" t="str">
            <v>MANGANESE AS MN DUST &amp; Total</v>
          </cell>
        </row>
        <row r="1387">
          <cell r="A1387">
            <v>0</v>
          </cell>
          <cell r="B1387" t="str">
            <v>001344430</v>
          </cell>
          <cell r="C1387" t="str">
            <v>MANGANESE(II) OXIDE</v>
          </cell>
          <cell r="D1387" t="str">
            <v>L12WW</v>
          </cell>
          <cell r="E1387" t="str">
            <v>7493C</v>
          </cell>
          <cell r="F1387">
            <v>968</v>
          </cell>
          <cell r="G1387" t="str">
            <v>LB</v>
          </cell>
          <cell r="H1387" t="str">
            <v>STEEL WELD ELECTRODE,ROD-29S</v>
          </cell>
          <cell r="I1387">
            <v>0</v>
          </cell>
          <cell r="J1387">
            <v>0</v>
          </cell>
        </row>
        <row r="1388">
          <cell r="A1388">
            <v>0</v>
          </cell>
          <cell r="B1388" t="str">
            <v>001344430</v>
          </cell>
          <cell r="C1388" t="str">
            <v>MANGANESE(II) OXIDE</v>
          </cell>
          <cell r="D1388" t="str">
            <v>L5WW</v>
          </cell>
          <cell r="E1388" t="str">
            <v>7493C</v>
          </cell>
          <cell r="F1388">
            <v>2772</v>
          </cell>
          <cell r="G1388" t="str">
            <v>LB</v>
          </cell>
          <cell r="H1388" t="str">
            <v>STEEL WELD ELECTRODE,ROD-29S</v>
          </cell>
          <cell r="I1388">
            <v>0</v>
          </cell>
          <cell r="J1388">
            <v>0</v>
          </cell>
        </row>
        <row r="1389">
          <cell r="A1389">
            <v>0</v>
          </cell>
          <cell r="B1389" t="str">
            <v>001344430</v>
          </cell>
          <cell r="C1389" t="str">
            <v>MANGANESE(II) OXIDE</v>
          </cell>
          <cell r="D1389" t="str">
            <v>L5WW</v>
          </cell>
          <cell r="E1389" t="str">
            <v>7493K</v>
          </cell>
          <cell r="F1389">
            <v>500</v>
          </cell>
          <cell r="G1389" t="str">
            <v>LB</v>
          </cell>
          <cell r="H1389" t="str">
            <v>STEEL WELD ELECTRODE,ROD-65</v>
          </cell>
          <cell r="I1389">
            <v>0</v>
          </cell>
          <cell r="J1389">
            <v>0</v>
          </cell>
        </row>
        <row r="1390">
          <cell r="A1390">
            <v>0</v>
          </cell>
          <cell r="B1390" t="str">
            <v>001344430</v>
          </cell>
          <cell r="C1390" t="str">
            <v>MANGANESE(II) OXIDE</v>
          </cell>
          <cell r="D1390" t="str">
            <v>L5WW</v>
          </cell>
          <cell r="E1390" t="str">
            <v>7493Q</v>
          </cell>
          <cell r="F1390">
            <v>3772</v>
          </cell>
          <cell r="G1390" t="str">
            <v>LB</v>
          </cell>
          <cell r="H1390" t="str">
            <v>STEEL WELD ELECTRODE,ROD-86</v>
          </cell>
          <cell r="I1390">
            <v>0</v>
          </cell>
          <cell r="J1390">
            <v>0</v>
          </cell>
        </row>
        <row r="1391">
          <cell r="A1391">
            <v>0</v>
          </cell>
          <cell r="B1391" t="str">
            <v>001344430</v>
          </cell>
          <cell r="C1391" t="str">
            <v>MANGANESE(II) OXIDE</v>
          </cell>
          <cell r="D1391" t="str">
            <v>L5WW</v>
          </cell>
          <cell r="E1391" t="str">
            <v>7495H</v>
          </cell>
          <cell r="F1391">
            <v>1150</v>
          </cell>
          <cell r="G1391" t="str">
            <v>LB</v>
          </cell>
          <cell r="H1391" t="str">
            <v>LOW ALLOY T-1 FLUX -8000-NI2</v>
          </cell>
          <cell r="I1391">
            <v>0</v>
          </cell>
          <cell r="J1391">
            <v>0</v>
          </cell>
        </row>
        <row r="1392">
          <cell r="A1392">
            <v>0</v>
          </cell>
          <cell r="B1392" t="str">
            <v>001344430</v>
          </cell>
          <cell r="C1392" t="str">
            <v>MANGANESE(II) OXIDE</v>
          </cell>
          <cell r="D1392" t="str">
            <v>L7WW</v>
          </cell>
          <cell r="E1392" t="str">
            <v>7493C</v>
          </cell>
          <cell r="F1392">
            <v>12860</v>
          </cell>
          <cell r="G1392" t="str">
            <v>LB</v>
          </cell>
          <cell r="H1392" t="str">
            <v>STEEL WELD ELECTRODE,ROD-29S</v>
          </cell>
          <cell r="I1392">
            <v>0</v>
          </cell>
          <cell r="J1392">
            <v>0</v>
          </cell>
        </row>
        <row r="1393">
          <cell r="A1393">
            <v>0</v>
          </cell>
          <cell r="B1393" t="str">
            <v>001344430</v>
          </cell>
          <cell r="C1393" t="str">
            <v>MANGANESE(II) OXIDE</v>
          </cell>
          <cell r="D1393" t="str">
            <v>L7WW</v>
          </cell>
          <cell r="E1393" t="str">
            <v>7493Q</v>
          </cell>
          <cell r="F1393">
            <v>2772</v>
          </cell>
          <cell r="G1393" t="str">
            <v>LB</v>
          </cell>
          <cell r="H1393" t="str">
            <v>STEEL WELD ELECTRODE,ROD-86</v>
          </cell>
          <cell r="I1393">
            <v>0</v>
          </cell>
          <cell r="J1393">
            <v>0</v>
          </cell>
        </row>
        <row r="1394">
          <cell r="A1394">
            <v>0</v>
          </cell>
          <cell r="B1394" t="str">
            <v>001344430</v>
          </cell>
          <cell r="C1394" t="str">
            <v>MANGANESE(II) OXIDE</v>
          </cell>
          <cell r="D1394" t="str">
            <v>P5WELD</v>
          </cell>
          <cell r="E1394" t="str">
            <v>7492A</v>
          </cell>
          <cell r="F1394">
            <v>142650</v>
          </cell>
          <cell r="G1394" t="str">
            <v>LB</v>
          </cell>
          <cell r="H1394" t="str">
            <v>SUBMERGED ARC WELDING FLUX 20</v>
          </cell>
          <cell r="I1394">
            <v>0</v>
          </cell>
          <cell r="J1394">
            <v>0</v>
          </cell>
        </row>
        <row r="1395">
          <cell r="A1395">
            <v>0</v>
          </cell>
          <cell r="B1395" t="str">
            <v>001344430</v>
          </cell>
          <cell r="C1395" t="str">
            <v>MANGANESE(II) OXIDE</v>
          </cell>
          <cell r="D1395" t="str">
            <v>P5WELD</v>
          </cell>
          <cell r="E1395" t="str">
            <v>7492E</v>
          </cell>
          <cell r="F1395">
            <v>18000</v>
          </cell>
          <cell r="G1395" t="str">
            <v>LB</v>
          </cell>
          <cell r="H1395" t="str">
            <v>SUBMERGED ARC WELDING FLUX 80</v>
          </cell>
          <cell r="I1395">
            <v>0</v>
          </cell>
          <cell r="J1395">
            <v>0</v>
          </cell>
        </row>
        <row r="1396">
          <cell r="A1396">
            <v>0</v>
          </cell>
          <cell r="B1396" t="str">
            <v>001344430</v>
          </cell>
          <cell r="C1396" t="str">
            <v>MANGANESE(II) OXIDE</v>
          </cell>
          <cell r="D1396" t="str">
            <v>P5WELD</v>
          </cell>
          <cell r="E1396" t="str">
            <v>7493E</v>
          </cell>
          <cell r="F1396">
            <v>62400</v>
          </cell>
          <cell r="G1396" t="str">
            <v>LB</v>
          </cell>
          <cell r="H1396" t="str">
            <v>STEEL WELDING ELECTRODE,ROD-36</v>
          </cell>
          <cell r="I1396">
            <v>0</v>
          </cell>
          <cell r="J1396">
            <v>0</v>
          </cell>
        </row>
        <row r="1397">
          <cell r="A1397">
            <v>0</v>
          </cell>
          <cell r="B1397" t="str">
            <v>001344430</v>
          </cell>
          <cell r="C1397" t="str">
            <v>MANGANESE(II) OXIDE</v>
          </cell>
          <cell r="D1397" t="str">
            <v>X63WW</v>
          </cell>
          <cell r="E1397" t="str">
            <v>7493C</v>
          </cell>
          <cell r="F1397">
            <v>660</v>
          </cell>
          <cell r="G1397" t="str">
            <v>LB</v>
          </cell>
          <cell r="H1397" t="str">
            <v>STEEL WELD ELECTRODE,ROD-29S</v>
          </cell>
          <cell r="I1397">
            <v>0</v>
          </cell>
          <cell r="J1397">
            <v>0</v>
          </cell>
        </row>
        <row r="1398">
          <cell r="A1398">
            <v>0</v>
          </cell>
          <cell r="C1398" t="str">
            <v>MANGANESE(II) OXIDE Total</v>
          </cell>
        </row>
        <row r="1399">
          <cell r="A1399">
            <v>26.426401050090789</v>
          </cell>
          <cell r="B1399" t="str">
            <v>000067561</v>
          </cell>
          <cell r="C1399" t="str">
            <v>METHYL ALCOHOL      SKIN</v>
          </cell>
          <cell r="D1399" t="str">
            <v>L240STA1</v>
          </cell>
          <cell r="E1399" t="str">
            <v>490</v>
          </cell>
          <cell r="F1399">
            <v>110</v>
          </cell>
          <cell r="G1399" t="str">
            <v>GL</v>
          </cell>
          <cell r="H1399" t="str">
            <v>GE 50-50 BLEND</v>
          </cell>
          <cell r="I1399">
            <v>10.01</v>
          </cell>
          <cell r="J1399">
            <v>2.4000000953674316</v>
          </cell>
        </row>
        <row r="1400">
          <cell r="A1400">
            <v>28.828801145553591</v>
          </cell>
          <cell r="B1400" t="str">
            <v>000067561</v>
          </cell>
          <cell r="C1400" t="str">
            <v>METHYL ALCOHOL      SKIN</v>
          </cell>
          <cell r="D1400" t="str">
            <v>L240STA1A</v>
          </cell>
          <cell r="E1400" t="str">
            <v>490</v>
          </cell>
          <cell r="F1400">
            <v>120</v>
          </cell>
          <cell r="G1400" t="str">
            <v>GL</v>
          </cell>
          <cell r="H1400" t="str">
            <v>GE 50-50 BLEND</v>
          </cell>
          <cell r="I1400">
            <v>10.01</v>
          </cell>
          <cell r="J1400">
            <v>2.4000000953674316</v>
          </cell>
        </row>
        <row r="1401">
          <cell r="A1401">
            <v>1.5015000000000001</v>
          </cell>
          <cell r="B1401" t="str">
            <v>000067561</v>
          </cell>
          <cell r="C1401" t="str">
            <v>METHYL ALCOHOL      SKIN</v>
          </cell>
          <cell r="D1401" t="str">
            <v>L4WATER</v>
          </cell>
          <cell r="E1401" t="str">
            <v>1206</v>
          </cell>
          <cell r="F1401">
            <v>3</v>
          </cell>
          <cell r="G1401" t="str">
            <v>GL</v>
          </cell>
          <cell r="H1401" t="str">
            <v>SOLUTION S0234 TDS-1</v>
          </cell>
          <cell r="I1401">
            <v>10.01</v>
          </cell>
          <cell r="J1401">
            <v>5</v>
          </cell>
        </row>
        <row r="1402">
          <cell r="A1402">
            <v>9.6096003818511964</v>
          </cell>
          <cell r="B1402" t="str">
            <v>000067561</v>
          </cell>
          <cell r="C1402" t="str">
            <v>METHYL ALCOHOL      SKIN</v>
          </cell>
          <cell r="D1402" t="str">
            <v>P634318</v>
          </cell>
          <cell r="E1402" t="str">
            <v>490</v>
          </cell>
          <cell r="F1402">
            <v>40</v>
          </cell>
          <cell r="G1402" t="str">
            <v>GL</v>
          </cell>
          <cell r="H1402" t="str">
            <v>GE 50-50 BLEND</v>
          </cell>
          <cell r="I1402">
            <v>10.01</v>
          </cell>
          <cell r="J1402">
            <v>2.4000000953674316</v>
          </cell>
        </row>
        <row r="1403">
          <cell r="A1403">
            <v>32.432401288747783</v>
          </cell>
          <cell r="B1403" t="str">
            <v>000067561</v>
          </cell>
          <cell r="C1403" t="str">
            <v>METHYL ALCOHOL      SKIN</v>
          </cell>
          <cell r="D1403" t="str">
            <v>P657595</v>
          </cell>
          <cell r="E1403" t="str">
            <v>490</v>
          </cell>
          <cell r="F1403">
            <v>135</v>
          </cell>
          <cell r="G1403" t="str">
            <v>GL</v>
          </cell>
          <cell r="H1403" t="str">
            <v>GE 50-50 BLEND</v>
          </cell>
          <cell r="I1403">
            <v>10.01</v>
          </cell>
          <cell r="J1403">
            <v>2.4000000953674316</v>
          </cell>
        </row>
        <row r="1404">
          <cell r="A1404">
            <v>0.31281249999999999</v>
          </cell>
          <cell r="B1404" t="str">
            <v>000067561</v>
          </cell>
          <cell r="C1404" t="str">
            <v>METHYL ALCOHOL      SKIN</v>
          </cell>
          <cell r="D1404" t="str">
            <v>P9110109</v>
          </cell>
          <cell r="E1404" t="str">
            <v>7909</v>
          </cell>
          <cell r="F1404">
            <v>1.25</v>
          </cell>
          <cell r="G1404" t="str">
            <v>GL</v>
          </cell>
          <cell r="H1404" t="str">
            <v>MARQUE INK 3103/3104</v>
          </cell>
          <cell r="I1404">
            <v>10.01</v>
          </cell>
          <cell r="J1404">
            <v>2.5</v>
          </cell>
        </row>
        <row r="1405">
          <cell r="A1405">
            <v>1.5953437500000001</v>
          </cell>
          <cell r="B1405" t="str">
            <v>000067561</v>
          </cell>
          <cell r="C1405" t="str">
            <v>METHYL ALCOHOL      SKIN</v>
          </cell>
          <cell r="D1405" t="str">
            <v>P9110109</v>
          </cell>
          <cell r="E1405" t="str">
            <v>7910</v>
          </cell>
          <cell r="F1405">
            <v>21.25</v>
          </cell>
          <cell r="G1405" t="str">
            <v>GL</v>
          </cell>
          <cell r="H1405" t="str">
            <v>MARQUE SOLVENT 3501</v>
          </cell>
          <cell r="I1405">
            <v>10.01</v>
          </cell>
          <cell r="J1405">
            <v>0.75</v>
          </cell>
        </row>
        <row r="1406">
          <cell r="A1406">
            <v>16.516499999999997</v>
          </cell>
          <cell r="B1406" t="str">
            <v>000067561</v>
          </cell>
          <cell r="C1406" t="str">
            <v>METHYL ALCOHOL      SKIN</v>
          </cell>
          <cell r="D1406" t="str">
            <v>P9140401</v>
          </cell>
          <cell r="E1406" t="str">
            <v>5622</v>
          </cell>
          <cell r="F1406">
            <v>55</v>
          </cell>
          <cell r="G1406" t="str">
            <v>GL</v>
          </cell>
          <cell r="H1406" t="str">
            <v>GE 208341 (50-50) NEW BLEND</v>
          </cell>
          <cell r="I1406">
            <v>10.01</v>
          </cell>
          <cell r="J1406">
            <v>3</v>
          </cell>
        </row>
        <row r="1407">
          <cell r="A1407">
            <v>39.639601575136183</v>
          </cell>
          <cell r="B1407" t="str">
            <v>000067561</v>
          </cell>
          <cell r="C1407" t="str">
            <v>METHYL ALCOHOL      SKIN</v>
          </cell>
          <cell r="D1407" t="str">
            <v>P9150501</v>
          </cell>
          <cell r="E1407" t="str">
            <v>490</v>
          </cell>
          <cell r="F1407">
            <v>165</v>
          </cell>
          <cell r="G1407" t="str">
            <v>GL</v>
          </cell>
          <cell r="H1407" t="str">
            <v>GE 50-50 BLEND</v>
          </cell>
          <cell r="I1407">
            <v>10.01</v>
          </cell>
          <cell r="J1407">
            <v>2.4000000953674316</v>
          </cell>
        </row>
        <row r="1408">
          <cell r="A1408">
            <v>16.516499999999997</v>
          </cell>
          <cell r="B1408" t="str">
            <v>000067561</v>
          </cell>
          <cell r="C1408" t="str">
            <v>METHYL ALCOHOL      SKIN</v>
          </cell>
          <cell r="D1408" t="str">
            <v>P9150501</v>
          </cell>
          <cell r="E1408" t="str">
            <v>5622</v>
          </cell>
          <cell r="F1408">
            <v>55</v>
          </cell>
          <cell r="G1408" t="str">
            <v>GL</v>
          </cell>
          <cell r="H1408" t="str">
            <v>GE 208341 (50-50) NEW BLEND</v>
          </cell>
          <cell r="I1408">
            <v>10.01</v>
          </cell>
          <cell r="J1408">
            <v>3</v>
          </cell>
        </row>
        <row r="1409">
          <cell r="A1409">
            <v>171.77160682559014</v>
          </cell>
          <cell r="B1409" t="str">
            <v>000067561</v>
          </cell>
          <cell r="C1409" t="str">
            <v>METHYL ALCOHOL      SKIN</v>
          </cell>
          <cell r="D1409" t="str">
            <v>P927</v>
          </cell>
          <cell r="E1409" t="str">
            <v>490</v>
          </cell>
          <cell r="F1409">
            <v>715</v>
          </cell>
          <cell r="G1409" t="str">
            <v>GL</v>
          </cell>
          <cell r="H1409" t="str">
            <v>GE 50-50 BLEND</v>
          </cell>
          <cell r="I1409">
            <v>10.01</v>
          </cell>
          <cell r="J1409">
            <v>2.4000000953674316</v>
          </cell>
        </row>
        <row r="1410">
          <cell r="A1410">
            <v>132.13199999999998</v>
          </cell>
          <cell r="B1410" t="str">
            <v>000067561</v>
          </cell>
          <cell r="C1410" t="str">
            <v>METHYL ALCOHOL      SKIN</v>
          </cell>
          <cell r="D1410" t="str">
            <v>P927</v>
          </cell>
          <cell r="E1410" t="str">
            <v>5622</v>
          </cell>
          <cell r="F1410">
            <v>440</v>
          </cell>
          <cell r="G1410" t="str">
            <v>GL</v>
          </cell>
          <cell r="H1410" t="str">
            <v>GE 208341 (50-50) NEW BLEND</v>
          </cell>
          <cell r="I1410">
            <v>10.01</v>
          </cell>
          <cell r="J1410">
            <v>3</v>
          </cell>
        </row>
        <row r="1411">
          <cell r="A1411">
            <v>0</v>
          </cell>
          <cell r="B1411" t="str">
            <v>000067561</v>
          </cell>
          <cell r="C1411" t="str">
            <v>METHYL ALCOHOL      SKIN</v>
          </cell>
          <cell r="D1411" t="str">
            <v>WMAINT12</v>
          </cell>
          <cell r="E1411" t="str">
            <v>4276</v>
          </cell>
          <cell r="F1411">
            <v>1.125</v>
          </cell>
          <cell r="G1411" t="str">
            <v>GL</v>
          </cell>
          <cell r="H1411" t="str">
            <v>E-SERIES GEN. PURPOSE FLUX-OFF</v>
          </cell>
          <cell r="I1411">
            <v>10.01</v>
          </cell>
          <cell r="J1411">
            <v>0</v>
          </cell>
        </row>
        <row r="1412">
          <cell r="A1412">
            <v>24.360000801086429</v>
          </cell>
          <cell r="B1412" t="str">
            <v>000067561</v>
          </cell>
          <cell r="C1412" t="str">
            <v>METHYL ALCOHOL      SKIN</v>
          </cell>
          <cell r="D1412" t="str">
            <v>L24MEC</v>
          </cell>
          <cell r="E1412" t="str">
            <v>4911</v>
          </cell>
          <cell r="F1412">
            <v>42</v>
          </cell>
          <cell r="G1412" t="str">
            <v>GL</v>
          </cell>
          <cell r="H1412" t="str">
            <v>CCC CARBURATOR &amp; CHOKE CLEANER</v>
          </cell>
          <cell r="I1412">
            <v>5.8000001907348633</v>
          </cell>
          <cell r="J1412">
            <v>10</v>
          </cell>
        </row>
        <row r="1413">
          <cell r="A1413">
            <v>1.740000057220459</v>
          </cell>
          <cell r="B1413" t="str">
            <v>000067561</v>
          </cell>
          <cell r="C1413" t="str">
            <v>METHYL ALCOHOL      SKIN</v>
          </cell>
          <cell r="D1413" t="str">
            <v>L2AJITNE</v>
          </cell>
          <cell r="E1413" t="str">
            <v>4911</v>
          </cell>
          <cell r="F1413">
            <v>3</v>
          </cell>
          <cell r="G1413" t="str">
            <v>GL</v>
          </cell>
          <cell r="H1413" t="str">
            <v>CCC CARBURATOR &amp; CHOKE CLEANER</v>
          </cell>
          <cell r="I1413">
            <v>5.8000001907348633</v>
          </cell>
          <cell r="J1413">
            <v>10</v>
          </cell>
        </row>
        <row r="1414">
          <cell r="A1414">
            <v>3.4800001144409181</v>
          </cell>
          <cell r="B1414" t="str">
            <v>000067561</v>
          </cell>
          <cell r="C1414" t="str">
            <v>METHYL ALCOHOL      SKIN</v>
          </cell>
          <cell r="D1414" t="str">
            <v>L2AJITNEY</v>
          </cell>
          <cell r="E1414" t="str">
            <v>4911</v>
          </cell>
          <cell r="F1414">
            <v>6</v>
          </cell>
          <cell r="G1414" t="str">
            <v>GL</v>
          </cell>
          <cell r="H1414" t="str">
            <v>CCC CARBURATOR &amp; CHOKE CLEANER</v>
          </cell>
          <cell r="I1414">
            <v>5.8000001907348633</v>
          </cell>
          <cell r="J1414">
            <v>10</v>
          </cell>
        </row>
        <row r="1415">
          <cell r="A1415">
            <v>11.624999642372131</v>
          </cell>
          <cell r="B1415" t="str">
            <v>000067561</v>
          </cell>
          <cell r="C1415" t="str">
            <v>METHYL ALCOHOL      SKIN</v>
          </cell>
          <cell r="D1415" t="str">
            <v>L10JITNY</v>
          </cell>
          <cell r="E1415" t="str">
            <v>4649</v>
          </cell>
          <cell r="F1415">
            <v>7.5</v>
          </cell>
          <cell r="G1415" t="str">
            <v>GL</v>
          </cell>
          <cell r="H1415" t="str">
            <v>BRAKE PARTS CLEANER NON-CHLOR.</v>
          </cell>
          <cell r="I1415">
            <v>6.1999998092651367</v>
          </cell>
          <cell r="J1415">
            <v>25</v>
          </cell>
        </row>
        <row r="1416">
          <cell r="A1416">
            <v>288.68749111890793</v>
          </cell>
          <cell r="B1416" t="str">
            <v>000067561</v>
          </cell>
          <cell r="C1416" t="str">
            <v>METHYL ALCOHOL      SKIN</v>
          </cell>
          <cell r="D1416" t="str">
            <v>L24MEC</v>
          </cell>
          <cell r="E1416" t="str">
            <v>4649</v>
          </cell>
          <cell r="F1416">
            <v>186.25</v>
          </cell>
          <cell r="G1416" t="str">
            <v>GL</v>
          </cell>
          <cell r="H1416" t="str">
            <v>BRAKE PARTS CLEANER NON-CHLOR.</v>
          </cell>
          <cell r="I1416">
            <v>6.1999998092651367</v>
          </cell>
          <cell r="J1416">
            <v>25</v>
          </cell>
        </row>
        <row r="1417">
          <cell r="A1417">
            <v>6.9749997854232788</v>
          </cell>
          <cell r="B1417" t="str">
            <v>000067561</v>
          </cell>
          <cell r="C1417" t="str">
            <v>METHYL ALCOHOL      SKIN</v>
          </cell>
          <cell r="D1417" t="str">
            <v>L2AJITNE</v>
          </cell>
          <cell r="E1417" t="str">
            <v>4649</v>
          </cell>
          <cell r="F1417">
            <v>4.5</v>
          </cell>
          <cell r="G1417" t="str">
            <v>GL</v>
          </cell>
          <cell r="H1417" t="str">
            <v>BRAKE PARTS CLEANER NON-CHLOR.</v>
          </cell>
          <cell r="I1417">
            <v>6.1999998092651367</v>
          </cell>
          <cell r="J1417">
            <v>25</v>
          </cell>
        </row>
        <row r="1418">
          <cell r="A1418">
            <v>13.949999570846558</v>
          </cell>
          <cell r="B1418" t="str">
            <v>000067561</v>
          </cell>
          <cell r="C1418" t="str">
            <v>METHYL ALCOHOL      SKIN</v>
          </cell>
          <cell r="D1418" t="str">
            <v>L2AJITNEY</v>
          </cell>
          <cell r="E1418" t="str">
            <v>4649</v>
          </cell>
          <cell r="F1418">
            <v>9</v>
          </cell>
          <cell r="G1418" t="str">
            <v>GL</v>
          </cell>
          <cell r="H1418" t="str">
            <v>BRAKE PARTS CLEANER NON-CHLOR.</v>
          </cell>
          <cell r="I1418">
            <v>6.1999998092651367</v>
          </cell>
          <cell r="J1418">
            <v>25</v>
          </cell>
        </row>
        <row r="1419">
          <cell r="A1419">
            <v>39.524998784065247</v>
          </cell>
          <cell r="B1419" t="str">
            <v>000067561</v>
          </cell>
          <cell r="C1419" t="str">
            <v>METHYL ALCOHOL      SKIN</v>
          </cell>
          <cell r="D1419" t="str">
            <v>L42JITBW</v>
          </cell>
          <cell r="E1419" t="str">
            <v>4649</v>
          </cell>
          <cell r="F1419">
            <v>25.5</v>
          </cell>
          <cell r="G1419" t="str">
            <v>GL</v>
          </cell>
          <cell r="H1419" t="str">
            <v>BRAKE PARTS CLEANER NON-CHLOR.</v>
          </cell>
          <cell r="I1419">
            <v>6.1999998092651367</v>
          </cell>
          <cell r="J1419">
            <v>25</v>
          </cell>
        </row>
        <row r="1420">
          <cell r="A1420">
            <v>4.6499998569488525</v>
          </cell>
          <cell r="B1420" t="str">
            <v>000067561</v>
          </cell>
          <cell r="C1420" t="str">
            <v>METHYL ALCOHOL      SKIN</v>
          </cell>
          <cell r="D1420" t="str">
            <v>L50OILS</v>
          </cell>
          <cell r="E1420" t="str">
            <v>4649</v>
          </cell>
          <cell r="F1420">
            <v>3</v>
          </cell>
          <cell r="G1420" t="str">
            <v>GL</v>
          </cell>
          <cell r="H1420" t="str">
            <v>BRAKE PARTS CLEANER NON-CHLOR.</v>
          </cell>
          <cell r="I1420">
            <v>6.1999998092651367</v>
          </cell>
          <cell r="J1420">
            <v>25</v>
          </cell>
        </row>
        <row r="1421">
          <cell r="A1421">
            <v>109.46874663233757</v>
          </cell>
          <cell r="B1421" t="str">
            <v>000067561</v>
          </cell>
          <cell r="C1421" t="str">
            <v>METHYL ALCOHOL      SKIN</v>
          </cell>
          <cell r="D1421" t="str">
            <v>LFMIEERR</v>
          </cell>
          <cell r="E1421" t="str">
            <v>4649</v>
          </cell>
          <cell r="F1421">
            <v>70.625</v>
          </cell>
          <cell r="G1421" t="str">
            <v>GL</v>
          </cell>
          <cell r="H1421" t="str">
            <v>BRAKE PARTS CLEANER NON-CHLOR.</v>
          </cell>
          <cell r="I1421">
            <v>6.1999998092651367</v>
          </cell>
          <cell r="J1421">
            <v>25</v>
          </cell>
        </row>
        <row r="1422">
          <cell r="A1422">
            <v>18.59999942779541</v>
          </cell>
          <cell r="B1422" t="str">
            <v>000067561</v>
          </cell>
          <cell r="C1422" t="str">
            <v>METHYL ALCOHOL      SKIN</v>
          </cell>
          <cell r="D1422" t="str">
            <v>PSHAFT</v>
          </cell>
          <cell r="E1422" t="str">
            <v>4649</v>
          </cell>
          <cell r="F1422">
            <v>12</v>
          </cell>
          <cell r="G1422" t="str">
            <v>GL</v>
          </cell>
          <cell r="H1422" t="str">
            <v>BRAKE PARTS CLEANER NON-CHLOR.</v>
          </cell>
          <cell r="I1422">
            <v>6.1999998092651367</v>
          </cell>
          <cell r="J1422">
            <v>25</v>
          </cell>
        </row>
        <row r="1423">
          <cell r="A1423">
            <v>2.4655998786926285</v>
          </cell>
          <cell r="B1423" t="str">
            <v>000067561</v>
          </cell>
          <cell r="C1423" t="str">
            <v>METHYL ALCOHOL      SKIN</v>
          </cell>
          <cell r="D1423" t="str">
            <v>GESCHEM</v>
          </cell>
          <cell r="E1423" t="str">
            <v>530</v>
          </cell>
          <cell r="F1423">
            <v>8</v>
          </cell>
          <cell r="G1423" t="str">
            <v>GL</v>
          </cell>
          <cell r="H1423" t="str">
            <v>ETHYL ALCOHOL, DENATURED</v>
          </cell>
          <cell r="I1423">
            <v>6.6999998092651367</v>
          </cell>
          <cell r="J1423">
            <v>4.5999999046325684</v>
          </cell>
        </row>
        <row r="1424">
          <cell r="A1424">
            <v>0.34839997730255162</v>
          </cell>
          <cell r="B1424" t="str">
            <v>000067561</v>
          </cell>
          <cell r="C1424" t="str">
            <v>METHYL ALCOHOL      SKIN</v>
          </cell>
          <cell r="D1424" t="str">
            <v>L14LAB</v>
          </cell>
          <cell r="E1424" t="str">
            <v>2488</v>
          </cell>
          <cell r="F1424">
            <v>1.0399999618530273</v>
          </cell>
          <cell r="G1424" t="str">
            <v>GL</v>
          </cell>
          <cell r="H1424" t="str">
            <v>REAGENT ALCOHOL</v>
          </cell>
          <cell r="I1424">
            <v>6.6999998092651367</v>
          </cell>
          <cell r="J1424">
            <v>5</v>
          </cell>
        </row>
        <row r="1425">
          <cell r="A1425">
            <v>0.92459995450973564</v>
          </cell>
          <cell r="B1425" t="str">
            <v>000067561</v>
          </cell>
          <cell r="C1425" t="str">
            <v>METHYL ALCOHOL      SKIN</v>
          </cell>
          <cell r="D1425" t="str">
            <v>L14LAB</v>
          </cell>
          <cell r="E1425" t="str">
            <v>530</v>
          </cell>
          <cell r="F1425">
            <v>3</v>
          </cell>
          <cell r="G1425" t="str">
            <v>GL</v>
          </cell>
          <cell r="H1425" t="str">
            <v>ETHYL ALCOHOL, DENATURED</v>
          </cell>
          <cell r="I1425">
            <v>6.6999998092651367</v>
          </cell>
          <cell r="J1425">
            <v>4.5999999046325684</v>
          </cell>
        </row>
        <row r="1426">
          <cell r="A1426">
            <v>11.385000157356263</v>
          </cell>
          <cell r="B1426" t="str">
            <v>000067561</v>
          </cell>
          <cell r="C1426" t="str">
            <v>METHYL ALCOHOL      SKIN</v>
          </cell>
          <cell r="D1426" t="str">
            <v>L10LEAN</v>
          </cell>
          <cell r="E1426" t="str">
            <v>4414</v>
          </cell>
          <cell r="F1426">
            <v>3</v>
          </cell>
          <cell r="G1426" t="str">
            <v>GL</v>
          </cell>
          <cell r="H1426" t="str">
            <v>BETASEAL(R) 43518 GLASS PRIMER</v>
          </cell>
          <cell r="I1426">
            <v>6.9000000953674316</v>
          </cell>
          <cell r="J1426">
            <v>55</v>
          </cell>
        </row>
        <row r="1427">
          <cell r="A1427">
            <v>10.436250144243241</v>
          </cell>
          <cell r="B1427" t="str">
            <v>000067561</v>
          </cell>
          <cell r="C1427" t="str">
            <v>METHYL ALCOHOL      SKIN</v>
          </cell>
          <cell r="D1427" t="str">
            <v>L10PAMT</v>
          </cell>
          <cell r="E1427" t="str">
            <v>4414</v>
          </cell>
          <cell r="F1427">
            <v>2.75</v>
          </cell>
          <cell r="G1427" t="str">
            <v>GL</v>
          </cell>
          <cell r="H1427" t="str">
            <v>BETASEAL(R) 43518 GLASS PRIMER</v>
          </cell>
          <cell r="I1427">
            <v>6.9000000953674316</v>
          </cell>
          <cell r="J1427">
            <v>55</v>
          </cell>
        </row>
        <row r="1428">
          <cell r="A1428">
            <v>0</v>
          </cell>
          <cell r="B1428" t="str">
            <v>000067561</v>
          </cell>
          <cell r="C1428" t="str">
            <v>METHYL ALCOHOL      SKIN</v>
          </cell>
          <cell r="D1428" t="str">
            <v>L24MEC</v>
          </cell>
          <cell r="E1428" t="str">
            <v>4488</v>
          </cell>
          <cell r="F1428">
            <v>2</v>
          </cell>
          <cell r="G1428" t="str">
            <v>GL</v>
          </cell>
          <cell r="H1428" t="str">
            <v>WINDSHIELD WASHER FLUID</v>
          </cell>
          <cell r="I1428">
            <v>8.1000003814697266</v>
          </cell>
          <cell r="J1428">
            <v>0</v>
          </cell>
        </row>
        <row r="1429">
          <cell r="A1429">
            <v>0</v>
          </cell>
          <cell r="B1429" t="str">
            <v>000067561</v>
          </cell>
          <cell r="C1429" t="str">
            <v>METHYL ALCOHOL      SKIN</v>
          </cell>
          <cell r="D1429" t="str">
            <v>L24TRNS</v>
          </cell>
          <cell r="E1429" t="str">
            <v>4488</v>
          </cell>
          <cell r="F1429">
            <v>96</v>
          </cell>
          <cell r="G1429" t="str">
            <v>GL</v>
          </cell>
          <cell r="H1429" t="str">
            <v>WINDSHIELD WASHER FLUID</v>
          </cell>
          <cell r="I1429">
            <v>8.1000003814697266</v>
          </cell>
          <cell r="J1429">
            <v>0</v>
          </cell>
        </row>
        <row r="1430">
          <cell r="A1430">
            <v>0</v>
          </cell>
          <cell r="B1430" t="str">
            <v>000067561</v>
          </cell>
          <cell r="C1430" t="str">
            <v>METHYL ALCOHOL      SKIN</v>
          </cell>
          <cell r="D1430" t="str">
            <v>L26SPEC</v>
          </cell>
          <cell r="E1430" t="str">
            <v>4488</v>
          </cell>
          <cell r="F1430">
            <v>598</v>
          </cell>
          <cell r="G1430" t="str">
            <v>GL</v>
          </cell>
          <cell r="H1430" t="str">
            <v>WINDSHIELD WASHER FLUID</v>
          </cell>
          <cell r="I1430">
            <v>8.1000003814697266</v>
          </cell>
          <cell r="J1430">
            <v>0</v>
          </cell>
        </row>
        <row r="1431">
          <cell r="A1431">
            <v>1.5251999395966536E-2</v>
          </cell>
          <cell r="B1431" t="str">
            <v>000067561</v>
          </cell>
          <cell r="C1431" t="str">
            <v>METHYL ALCOHOL      SKIN</v>
          </cell>
          <cell r="D1431" t="str">
            <v>L9GAGE</v>
          </cell>
          <cell r="E1431" t="str">
            <v>4797</v>
          </cell>
          <cell r="F1431">
            <v>6.1999998986721039E-2</v>
          </cell>
          <cell r="G1431" t="str">
            <v>GL</v>
          </cell>
          <cell r="H1431" t="str">
            <v>M-FLUX SS</v>
          </cell>
          <cell r="I1431">
            <v>8.1999998092651367</v>
          </cell>
          <cell r="J1431">
            <v>3</v>
          </cell>
        </row>
        <row r="1432">
          <cell r="A1432">
            <v>2.4900000572204588</v>
          </cell>
          <cell r="B1432" t="str">
            <v>000067561</v>
          </cell>
          <cell r="C1432" t="str">
            <v>METHYL ALCOHOL      SKIN</v>
          </cell>
          <cell r="D1432" t="str">
            <v>L24MEC</v>
          </cell>
          <cell r="E1432" t="str">
            <v>P798</v>
          </cell>
          <cell r="F1432">
            <v>6</v>
          </cell>
          <cell r="G1432" t="str">
            <v>GL</v>
          </cell>
          <cell r="H1432" t="str">
            <v>STRIPE WHITE</v>
          </cell>
          <cell r="I1432">
            <v>8.3000001907348633</v>
          </cell>
          <cell r="J1432">
            <v>5</v>
          </cell>
        </row>
        <row r="1433">
          <cell r="A1433">
            <v>0.6225000143051147</v>
          </cell>
          <cell r="B1433" t="str">
            <v>000067561</v>
          </cell>
          <cell r="C1433" t="str">
            <v>METHYL ALCOHOL      SKIN</v>
          </cell>
          <cell r="D1433" t="str">
            <v>L24TRNS</v>
          </cell>
          <cell r="E1433" t="str">
            <v>P799</v>
          </cell>
          <cell r="F1433">
            <v>1.5</v>
          </cell>
          <cell r="G1433" t="str">
            <v>GL</v>
          </cell>
          <cell r="H1433" t="str">
            <v>STRIPE BLUE</v>
          </cell>
          <cell r="I1433">
            <v>8.3000001907348633</v>
          </cell>
          <cell r="J1433">
            <v>5</v>
          </cell>
        </row>
        <row r="1434">
          <cell r="A1434">
            <v>9.3375000058673282E-4</v>
          </cell>
          <cell r="B1434" t="str">
            <v>000067561</v>
          </cell>
          <cell r="C1434" t="str">
            <v>METHYL ALCOHOL      SKIN</v>
          </cell>
          <cell r="D1434" t="str">
            <v>L9783CH</v>
          </cell>
          <cell r="E1434" t="str">
            <v>7774</v>
          </cell>
          <cell r="F1434">
            <v>0.5625</v>
          </cell>
          <cell r="G1434" t="str">
            <v>GL</v>
          </cell>
          <cell r="H1434" t="str">
            <v>BUFFER SOLUTION PH 4.0 (COLOR-</v>
          </cell>
          <cell r="I1434">
            <v>8.3000001907348633</v>
          </cell>
          <cell r="J1434">
            <v>1.9999999552965164E-2</v>
          </cell>
        </row>
        <row r="1435">
          <cell r="A1435">
            <v>39.560001754760748</v>
          </cell>
          <cell r="B1435" t="str">
            <v>000067561</v>
          </cell>
          <cell r="C1435" t="str">
            <v>METHYL ALCOHOL      SKIN</v>
          </cell>
          <cell r="D1435" t="str">
            <v>P636337</v>
          </cell>
          <cell r="E1435" t="str">
            <v>7420</v>
          </cell>
          <cell r="F1435">
            <v>92</v>
          </cell>
          <cell r="G1435" t="str">
            <v>GL</v>
          </cell>
          <cell r="H1435" t="str">
            <v>272 INSULATING VARNISH</v>
          </cell>
          <cell r="I1435">
            <v>8.6000003814697266</v>
          </cell>
          <cell r="J1435">
            <v>5</v>
          </cell>
        </row>
        <row r="1436">
          <cell r="A1436">
            <v>15.480000686645509</v>
          </cell>
          <cell r="B1436" t="str">
            <v>000067561</v>
          </cell>
          <cell r="C1436" t="str">
            <v>METHYL ALCOHOL      SKIN</v>
          </cell>
          <cell r="D1436" t="str">
            <v>P637358</v>
          </cell>
          <cell r="E1436" t="str">
            <v>7420</v>
          </cell>
          <cell r="F1436">
            <v>36</v>
          </cell>
          <cell r="G1436" t="str">
            <v>GL</v>
          </cell>
          <cell r="H1436" t="str">
            <v>272 INSULATING VARNISH</v>
          </cell>
          <cell r="I1436">
            <v>8.6000003814697266</v>
          </cell>
          <cell r="J1436">
            <v>5</v>
          </cell>
        </row>
        <row r="1437">
          <cell r="A1437">
            <v>18.920000839233399</v>
          </cell>
          <cell r="B1437" t="str">
            <v>000067561</v>
          </cell>
          <cell r="C1437" t="str">
            <v>METHYL ALCOHOL      SKIN</v>
          </cell>
          <cell r="D1437" t="str">
            <v>P642409</v>
          </cell>
          <cell r="E1437" t="str">
            <v>7420</v>
          </cell>
          <cell r="F1437">
            <v>44</v>
          </cell>
          <cell r="G1437" t="str">
            <v>GL</v>
          </cell>
          <cell r="H1437" t="str">
            <v>272 INSULATING VARNISH</v>
          </cell>
          <cell r="I1437">
            <v>8.6000003814697266</v>
          </cell>
          <cell r="J1437">
            <v>5</v>
          </cell>
        </row>
        <row r="1438">
          <cell r="A1438">
            <v>6.8800003051757814</v>
          </cell>
          <cell r="B1438" t="str">
            <v>000067561</v>
          </cell>
          <cell r="C1438" t="str">
            <v>METHYL ALCOHOL      SKIN</v>
          </cell>
          <cell r="D1438" t="str">
            <v>P642420</v>
          </cell>
          <cell r="E1438" t="str">
            <v>7420</v>
          </cell>
          <cell r="F1438">
            <v>16</v>
          </cell>
          <cell r="G1438" t="str">
            <v>GL</v>
          </cell>
          <cell r="H1438" t="str">
            <v>272 INSULATING VARNISH</v>
          </cell>
          <cell r="I1438">
            <v>8.6000003814697266</v>
          </cell>
          <cell r="J1438">
            <v>5</v>
          </cell>
        </row>
        <row r="1439">
          <cell r="A1439">
            <v>60.200002670288079</v>
          </cell>
          <cell r="B1439" t="str">
            <v>000067561</v>
          </cell>
          <cell r="C1439" t="str">
            <v>METHYL ALCOHOL      SKIN</v>
          </cell>
          <cell r="D1439" t="str">
            <v>P643444</v>
          </cell>
          <cell r="E1439" t="str">
            <v>7420</v>
          </cell>
          <cell r="F1439">
            <v>140</v>
          </cell>
          <cell r="G1439" t="str">
            <v>GL</v>
          </cell>
          <cell r="H1439" t="str">
            <v>272 INSULATING VARNISH</v>
          </cell>
          <cell r="I1439">
            <v>8.6000003814697266</v>
          </cell>
          <cell r="J1439">
            <v>5</v>
          </cell>
        </row>
        <row r="1440">
          <cell r="A1440">
            <v>10.320000457763673</v>
          </cell>
          <cell r="B1440" t="str">
            <v>000067561</v>
          </cell>
          <cell r="C1440" t="str">
            <v>METHYL ALCOHOL      SKIN</v>
          </cell>
          <cell r="D1440" t="str">
            <v>P9270701</v>
          </cell>
          <cell r="E1440" t="str">
            <v>7420</v>
          </cell>
          <cell r="F1440">
            <v>24</v>
          </cell>
          <cell r="G1440" t="str">
            <v>GL</v>
          </cell>
          <cell r="H1440" t="str">
            <v>272 INSULATING VARNISH</v>
          </cell>
          <cell r="I1440">
            <v>8.6000003814697266</v>
          </cell>
          <cell r="J1440">
            <v>5</v>
          </cell>
        </row>
        <row r="1441">
          <cell r="A1441">
            <v>3.73737020483494</v>
          </cell>
          <cell r="B1441" t="str">
            <v>000067561</v>
          </cell>
          <cell r="C1441" t="str">
            <v>METHYL ALCOHOL      SKIN</v>
          </cell>
          <cell r="D1441" t="str">
            <v>L10LEAN</v>
          </cell>
          <cell r="E1441" t="str">
            <v>1194</v>
          </cell>
          <cell r="F1441">
            <v>13.690000534057617</v>
          </cell>
          <cell r="G1441" t="str">
            <v>GL</v>
          </cell>
          <cell r="H1441" t="str">
            <v>REMOVABLE THREADLOCKER 242</v>
          </cell>
          <cell r="I1441">
            <v>9.1000003814697266</v>
          </cell>
          <cell r="J1441">
            <v>3</v>
          </cell>
        </row>
        <row r="1442">
          <cell r="A1442">
            <v>3.4398001486703757E-3</v>
          </cell>
          <cell r="B1442" t="str">
            <v>000067561</v>
          </cell>
          <cell r="C1442" t="str">
            <v>METHYL ALCOHOL      SKIN</v>
          </cell>
          <cell r="D1442" t="str">
            <v>L12MAINT</v>
          </cell>
          <cell r="E1442" t="str">
            <v>1194</v>
          </cell>
          <cell r="F1442">
            <v>1.2600000016391277E-2</v>
          </cell>
          <cell r="G1442" t="str">
            <v>GL</v>
          </cell>
          <cell r="H1442" t="str">
            <v>REMOVABLE THREADLOCKER 242</v>
          </cell>
          <cell r="I1442">
            <v>9.1000003814697266</v>
          </cell>
          <cell r="J1442">
            <v>3</v>
          </cell>
        </row>
        <row r="1443">
          <cell r="A1443">
            <v>0.10286640042636377</v>
          </cell>
          <cell r="B1443" t="str">
            <v>000067561</v>
          </cell>
          <cell r="C1443" t="str">
            <v>METHYL ALCOHOL      SKIN</v>
          </cell>
          <cell r="D1443" t="str">
            <v>L240STA1</v>
          </cell>
          <cell r="E1443" t="str">
            <v>1194</v>
          </cell>
          <cell r="F1443">
            <v>0.37680000066757202</v>
          </cell>
          <cell r="G1443" t="str">
            <v>GL</v>
          </cell>
          <cell r="H1443" t="str">
            <v>REMOVABLE THREADLOCKER 242</v>
          </cell>
          <cell r="I1443">
            <v>9.1000003814697266</v>
          </cell>
          <cell r="J1443">
            <v>3</v>
          </cell>
        </row>
        <row r="1444">
          <cell r="A1444">
            <v>0.30849001976609258</v>
          </cell>
          <cell r="B1444" t="str">
            <v>000067561</v>
          </cell>
          <cell r="C1444" t="str">
            <v>METHYL ALCOHOL      SKIN</v>
          </cell>
          <cell r="D1444" t="str">
            <v>L240STA1A</v>
          </cell>
          <cell r="E1444" t="str">
            <v>1194</v>
          </cell>
          <cell r="F1444">
            <v>1.1299999952316284</v>
          </cell>
          <cell r="G1444" t="str">
            <v>GL</v>
          </cell>
          <cell r="H1444" t="str">
            <v>REMOVABLE THREADLOCKER 242</v>
          </cell>
          <cell r="I1444">
            <v>9.1000003814697266</v>
          </cell>
          <cell r="J1444">
            <v>3</v>
          </cell>
        </row>
        <row r="1445">
          <cell r="A1445">
            <v>2.0202000598713746E-2</v>
          </cell>
          <cell r="B1445" t="str">
            <v>000067561</v>
          </cell>
          <cell r="C1445" t="str">
            <v>METHYL ALCOHOL      SKIN</v>
          </cell>
          <cell r="D1445" t="str">
            <v>L42PS</v>
          </cell>
          <cell r="E1445" t="str">
            <v>1194</v>
          </cell>
          <cell r="F1445">
            <v>7.4000000953674316E-2</v>
          </cell>
          <cell r="G1445" t="str">
            <v>GL</v>
          </cell>
          <cell r="H1445" t="str">
            <v>REMOVABLE THREADLOCKER 242</v>
          </cell>
          <cell r="I1445">
            <v>9.1000003814697266</v>
          </cell>
          <cell r="J1445">
            <v>3</v>
          </cell>
        </row>
        <row r="1446">
          <cell r="A1446">
            <v>0.17144401291465783</v>
          </cell>
          <cell r="B1446" t="str">
            <v>000067561</v>
          </cell>
          <cell r="C1446" t="str">
            <v>METHYL ALCOHOL      SKIN</v>
          </cell>
          <cell r="D1446" t="str">
            <v>L730407</v>
          </cell>
          <cell r="E1446" t="str">
            <v>1194</v>
          </cell>
          <cell r="F1446">
            <v>0.62800002098083496</v>
          </cell>
          <cell r="G1446" t="str">
            <v>GL</v>
          </cell>
          <cell r="H1446" t="str">
            <v>REMOVABLE THREADLOCKER 242</v>
          </cell>
          <cell r="I1446">
            <v>9.1000003814697266</v>
          </cell>
          <cell r="J1446">
            <v>3</v>
          </cell>
        </row>
        <row r="1447">
          <cell r="A1447">
            <v>3.428880014212126E-2</v>
          </cell>
          <cell r="B1447" t="str">
            <v>000067561</v>
          </cell>
          <cell r="C1447" t="str">
            <v>METHYL ALCOHOL      SKIN</v>
          </cell>
          <cell r="D1447" t="str">
            <v>L730516</v>
          </cell>
          <cell r="E1447" t="str">
            <v>1194</v>
          </cell>
          <cell r="F1447">
            <v>0.12559999525547028</v>
          </cell>
          <cell r="G1447" t="str">
            <v>GL</v>
          </cell>
          <cell r="H1447" t="str">
            <v>REMOVABLE THREADLOCKER 242</v>
          </cell>
          <cell r="I1447">
            <v>9.1000003814697266</v>
          </cell>
          <cell r="J1447">
            <v>3</v>
          </cell>
        </row>
        <row r="1448">
          <cell r="A1448">
            <v>0.34288802582931566</v>
          </cell>
          <cell r="B1448" t="str">
            <v>000067561</v>
          </cell>
          <cell r="C1448" t="str">
            <v>METHYL ALCOHOL      SKIN</v>
          </cell>
          <cell r="D1448" t="str">
            <v>LALTOONA</v>
          </cell>
          <cell r="E1448" t="str">
            <v>1194</v>
          </cell>
          <cell r="F1448">
            <v>1.2560000419616699</v>
          </cell>
          <cell r="G1448" t="str">
            <v>GL</v>
          </cell>
          <cell r="H1448" t="str">
            <v>REMOVABLE THREADLOCKER 242</v>
          </cell>
          <cell r="I1448">
            <v>9.1000003814697266</v>
          </cell>
          <cell r="J1448">
            <v>3</v>
          </cell>
        </row>
        <row r="1449">
          <cell r="A1449">
            <v>0.21233940617889752</v>
          </cell>
          <cell r="B1449" t="str">
            <v>000067561</v>
          </cell>
          <cell r="C1449" t="str">
            <v>METHYL ALCOHOL      SKIN</v>
          </cell>
          <cell r="D1449" t="str">
            <v>P541508</v>
          </cell>
          <cell r="E1449" t="str">
            <v>1194</v>
          </cell>
          <cell r="F1449">
            <v>0.77779996395111084</v>
          </cell>
          <cell r="G1449" t="str">
            <v>GL</v>
          </cell>
          <cell r="H1449" t="str">
            <v>REMOVABLE THREADLOCKER 242</v>
          </cell>
          <cell r="I1449">
            <v>9.1000003814697266</v>
          </cell>
          <cell r="J1449">
            <v>3</v>
          </cell>
        </row>
        <row r="1450">
          <cell r="A1450">
            <v>0.25705681345088494</v>
          </cell>
          <cell r="B1450" t="str">
            <v>000067561</v>
          </cell>
          <cell r="C1450" t="str">
            <v>METHYL ALCOHOL      SKIN</v>
          </cell>
          <cell r="D1450" t="str">
            <v>P635330</v>
          </cell>
          <cell r="E1450" t="str">
            <v>1194</v>
          </cell>
          <cell r="F1450">
            <v>0.94160002470016479</v>
          </cell>
          <cell r="G1450" t="str">
            <v>GL</v>
          </cell>
          <cell r="H1450" t="str">
            <v>REMOVABLE THREADLOCKER 242</v>
          </cell>
          <cell r="I1450">
            <v>9.1000003814697266</v>
          </cell>
          <cell r="J1450">
            <v>3</v>
          </cell>
        </row>
        <row r="1451">
          <cell r="A1451">
            <v>0.25449061058356764</v>
          </cell>
          <cell r="B1451" t="str">
            <v>000067561</v>
          </cell>
          <cell r="C1451" t="str">
            <v>METHYL ALCOHOL      SKIN</v>
          </cell>
          <cell r="D1451" t="str">
            <v>P636342</v>
          </cell>
          <cell r="E1451" t="str">
            <v>1194</v>
          </cell>
          <cell r="F1451">
            <v>0.93220001459121704</v>
          </cell>
          <cell r="G1451" t="str">
            <v>GL</v>
          </cell>
          <cell r="H1451" t="str">
            <v>REMOVABLE THREADLOCKER 242</v>
          </cell>
          <cell r="I1451">
            <v>9.1000003814697266</v>
          </cell>
          <cell r="J1451">
            <v>3</v>
          </cell>
        </row>
        <row r="1452">
          <cell r="A1452">
            <v>0.1031940059856177</v>
          </cell>
          <cell r="B1452" t="str">
            <v>000067561</v>
          </cell>
          <cell r="C1452" t="str">
            <v>METHYL ALCOHOL      SKIN</v>
          </cell>
          <cell r="D1452" t="str">
            <v>T732310</v>
          </cell>
          <cell r="E1452" t="str">
            <v>1194</v>
          </cell>
          <cell r="F1452">
            <v>0.37800002098083496</v>
          </cell>
          <cell r="G1452" t="str">
            <v>GL</v>
          </cell>
          <cell r="H1452" t="str">
            <v>REMOVABLE THREADLOCKER 242</v>
          </cell>
          <cell r="I1452">
            <v>9.1000003814697266</v>
          </cell>
          <cell r="J1452">
            <v>3</v>
          </cell>
        </row>
        <row r="1453">
          <cell r="A1453">
            <v>1.3799999713897706</v>
          </cell>
          <cell r="B1453" t="str">
            <v>000067561</v>
          </cell>
          <cell r="C1453" t="str">
            <v>METHYL ALCOHOL      SKIN</v>
          </cell>
          <cell r="D1453" t="str">
            <v>L74720</v>
          </cell>
          <cell r="E1453" t="str">
            <v>3426</v>
          </cell>
          <cell r="F1453">
            <v>5</v>
          </cell>
          <cell r="G1453" t="str">
            <v>GL</v>
          </cell>
          <cell r="H1453" t="str">
            <v>BOWMAN/LOC MED STR THRD LOCKER</v>
          </cell>
          <cell r="I1453">
            <v>9.1999998092651367</v>
          </cell>
          <cell r="J1453">
            <v>3</v>
          </cell>
        </row>
        <row r="1454">
          <cell r="A1454">
            <v>1.2649999454990035E-3</v>
          </cell>
          <cell r="B1454" t="str">
            <v>000067561</v>
          </cell>
          <cell r="C1454" t="str">
            <v>METHYL ALCOHOL      SKIN</v>
          </cell>
          <cell r="D1454" t="str">
            <v>L9783CH</v>
          </cell>
          <cell r="E1454" t="str">
            <v>8098</v>
          </cell>
          <cell r="F1454">
            <v>0.6875</v>
          </cell>
          <cell r="G1454" t="str">
            <v>GL</v>
          </cell>
          <cell r="H1454" t="str">
            <v>BUFFER SOL.(PH 4.00)</v>
          </cell>
          <cell r="I1454">
            <v>9.1999998092651367</v>
          </cell>
          <cell r="J1454">
            <v>1.9999999552965164E-2</v>
          </cell>
        </row>
        <row r="1455">
          <cell r="A1455">
            <v>0.17521200944709789</v>
          </cell>
          <cell r="B1455" t="str">
            <v>000067561</v>
          </cell>
          <cell r="C1455" t="str">
            <v>METHYL ALCOHOL      SKIN</v>
          </cell>
          <cell r="D1455" t="str">
            <v>L10LEAN</v>
          </cell>
          <cell r="E1455" t="str">
            <v>3104</v>
          </cell>
          <cell r="F1455">
            <v>0.62800002098083496</v>
          </cell>
          <cell r="G1455" t="str">
            <v>GL</v>
          </cell>
          <cell r="H1455" t="str">
            <v>ADHESIVE SEALANT 272</v>
          </cell>
          <cell r="I1455">
            <v>9.3000001907348633</v>
          </cell>
          <cell r="J1455">
            <v>3</v>
          </cell>
        </row>
        <row r="1456">
          <cell r="A1456">
            <v>0.17521200944709789</v>
          </cell>
          <cell r="B1456" t="str">
            <v>000067561</v>
          </cell>
          <cell r="C1456" t="str">
            <v>METHYL ALCOHOL      SKIN</v>
          </cell>
          <cell r="D1456" t="str">
            <v>LALTOONA</v>
          </cell>
          <cell r="E1456" t="str">
            <v>3104</v>
          </cell>
          <cell r="F1456">
            <v>0.62800002098083496</v>
          </cell>
          <cell r="G1456" t="str">
            <v>GL</v>
          </cell>
          <cell r="H1456" t="str">
            <v>ADHESIVE SEALANT 272</v>
          </cell>
          <cell r="I1456">
            <v>9.3000001907348633</v>
          </cell>
          <cell r="J1456">
            <v>3</v>
          </cell>
        </row>
        <row r="1457">
          <cell r="A1457">
            <v>0.86975999473571619</v>
          </cell>
          <cell r="B1457" t="str">
            <v>000067561</v>
          </cell>
          <cell r="C1457" t="str">
            <v>METHYL ALCOHOL      SKIN</v>
          </cell>
          <cell r="D1457" t="str">
            <v>L10LEAN</v>
          </cell>
          <cell r="E1457" t="str">
            <v>4404</v>
          </cell>
          <cell r="F1457">
            <v>0.15099999308586121</v>
          </cell>
          <cell r="G1457" t="str">
            <v>GL</v>
          </cell>
          <cell r="H1457" t="str">
            <v>F-900 TORQUE SEAL</v>
          </cell>
          <cell r="I1457">
            <v>9.6000003814697266</v>
          </cell>
          <cell r="J1457">
            <v>60</v>
          </cell>
        </row>
        <row r="1458">
          <cell r="A1458">
            <v>2.4664320495300274</v>
          </cell>
          <cell r="B1458" t="str">
            <v>000067561</v>
          </cell>
          <cell r="C1458" t="str">
            <v>METHYL ALCOHOL      SKIN</v>
          </cell>
          <cell r="D1458" t="str">
            <v>L26SPEC</v>
          </cell>
          <cell r="E1458" t="str">
            <v>4404</v>
          </cell>
          <cell r="F1458">
            <v>0.42820000648498535</v>
          </cell>
          <cell r="G1458" t="str">
            <v>GL</v>
          </cell>
          <cell r="H1458" t="str">
            <v>F-900 TORQUE SEAL</v>
          </cell>
          <cell r="I1458">
            <v>9.6000003814697266</v>
          </cell>
          <cell r="J1458">
            <v>60</v>
          </cell>
        </row>
        <row r="1459">
          <cell r="A1459">
            <v>2.9007360371246307</v>
          </cell>
          <cell r="B1459" t="str">
            <v>000067561</v>
          </cell>
          <cell r="C1459" t="str">
            <v>METHYL ALCOHOL      SKIN</v>
          </cell>
          <cell r="D1459" t="str">
            <v>T732307</v>
          </cell>
          <cell r="E1459" t="str">
            <v>4404</v>
          </cell>
          <cell r="F1459">
            <v>0.50360000133514404</v>
          </cell>
          <cell r="G1459" t="str">
            <v>GL</v>
          </cell>
          <cell r="H1459" t="str">
            <v>F-900 TORQUE SEAL</v>
          </cell>
          <cell r="I1459">
            <v>9.6000003814697266</v>
          </cell>
          <cell r="J1459">
            <v>60</v>
          </cell>
        </row>
        <row r="1460">
          <cell r="A1460">
            <v>2.1715200667190544</v>
          </cell>
          <cell r="B1460" t="str">
            <v>000067561</v>
          </cell>
          <cell r="C1460" t="str">
            <v>METHYL ALCOHOL      SKIN</v>
          </cell>
          <cell r="D1460" t="str">
            <v>T732310</v>
          </cell>
          <cell r="E1460" t="str">
            <v>4404</v>
          </cell>
          <cell r="F1460">
            <v>0.37700000405311584</v>
          </cell>
          <cell r="G1460" t="str">
            <v>GL</v>
          </cell>
          <cell r="H1460" t="str">
            <v>F-900 TORQUE SEAL</v>
          </cell>
          <cell r="I1460">
            <v>9.6000003814697266</v>
          </cell>
          <cell r="J1460">
            <v>60</v>
          </cell>
        </row>
        <row r="1461">
          <cell r="A1461">
            <v>0.72230404624557565</v>
          </cell>
          <cell r="B1461" t="str">
            <v>000067561</v>
          </cell>
          <cell r="C1461" t="str">
            <v>METHYL ALCOHOL      SKIN</v>
          </cell>
          <cell r="D1461" t="str">
            <v>T764300</v>
          </cell>
          <cell r="E1461" t="str">
            <v>4404</v>
          </cell>
          <cell r="F1461">
            <v>0.12540000677108765</v>
          </cell>
          <cell r="G1461" t="str">
            <v>GL</v>
          </cell>
          <cell r="H1461" t="str">
            <v>F-900 TORQUE SEAL</v>
          </cell>
          <cell r="I1461">
            <v>9.6000003814697266</v>
          </cell>
          <cell r="J1461">
            <v>60</v>
          </cell>
        </row>
        <row r="1462">
          <cell r="A1462">
            <v>0.125</v>
          </cell>
          <cell r="B1462" t="str">
            <v>000067561</v>
          </cell>
          <cell r="C1462" t="str">
            <v>METHYL ALCOHOL      SKIN</v>
          </cell>
          <cell r="D1462" t="str">
            <v>L4WATER</v>
          </cell>
          <cell r="E1462" t="str">
            <v>904</v>
          </cell>
          <cell r="F1462">
            <v>0.125</v>
          </cell>
          <cell r="G1462" t="str">
            <v>GL</v>
          </cell>
          <cell r="H1462" t="str">
            <v>SOLUTION S0222 P INDICATOR (PH</v>
          </cell>
          <cell r="I1462">
            <v>10</v>
          </cell>
          <cell r="J1462">
            <v>10</v>
          </cell>
        </row>
        <row r="1463">
          <cell r="A1463">
            <v>10</v>
          </cell>
          <cell r="B1463" t="str">
            <v>000067561</v>
          </cell>
          <cell r="C1463" t="str">
            <v>METHYL ALCOHOL      SKIN</v>
          </cell>
          <cell r="D1463" t="str">
            <v>P9110109</v>
          </cell>
          <cell r="E1463" t="str">
            <v>955</v>
          </cell>
          <cell r="F1463">
            <v>10</v>
          </cell>
          <cell r="G1463" t="str">
            <v>GL</v>
          </cell>
          <cell r="H1463" t="str">
            <v>SCOTCH-GRIP 4268 NF ADHESIVE</v>
          </cell>
          <cell r="I1463">
            <v>10</v>
          </cell>
          <cell r="J1463">
            <v>10</v>
          </cell>
        </row>
        <row r="1464">
          <cell r="A1464">
            <v>7.1862511924602952</v>
          </cell>
          <cell r="B1464" t="str">
            <v>000067561</v>
          </cell>
          <cell r="C1464" t="str">
            <v>METHYL ALCOHOL      SKIN</v>
          </cell>
          <cell r="D1464" t="str">
            <v>L10LEAN</v>
          </cell>
          <cell r="E1464" t="str">
            <v>546</v>
          </cell>
          <cell r="F1464">
            <v>23.716999053955078</v>
          </cell>
          <cell r="G1464" t="str">
            <v>GL</v>
          </cell>
          <cell r="H1464" t="str">
            <v>PIPE SEALANT W/TEFLON</v>
          </cell>
          <cell r="I1464">
            <v>10.100000381469727</v>
          </cell>
          <cell r="J1464">
            <v>3</v>
          </cell>
        </row>
        <row r="1465">
          <cell r="A1465">
            <v>0.15222719999914147</v>
          </cell>
          <cell r="B1465" t="str">
            <v>000067561</v>
          </cell>
          <cell r="C1465" t="str">
            <v>METHYL ALCOHOL      SKIN</v>
          </cell>
          <cell r="D1465" t="str">
            <v>L2108184</v>
          </cell>
          <cell r="E1465" t="str">
            <v>546</v>
          </cell>
          <cell r="F1465">
            <v>0.5023999810218811</v>
          </cell>
          <cell r="G1465" t="str">
            <v>GL</v>
          </cell>
          <cell r="H1465" t="str">
            <v>PIPE SEALANT W/TEFLON</v>
          </cell>
          <cell r="I1465">
            <v>10.100000381469727</v>
          </cell>
          <cell r="J1465">
            <v>3</v>
          </cell>
        </row>
        <row r="1466">
          <cell r="A1466">
            <v>0.5708520406322487</v>
          </cell>
          <cell r="B1466" t="str">
            <v>000067561</v>
          </cell>
          <cell r="C1466" t="str">
            <v>METHYL ALCOHOL      SKIN</v>
          </cell>
          <cell r="D1466" t="str">
            <v>L240STA1</v>
          </cell>
          <cell r="E1466" t="str">
            <v>546</v>
          </cell>
          <cell r="F1466">
            <v>1.8840000629425049</v>
          </cell>
          <cell r="G1466" t="str">
            <v>GL</v>
          </cell>
          <cell r="H1466" t="str">
            <v>PIPE SEALANT W/TEFLON</v>
          </cell>
          <cell r="I1466">
            <v>10.100000381469727</v>
          </cell>
          <cell r="J1466">
            <v>3</v>
          </cell>
        </row>
        <row r="1467">
          <cell r="A1467">
            <v>0.95142006772041443</v>
          </cell>
          <cell r="B1467" t="str">
            <v>000067561</v>
          </cell>
          <cell r="C1467" t="str">
            <v>METHYL ALCOHOL      SKIN</v>
          </cell>
          <cell r="D1467" t="str">
            <v>L240STA1A</v>
          </cell>
          <cell r="E1467" t="str">
            <v>546</v>
          </cell>
          <cell r="F1467">
            <v>3.1400001049041748</v>
          </cell>
          <cell r="G1467" t="str">
            <v>GL</v>
          </cell>
          <cell r="H1467" t="str">
            <v>PIPE SEALANT W/TEFLON</v>
          </cell>
          <cell r="I1467">
            <v>10.100000381469727</v>
          </cell>
          <cell r="J1467">
            <v>3</v>
          </cell>
        </row>
        <row r="1468">
          <cell r="A1468">
            <v>0.24846000721693032</v>
          </cell>
          <cell r="B1468" t="str">
            <v>000067561</v>
          </cell>
          <cell r="C1468" t="str">
            <v>METHYL ALCOHOL      SKIN</v>
          </cell>
          <cell r="D1468" t="str">
            <v>L24MEC</v>
          </cell>
          <cell r="E1468" t="str">
            <v>546</v>
          </cell>
          <cell r="F1468">
            <v>0.81999999284744263</v>
          </cell>
          <cell r="G1468" t="str">
            <v>GL</v>
          </cell>
          <cell r="H1468" t="str">
            <v>PIPE SEALANT W/TEFLON</v>
          </cell>
          <cell r="I1468">
            <v>10.100000381469727</v>
          </cell>
          <cell r="J1468">
            <v>3</v>
          </cell>
        </row>
        <row r="1469">
          <cell r="A1469">
            <v>1.145340016529559E-2</v>
          </cell>
          <cell r="B1469" t="str">
            <v>000067561</v>
          </cell>
          <cell r="C1469" t="str">
            <v>METHYL ALCOHOL      SKIN</v>
          </cell>
          <cell r="D1469" t="str">
            <v>L5MAINT</v>
          </cell>
          <cell r="E1469" t="str">
            <v>3243</v>
          </cell>
          <cell r="F1469">
            <v>3.7799999117851257E-2</v>
          </cell>
          <cell r="G1469" t="str">
            <v>GL</v>
          </cell>
          <cell r="H1469" t="str">
            <v>BOWMAN/LOCTITE PIPE SEALANT</v>
          </cell>
          <cell r="I1469">
            <v>10.100000381469727</v>
          </cell>
          <cell r="J1469">
            <v>3</v>
          </cell>
        </row>
        <row r="1470">
          <cell r="A1470">
            <v>0.41844302851867721</v>
          </cell>
          <cell r="B1470" t="str">
            <v>000067561</v>
          </cell>
          <cell r="C1470" t="str">
            <v>METHYL ALCOHOL      SKIN</v>
          </cell>
          <cell r="D1470" t="str">
            <v>L60MAINT</v>
          </cell>
          <cell r="E1470" t="str">
            <v>546</v>
          </cell>
          <cell r="F1470">
            <v>1.3810000419616699</v>
          </cell>
          <cell r="G1470" t="str">
            <v>GL</v>
          </cell>
          <cell r="H1470" t="str">
            <v>PIPE SEALANT W/TEFLON</v>
          </cell>
          <cell r="I1470">
            <v>10.100000381469727</v>
          </cell>
          <cell r="J1470">
            <v>3</v>
          </cell>
        </row>
        <row r="1471">
          <cell r="A1471">
            <v>0.38056802708816578</v>
          </cell>
          <cell r="B1471" t="str">
            <v>000067561</v>
          </cell>
          <cell r="C1471" t="str">
            <v>METHYL ALCOHOL      SKIN</v>
          </cell>
          <cell r="D1471" t="str">
            <v>LALTOONA</v>
          </cell>
          <cell r="E1471" t="str">
            <v>546</v>
          </cell>
          <cell r="F1471">
            <v>1.2560000419616699</v>
          </cell>
          <cell r="G1471" t="str">
            <v>GL</v>
          </cell>
          <cell r="H1471" t="str">
            <v>PIPE SEALANT W/TEFLON</v>
          </cell>
          <cell r="I1471">
            <v>10.100000381469727</v>
          </cell>
          <cell r="J1471">
            <v>3</v>
          </cell>
        </row>
        <row r="1472">
          <cell r="A1472">
            <v>0.19028401354408289</v>
          </cell>
          <cell r="B1472" t="str">
            <v>000067561</v>
          </cell>
          <cell r="C1472" t="str">
            <v>METHYL ALCOHOL      SKIN</v>
          </cell>
          <cell r="D1472" t="str">
            <v>LFMIEERR</v>
          </cell>
          <cell r="E1472" t="str">
            <v>546</v>
          </cell>
          <cell r="F1472">
            <v>0.62800002098083496</v>
          </cell>
          <cell r="G1472" t="str">
            <v>GL</v>
          </cell>
          <cell r="H1472" t="str">
            <v>PIPE SEALANT W/TEFLON</v>
          </cell>
          <cell r="I1472">
            <v>10.100000381469727</v>
          </cell>
          <cell r="J1472">
            <v>3</v>
          </cell>
        </row>
        <row r="1473">
          <cell r="A1473">
            <v>2.2725001761317289E-2</v>
          </cell>
          <cell r="B1473" t="str">
            <v>000067561</v>
          </cell>
          <cell r="C1473" t="str">
            <v>METHYL ALCOHOL      SKIN</v>
          </cell>
          <cell r="D1473" t="str">
            <v>P2/6OILS</v>
          </cell>
          <cell r="E1473" t="str">
            <v>3243</v>
          </cell>
          <cell r="F1473">
            <v>7.5000002980232239E-2</v>
          </cell>
          <cell r="G1473" t="str">
            <v>GL</v>
          </cell>
          <cell r="H1473" t="str">
            <v>BOWMAN/LOCTITE PIPE SEALANT</v>
          </cell>
          <cell r="I1473">
            <v>10.100000381469727</v>
          </cell>
          <cell r="J1473">
            <v>3</v>
          </cell>
        </row>
        <row r="1474">
          <cell r="A1474">
            <v>5.3267402954614199E-2</v>
          </cell>
          <cell r="B1474" t="str">
            <v>000067561</v>
          </cell>
          <cell r="C1474" t="str">
            <v>METHYL ALCOHOL      SKIN</v>
          </cell>
          <cell r="D1474" t="str">
            <v>P2MAINT</v>
          </cell>
          <cell r="E1474" t="str">
            <v>3243</v>
          </cell>
          <cell r="F1474">
            <v>0.17579999566078186</v>
          </cell>
          <cell r="G1474" t="str">
            <v>GL</v>
          </cell>
          <cell r="H1474" t="str">
            <v>BOWMAN/LOCTITE PIPE SEALANT</v>
          </cell>
          <cell r="I1474">
            <v>10.100000381469727</v>
          </cell>
          <cell r="J1474">
            <v>3</v>
          </cell>
        </row>
        <row r="1475">
          <cell r="A1475">
            <v>0.19028401354408289</v>
          </cell>
          <cell r="B1475" t="str">
            <v>000067561</v>
          </cell>
          <cell r="C1475" t="str">
            <v>METHYL ALCOHOL      SKIN</v>
          </cell>
          <cell r="D1475" t="str">
            <v>T710</v>
          </cell>
          <cell r="E1475" t="str">
            <v>546</v>
          </cell>
          <cell r="F1475">
            <v>0.62800002098083496</v>
          </cell>
          <cell r="G1475" t="str">
            <v>GL</v>
          </cell>
          <cell r="H1475" t="str">
            <v>PIPE SEALANT W/TEFLON</v>
          </cell>
          <cell r="I1475">
            <v>10.100000381469727</v>
          </cell>
          <cell r="J1475">
            <v>3</v>
          </cell>
        </row>
        <row r="1476">
          <cell r="A1476">
            <v>0.64690502154350271</v>
          </cell>
          <cell r="B1476" t="str">
            <v>000067561</v>
          </cell>
          <cell r="C1476" t="str">
            <v>METHYL ALCOHOL      SKIN</v>
          </cell>
          <cell r="D1476" t="str">
            <v>T721325</v>
          </cell>
          <cell r="E1476" t="str">
            <v>546</v>
          </cell>
          <cell r="F1476">
            <v>2.1349999904632568</v>
          </cell>
          <cell r="G1476" t="str">
            <v>GL</v>
          </cell>
          <cell r="H1476" t="str">
            <v>PIPE SEALANT W/TEFLON</v>
          </cell>
          <cell r="I1476">
            <v>10.100000381469727</v>
          </cell>
          <cell r="J1476">
            <v>3</v>
          </cell>
        </row>
        <row r="1477">
          <cell r="A1477">
            <v>0.2284620110850335</v>
          </cell>
          <cell r="B1477" t="str">
            <v>000067561</v>
          </cell>
          <cell r="C1477" t="str">
            <v>METHYL ALCOHOL      SKIN</v>
          </cell>
          <cell r="D1477" t="str">
            <v>T732307</v>
          </cell>
          <cell r="E1477" t="str">
            <v>546</v>
          </cell>
          <cell r="F1477">
            <v>0.75400000810623169</v>
          </cell>
          <cell r="G1477" t="str">
            <v>GL</v>
          </cell>
          <cell r="H1477" t="str">
            <v>PIPE SEALANT W/TEFLON</v>
          </cell>
          <cell r="I1477">
            <v>10.100000381469727</v>
          </cell>
          <cell r="J1477">
            <v>3</v>
          </cell>
        </row>
        <row r="1478">
          <cell r="A1478">
            <v>2.2725001761317289E-2</v>
          </cell>
          <cell r="B1478" t="str">
            <v>000067561</v>
          </cell>
          <cell r="C1478" t="str">
            <v>METHYL ALCOHOL      SKIN</v>
          </cell>
          <cell r="D1478" t="str">
            <v>WMAINT6</v>
          </cell>
          <cell r="E1478" t="str">
            <v>3243</v>
          </cell>
          <cell r="F1478">
            <v>7.5000002980232239E-2</v>
          </cell>
          <cell r="G1478" t="str">
            <v>GL</v>
          </cell>
          <cell r="H1478" t="str">
            <v>BOWMAN/LOCTITE PIPE SEALANT</v>
          </cell>
          <cell r="I1478">
            <v>10.100000381469727</v>
          </cell>
          <cell r="J1478">
            <v>3</v>
          </cell>
        </row>
        <row r="1479">
          <cell r="A1479">
            <v>4.1814002789318613E-2</v>
          </cell>
          <cell r="B1479" t="str">
            <v>000067561</v>
          </cell>
          <cell r="C1479" t="str">
            <v>METHYL ALCOHOL      SKIN</v>
          </cell>
          <cell r="D1479" t="str">
            <v>X63MNTOF</v>
          </cell>
          <cell r="E1479" t="str">
            <v>3243</v>
          </cell>
          <cell r="F1479">
            <v>0.1380000114440918</v>
          </cell>
          <cell r="G1479" t="str">
            <v>GL</v>
          </cell>
          <cell r="H1479" t="str">
            <v>BOWMAN/LOCTITE PIPE SEALANT</v>
          </cell>
          <cell r="I1479">
            <v>10.100000381469727</v>
          </cell>
          <cell r="J1479">
            <v>3</v>
          </cell>
        </row>
        <row r="1480">
          <cell r="A1480">
            <v>27.449999570846558</v>
          </cell>
          <cell r="B1480" t="str">
            <v>000067561</v>
          </cell>
          <cell r="C1480" t="str">
            <v>METHYL ALCOHOL      SKIN</v>
          </cell>
          <cell r="D1480" t="str">
            <v>L24PAINT</v>
          </cell>
          <cell r="E1480" t="str">
            <v>P485</v>
          </cell>
          <cell r="F1480">
            <v>45</v>
          </cell>
          <cell r="G1480" t="str">
            <v>GL</v>
          </cell>
          <cell r="H1480" t="str">
            <v>TRAFFIC PAINT W/B LEAD FREE</v>
          </cell>
          <cell r="I1480">
            <v>12.199999809265137</v>
          </cell>
          <cell r="J1480">
            <v>5</v>
          </cell>
        </row>
        <row r="1481">
          <cell r="A1481">
            <v>1245.6944992443828</v>
          </cell>
          <cell r="C1481" t="str">
            <v>METHYL ALCOHOL      SKIN Total</v>
          </cell>
        </row>
        <row r="1482">
          <cell r="A1482">
            <v>0.60820759005993597</v>
          </cell>
          <cell r="B1482" t="str">
            <v>000071556</v>
          </cell>
          <cell r="C1482" t="str">
            <v>METHYL CHLOROFORM</v>
          </cell>
          <cell r="D1482" t="str">
            <v>L9GAGE</v>
          </cell>
          <cell r="E1482" t="str">
            <v>3911</v>
          </cell>
          <cell r="F1482">
            <v>6.1999998986721039E-2</v>
          </cell>
          <cell r="G1482" t="str">
            <v>GL</v>
          </cell>
          <cell r="H1482" t="str">
            <v>M-BOND 200 CATALYST</v>
          </cell>
          <cell r="I1482">
            <v>10.01</v>
          </cell>
          <cell r="J1482">
            <v>98</v>
          </cell>
        </row>
        <row r="1483">
          <cell r="A1483">
            <v>0.60820759005993597</v>
          </cell>
          <cell r="C1483" t="str">
            <v>METHYL CHLOROFORM Total</v>
          </cell>
        </row>
        <row r="1484">
          <cell r="A1484">
            <v>44.324278969001767</v>
          </cell>
          <cell r="B1484" t="str">
            <v>000108101</v>
          </cell>
          <cell r="C1484" t="str">
            <v>METHYL ISOBUTYL KETONE</v>
          </cell>
          <cell r="D1484" t="str">
            <v>L44PNT</v>
          </cell>
          <cell r="E1484" t="str">
            <v>P690</v>
          </cell>
          <cell r="F1484">
            <v>54</v>
          </cell>
          <cell r="G1484" t="str">
            <v>GL</v>
          </cell>
          <cell r="H1484" t="str">
            <v>C-2231 GLYPTAL 2K URETHANE</v>
          </cell>
          <cell r="I1484">
            <v>10.01</v>
          </cell>
          <cell r="J1484">
            <v>8.1999998092651367</v>
          </cell>
        </row>
        <row r="1485">
          <cell r="A1485">
            <v>1.3138124999999998</v>
          </cell>
          <cell r="B1485" t="str">
            <v>000108101</v>
          </cell>
          <cell r="C1485" t="str">
            <v>METHYL ISOBUTYL KETONE</v>
          </cell>
          <cell r="D1485" t="str">
            <v>L44PNT</v>
          </cell>
          <cell r="E1485" t="str">
            <v>P715</v>
          </cell>
          <cell r="F1485">
            <v>4.375</v>
          </cell>
          <cell r="G1485" t="str">
            <v>GL</v>
          </cell>
          <cell r="H1485" t="str">
            <v>C-2132 GLYPTAL 2K URETHANE</v>
          </cell>
          <cell r="I1485">
            <v>10.01</v>
          </cell>
          <cell r="J1485">
            <v>3</v>
          </cell>
        </row>
        <row r="1486">
          <cell r="A1486">
            <v>0.48239997348785435</v>
          </cell>
          <cell r="B1486" t="str">
            <v>000108101</v>
          </cell>
          <cell r="C1486" t="str">
            <v>METHYL ISOBUTYL KETONE</v>
          </cell>
          <cell r="D1486" t="str">
            <v>GESCHEM</v>
          </cell>
          <cell r="E1486" t="str">
            <v>530</v>
          </cell>
          <cell r="F1486">
            <v>8</v>
          </cell>
          <cell r="G1486" t="str">
            <v>GL</v>
          </cell>
          <cell r="H1486" t="str">
            <v>ETHYL ALCOHOL, DENATURED</v>
          </cell>
          <cell r="I1486">
            <v>6.6999998092651367</v>
          </cell>
          <cell r="J1486">
            <v>0.89999997615814209</v>
          </cell>
        </row>
        <row r="1487">
          <cell r="A1487">
            <v>0.18089999005794538</v>
          </cell>
          <cell r="B1487" t="str">
            <v>000108101</v>
          </cell>
          <cell r="C1487" t="str">
            <v>METHYL ISOBUTYL KETONE</v>
          </cell>
          <cell r="D1487" t="str">
            <v>L14LAB</v>
          </cell>
          <cell r="E1487" t="str">
            <v>530</v>
          </cell>
          <cell r="F1487">
            <v>3</v>
          </cell>
          <cell r="G1487" t="str">
            <v>GL</v>
          </cell>
          <cell r="H1487" t="str">
            <v>ETHYL ALCOHOL, DENATURED</v>
          </cell>
          <cell r="I1487">
            <v>6.6999998092651367</v>
          </cell>
          <cell r="J1487">
            <v>0.89999997615814209</v>
          </cell>
        </row>
        <row r="1488">
          <cell r="A1488">
            <v>2.0255759131755839</v>
          </cell>
          <cell r="B1488" t="str">
            <v>000108101</v>
          </cell>
          <cell r="C1488" t="str">
            <v>METHYL ISOBUTYL KETONE</v>
          </cell>
          <cell r="D1488" t="str">
            <v>L4PAINT</v>
          </cell>
          <cell r="E1488" t="str">
            <v>P304</v>
          </cell>
          <cell r="F1488">
            <v>5.6265997886657715</v>
          </cell>
          <cell r="G1488" t="str">
            <v>GL</v>
          </cell>
          <cell r="H1488" t="str">
            <v>AERO-TECH INDUSTRIAL GREEN</v>
          </cell>
          <cell r="I1488">
            <v>7.1999998092651367</v>
          </cell>
          <cell r="J1488">
            <v>5</v>
          </cell>
        </row>
        <row r="1489">
          <cell r="A1489">
            <v>0.40499998927116393</v>
          </cell>
          <cell r="B1489" t="str">
            <v>000108101</v>
          </cell>
          <cell r="C1489" t="str">
            <v>METHYL ISOBUTYL KETONE</v>
          </cell>
          <cell r="D1489" t="str">
            <v>L4PAINT</v>
          </cell>
          <cell r="E1489" t="str">
            <v>P305</v>
          </cell>
          <cell r="F1489">
            <v>1.125</v>
          </cell>
          <cell r="G1489" t="str">
            <v>GL</v>
          </cell>
          <cell r="H1489" t="str">
            <v>AERO-TECH ROYAL BLUE 92880</v>
          </cell>
          <cell r="I1489">
            <v>7.1999998092651367</v>
          </cell>
          <cell r="J1489">
            <v>5</v>
          </cell>
        </row>
        <row r="1490">
          <cell r="A1490">
            <v>1.2153599417114265</v>
          </cell>
          <cell r="B1490" t="str">
            <v>000108101</v>
          </cell>
          <cell r="C1490" t="str">
            <v>METHYL ISOBUTYL KETONE</v>
          </cell>
          <cell r="D1490" t="str">
            <v>L9783VM</v>
          </cell>
          <cell r="E1490" t="str">
            <v>P304</v>
          </cell>
          <cell r="F1490">
            <v>3.375999927520752</v>
          </cell>
          <cell r="G1490" t="str">
            <v>GL</v>
          </cell>
          <cell r="H1490" t="str">
            <v>AERO-TECH INDUSTRIAL GREEN</v>
          </cell>
          <cell r="I1490">
            <v>7.1999998092651367</v>
          </cell>
          <cell r="J1490">
            <v>5</v>
          </cell>
        </row>
        <row r="1491">
          <cell r="A1491">
            <v>0.40499998927116393</v>
          </cell>
          <cell r="B1491" t="str">
            <v>000108101</v>
          </cell>
          <cell r="C1491" t="str">
            <v>METHYL ISOBUTYL KETONE</v>
          </cell>
          <cell r="D1491" t="str">
            <v>L9783VM</v>
          </cell>
          <cell r="E1491" t="str">
            <v>P305</v>
          </cell>
          <cell r="F1491">
            <v>1.125</v>
          </cell>
          <cell r="G1491" t="str">
            <v>GL</v>
          </cell>
          <cell r="H1491" t="str">
            <v>AERO-TECH ROYAL BLUE 92880</v>
          </cell>
          <cell r="I1491">
            <v>7.1999998092651367</v>
          </cell>
          <cell r="J1491">
            <v>5</v>
          </cell>
        </row>
        <row r="1492">
          <cell r="A1492">
            <v>162.12239281349176</v>
          </cell>
          <cell r="B1492" t="str">
            <v>000108101</v>
          </cell>
          <cell r="C1492" t="str">
            <v>METHYL ISOBUTYL KETONE</v>
          </cell>
          <cell r="D1492" t="str">
            <v>L2108148</v>
          </cell>
          <cell r="E1492" t="str">
            <v>P815</v>
          </cell>
          <cell r="F1492">
            <v>396</v>
          </cell>
          <cell r="G1492" t="str">
            <v>GL</v>
          </cell>
          <cell r="H1492" t="str">
            <v>C-2394  2K URETHANE</v>
          </cell>
          <cell r="I1492">
            <v>8.8999996185302734</v>
          </cell>
          <cell r="J1492">
            <v>4.5999999046325684</v>
          </cell>
        </row>
        <row r="1493">
          <cell r="A1493">
            <v>0.77429994983673167</v>
          </cell>
          <cell r="B1493" t="str">
            <v>000108101</v>
          </cell>
          <cell r="C1493" t="str">
            <v>METHYL ISOBUTYL KETONE</v>
          </cell>
          <cell r="D1493" t="str">
            <v>L24PAINT</v>
          </cell>
          <cell r="E1493" t="str">
            <v>P281</v>
          </cell>
          <cell r="F1493">
            <v>1</v>
          </cell>
          <cell r="G1493" t="str">
            <v>GL</v>
          </cell>
          <cell r="H1493" t="str">
            <v>C-1947 GLYPTAL ALKYD</v>
          </cell>
          <cell r="I1493">
            <v>8.8999996185302734</v>
          </cell>
          <cell r="J1493">
            <v>8.6999998092651367</v>
          </cell>
        </row>
        <row r="1494">
          <cell r="A1494">
            <v>2.6699998855590819</v>
          </cell>
          <cell r="B1494" t="str">
            <v>000108101</v>
          </cell>
          <cell r="C1494" t="str">
            <v>METHYL ISOBUTYL KETONE</v>
          </cell>
          <cell r="D1494" t="str">
            <v>L44PNT</v>
          </cell>
          <cell r="E1494" t="str">
            <v>P681</v>
          </cell>
          <cell r="F1494">
            <v>3</v>
          </cell>
          <cell r="G1494" t="str">
            <v>GL</v>
          </cell>
          <cell r="H1494" t="str">
            <v>C-2191 GLYPTAL URETHANE</v>
          </cell>
          <cell r="I1494">
            <v>8.8999996185302734</v>
          </cell>
          <cell r="J1494">
            <v>10</v>
          </cell>
        </row>
        <row r="1495">
          <cell r="A1495">
            <v>1.5485998996734633</v>
          </cell>
          <cell r="B1495" t="str">
            <v>000108101</v>
          </cell>
          <cell r="C1495" t="str">
            <v>METHYL ISOBUTYL KETONE</v>
          </cell>
          <cell r="D1495" t="str">
            <v>LFMIEERR</v>
          </cell>
          <cell r="E1495" t="str">
            <v>P281</v>
          </cell>
          <cell r="F1495">
            <v>2</v>
          </cell>
          <cell r="G1495" t="str">
            <v>GL</v>
          </cell>
          <cell r="H1495" t="str">
            <v>C-1947 GLYPTAL ALKYD</v>
          </cell>
          <cell r="I1495">
            <v>8.8999996185302734</v>
          </cell>
          <cell r="J1495">
            <v>8.6999998092651367</v>
          </cell>
        </row>
        <row r="1496">
          <cell r="A1496">
            <v>4.6457996990203902</v>
          </cell>
          <cell r="B1496" t="str">
            <v>000108101</v>
          </cell>
          <cell r="C1496" t="str">
            <v>METHYL ISOBUTYL KETONE</v>
          </cell>
          <cell r="D1496" t="str">
            <v>P638384</v>
          </cell>
          <cell r="E1496" t="str">
            <v>P281</v>
          </cell>
          <cell r="F1496">
            <v>6</v>
          </cell>
          <cell r="G1496" t="str">
            <v>GL</v>
          </cell>
          <cell r="H1496" t="str">
            <v>C-1947 GLYPTAL ALKYD</v>
          </cell>
          <cell r="I1496">
            <v>8.8999996185302734</v>
          </cell>
          <cell r="J1496">
            <v>8.6999998092651367</v>
          </cell>
        </row>
        <row r="1497">
          <cell r="A1497">
            <v>181.28879831237776</v>
          </cell>
          <cell r="B1497" t="str">
            <v>000108101</v>
          </cell>
          <cell r="C1497" t="str">
            <v>METHYL ISOBUTYL KETONE</v>
          </cell>
          <cell r="D1497" t="str">
            <v>L44PNT</v>
          </cell>
          <cell r="E1497" t="str">
            <v>P827</v>
          </cell>
          <cell r="F1497">
            <v>118.80000305175781</v>
          </cell>
          <cell r="G1497" t="str">
            <v>GL</v>
          </cell>
          <cell r="H1497" t="str">
            <v>C-2378-4</v>
          </cell>
          <cell r="I1497">
            <v>10.899999618530273</v>
          </cell>
          <cell r="J1497">
            <v>14</v>
          </cell>
        </row>
        <row r="1498">
          <cell r="A1498">
            <v>44.721598246002216</v>
          </cell>
          <cell r="B1498" t="str">
            <v>000108101</v>
          </cell>
          <cell r="C1498" t="str">
            <v>METHYL ISOBUTYL KETONE</v>
          </cell>
          <cell r="D1498" t="str">
            <v>L63SALES</v>
          </cell>
          <cell r="E1498" t="str">
            <v>P914</v>
          </cell>
          <cell r="F1498">
            <v>26.399999618530273</v>
          </cell>
          <cell r="G1498" t="str">
            <v>GL</v>
          </cell>
          <cell r="H1498" t="str">
            <v>C-2396 URETHANE</v>
          </cell>
          <cell r="I1498">
            <v>11</v>
          </cell>
          <cell r="J1498">
            <v>15.399999618530273</v>
          </cell>
        </row>
        <row r="1499">
          <cell r="A1499">
            <v>24.02399965286255</v>
          </cell>
          <cell r="B1499" t="str">
            <v>000108101</v>
          </cell>
          <cell r="C1499" t="str">
            <v>METHYL ISOBUTYL KETONE</v>
          </cell>
          <cell r="D1499" t="str">
            <v>L63SALES</v>
          </cell>
          <cell r="E1499" t="str">
            <v>P301</v>
          </cell>
          <cell r="F1499">
            <v>13.199999809265137</v>
          </cell>
          <cell r="G1499" t="str">
            <v>GL</v>
          </cell>
          <cell r="H1499" t="str">
            <v>C-2386 URETHANE</v>
          </cell>
          <cell r="I1499">
            <v>13</v>
          </cell>
          <cell r="J1499">
            <v>14</v>
          </cell>
        </row>
        <row r="1500">
          <cell r="A1500">
            <v>120.7296053146363</v>
          </cell>
          <cell r="B1500" t="str">
            <v>000108101</v>
          </cell>
          <cell r="C1500" t="str">
            <v>METHYL ISOBUTYL KETONE</v>
          </cell>
          <cell r="D1500" t="str">
            <v>L10PMRPG</v>
          </cell>
          <cell r="E1500" t="str">
            <v>P778</v>
          </cell>
          <cell r="F1500">
            <v>72</v>
          </cell>
          <cell r="G1500" t="str">
            <v>GL</v>
          </cell>
          <cell r="H1500" t="str">
            <v>C-2352  2 K URETHANE</v>
          </cell>
          <cell r="I1500">
            <v>13.100000381469727</v>
          </cell>
          <cell r="J1500">
            <v>12.800000190734863</v>
          </cell>
        </row>
        <row r="1501">
          <cell r="A1501">
            <v>592.87742103943708</v>
          </cell>
          <cell r="C1501" t="str">
            <v>METHYL ISOBUTYL KETONE Total</v>
          </cell>
        </row>
        <row r="1502">
          <cell r="A1502">
            <v>0</v>
          </cell>
          <cell r="B1502" t="str">
            <v>000101688</v>
          </cell>
          <cell r="C1502" t="str">
            <v>METHYLENE BISPHENYL ISOCYANATE (MDI)</v>
          </cell>
          <cell r="D1502" t="str">
            <v>L10LEAN</v>
          </cell>
          <cell r="E1502" t="str">
            <v>4415</v>
          </cell>
          <cell r="F1502">
            <v>3</v>
          </cell>
          <cell r="G1502" t="str">
            <v>GL</v>
          </cell>
          <cell r="H1502" t="str">
            <v>BETASEAL(R) 43533 BODY PRIMER</v>
          </cell>
          <cell r="I1502">
            <v>8</v>
          </cell>
          <cell r="J1502">
            <v>0</v>
          </cell>
        </row>
        <row r="1503">
          <cell r="A1503">
            <v>0</v>
          </cell>
          <cell r="B1503" t="str">
            <v>000101688</v>
          </cell>
          <cell r="C1503" t="str">
            <v>METHYLENE BISPHENYL ISOCYANATE (MDI)</v>
          </cell>
          <cell r="D1503" t="str">
            <v>L10PAMT</v>
          </cell>
          <cell r="E1503" t="str">
            <v>4415</v>
          </cell>
          <cell r="F1503">
            <v>2.75</v>
          </cell>
          <cell r="G1503" t="str">
            <v>GL</v>
          </cell>
          <cell r="H1503" t="str">
            <v>BETASEAL(R) 43533 BODY PRIMER</v>
          </cell>
          <cell r="I1503">
            <v>8</v>
          </cell>
          <cell r="J1503">
            <v>0</v>
          </cell>
        </row>
        <row r="1504">
          <cell r="A1504">
            <v>1.0300000190734864</v>
          </cell>
          <cell r="B1504" t="str">
            <v>000101688</v>
          </cell>
          <cell r="C1504" t="str">
            <v>METHYLENE BISPHENYL ISOCYANATE (MDI)</v>
          </cell>
          <cell r="D1504" t="str">
            <v>L63F38</v>
          </cell>
          <cell r="E1504" t="str">
            <v>3826</v>
          </cell>
          <cell r="F1504">
            <v>0.25</v>
          </cell>
          <cell r="G1504" t="str">
            <v>GL</v>
          </cell>
          <cell r="H1504" t="str">
            <v>RICHPAK 45A</v>
          </cell>
          <cell r="I1504">
            <v>10.300000190734863</v>
          </cell>
          <cell r="J1504">
            <v>40</v>
          </cell>
        </row>
        <row r="1505">
          <cell r="A1505">
            <v>0.91430838378870827</v>
          </cell>
          <cell r="B1505" t="str">
            <v>000101688</v>
          </cell>
          <cell r="C1505" t="str">
            <v>METHYLENE BISPHENYL ISOCYANATE (MDI)</v>
          </cell>
          <cell r="D1505" t="str">
            <v>P2FAN</v>
          </cell>
          <cell r="E1505" t="str">
            <v>7413A</v>
          </cell>
          <cell r="F1505">
            <v>177.53559875488281</v>
          </cell>
          <cell r="G1505" t="str">
            <v>GL</v>
          </cell>
          <cell r="H1505" t="str">
            <v>APC 1049 PART A</v>
          </cell>
          <cell r="I1505">
            <v>10.300000190734863</v>
          </cell>
          <cell r="J1505">
            <v>5.000000074505806E-2</v>
          </cell>
        </row>
        <row r="1506">
          <cell r="A1506">
            <v>2.020072106350256</v>
          </cell>
          <cell r="B1506" t="str">
            <v>000101688</v>
          </cell>
          <cell r="C1506" t="str">
            <v>METHYLENE BISPHENYL ISOCYANATE (MDI)</v>
          </cell>
          <cell r="D1506" t="str">
            <v>P5FAN</v>
          </cell>
          <cell r="E1506" t="str">
            <v>7413A</v>
          </cell>
          <cell r="F1506">
            <v>392.24700927734375</v>
          </cell>
          <cell r="G1506" t="str">
            <v>GL</v>
          </cell>
          <cell r="H1506" t="str">
            <v>APC 1049 PART A</v>
          </cell>
          <cell r="I1506">
            <v>10.300000190734863</v>
          </cell>
          <cell r="J1506">
            <v>5.000000074505806E-2</v>
          </cell>
        </row>
        <row r="1507">
          <cell r="A1507">
            <v>1.0332000285387037</v>
          </cell>
          <cell r="B1507" t="str">
            <v>000101688</v>
          </cell>
          <cell r="C1507" t="str">
            <v>METHYLENE BISPHENYL ISOCYANATE (MDI)</v>
          </cell>
          <cell r="D1507" t="str">
            <v>L10LEAN</v>
          </cell>
          <cell r="E1507" t="str">
            <v>4474</v>
          </cell>
          <cell r="F1507">
            <v>9.8400001525878906</v>
          </cell>
          <cell r="G1507" t="str">
            <v>GL</v>
          </cell>
          <cell r="H1507" t="str">
            <v>BETASEAL(R) 57502 URETHANE ADH</v>
          </cell>
          <cell r="I1507">
            <v>10.5</v>
          </cell>
          <cell r="J1507">
            <v>1</v>
          </cell>
        </row>
        <row r="1508">
          <cell r="A1508">
            <v>1.4464800024032594</v>
          </cell>
          <cell r="B1508" t="str">
            <v>000101688</v>
          </cell>
          <cell r="C1508" t="str">
            <v>METHYLENE BISPHENYL ISOCYANATE (MDI)</v>
          </cell>
          <cell r="D1508" t="str">
            <v>L10PAMT</v>
          </cell>
          <cell r="E1508" t="str">
            <v>4474</v>
          </cell>
          <cell r="F1508">
            <v>13.776000022888184</v>
          </cell>
          <cell r="G1508" t="str">
            <v>GL</v>
          </cell>
          <cell r="H1508" t="str">
            <v>BETASEAL(R) 57502 URETHANE ADH</v>
          </cell>
          <cell r="I1508">
            <v>10.5</v>
          </cell>
          <cell r="J1508">
            <v>1</v>
          </cell>
        </row>
        <row r="1509">
          <cell r="A1509">
            <v>1600</v>
          </cell>
          <cell r="B1509" t="str">
            <v>000101688</v>
          </cell>
          <cell r="C1509" t="str">
            <v>METHYLENE BISPHENYL ISOCYANATE (MDI)</v>
          </cell>
          <cell r="D1509" t="str">
            <v>L63D3031</v>
          </cell>
          <cell r="E1509" t="str">
            <v>3826</v>
          </cell>
          <cell r="F1509">
            <v>4000</v>
          </cell>
          <cell r="G1509" t="str">
            <v>LB</v>
          </cell>
          <cell r="H1509" t="str">
            <v>RICHPAK 45A</v>
          </cell>
          <cell r="I1509">
            <v>10.300000190734863</v>
          </cell>
          <cell r="J1509">
            <v>40</v>
          </cell>
        </row>
        <row r="1510">
          <cell r="A1510">
            <v>1606.4440605401544</v>
          </cell>
          <cell r="C1510" t="str">
            <v>METHYLENE BISPHENYL ISOCYANATE (MDI) Total</v>
          </cell>
        </row>
        <row r="1511">
          <cell r="A1511">
            <v>222.00000762939453</v>
          </cell>
          <cell r="B1511" t="str">
            <v>000075092</v>
          </cell>
          <cell r="C1511" t="str">
            <v>METHYLENE CHLORIDE</v>
          </cell>
          <cell r="D1511" t="str">
            <v>L14LAB</v>
          </cell>
          <cell r="E1511" t="str">
            <v>7539</v>
          </cell>
          <cell r="F1511">
            <v>20</v>
          </cell>
          <cell r="G1511" t="str">
            <v>GL</v>
          </cell>
          <cell r="H1511" t="str">
            <v>DICHLOROMETHANE</v>
          </cell>
          <cell r="I1511">
            <v>11.100000381469727</v>
          </cell>
          <cell r="J1511">
            <v>100</v>
          </cell>
        </row>
        <row r="1512">
          <cell r="A1512">
            <v>222.00000762939453</v>
          </cell>
          <cell r="C1512" t="str">
            <v>METHYLENE CHLORIDE Total</v>
          </cell>
        </row>
        <row r="1513">
          <cell r="A1513">
            <v>198.19799999999998</v>
          </cell>
          <cell r="B1513" t="str">
            <v>007439987</v>
          </cell>
          <cell r="C1513" t="str">
            <v>MOLYDBENUM AS MO</v>
          </cell>
          <cell r="D1513" t="str">
            <v>L44WW</v>
          </cell>
          <cell r="E1513" t="str">
            <v>1395D</v>
          </cell>
          <cell r="F1513">
            <v>110</v>
          </cell>
          <cell r="G1513" t="str">
            <v>GL</v>
          </cell>
          <cell r="H1513" t="str">
            <v>ADDIFIX 930, 940, 950, ETC.</v>
          </cell>
          <cell r="I1513">
            <v>10.01</v>
          </cell>
          <cell r="J1513">
            <v>18</v>
          </cell>
        </row>
        <row r="1514">
          <cell r="A1514">
            <v>1.65</v>
          </cell>
          <cell r="B1514" t="str">
            <v>007439987</v>
          </cell>
          <cell r="C1514" t="str">
            <v>MOLYDBENUM AS MO</v>
          </cell>
          <cell r="D1514" t="str">
            <v>L10WW</v>
          </cell>
          <cell r="E1514" t="str">
            <v>4959</v>
          </cell>
          <cell r="F1514">
            <v>165</v>
          </cell>
          <cell r="G1514" t="str">
            <v>LB</v>
          </cell>
          <cell r="H1514" t="str">
            <v>EAGLE WIRE ER70S-6</v>
          </cell>
          <cell r="I1514">
            <v>0</v>
          </cell>
          <cell r="J1514">
            <v>1</v>
          </cell>
        </row>
        <row r="1515">
          <cell r="A1515">
            <v>0</v>
          </cell>
          <cell r="B1515" t="str">
            <v>007439987</v>
          </cell>
          <cell r="C1515" t="str">
            <v>MOLYDBENUM AS MO</v>
          </cell>
          <cell r="D1515" t="str">
            <v>L10WW</v>
          </cell>
          <cell r="E1515" t="str">
            <v>7497A</v>
          </cell>
          <cell r="F1515">
            <v>6600</v>
          </cell>
          <cell r="G1515" t="str">
            <v>LB</v>
          </cell>
          <cell r="H1515" t="str">
            <v>ATOM ARC LOW ELECTRODES-7018</v>
          </cell>
          <cell r="I1515">
            <v>0</v>
          </cell>
          <cell r="J1515">
            <v>0</v>
          </cell>
        </row>
        <row r="1516">
          <cell r="A1516">
            <v>0</v>
          </cell>
          <cell r="B1516" t="str">
            <v>007439987</v>
          </cell>
          <cell r="C1516" t="str">
            <v>MOLYDBENUM AS MO</v>
          </cell>
          <cell r="D1516" t="str">
            <v>L10WW</v>
          </cell>
          <cell r="E1516" t="str">
            <v>7498P</v>
          </cell>
          <cell r="F1516">
            <v>3700</v>
          </cell>
          <cell r="G1516" t="str">
            <v>LB</v>
          </cell>
          <cell r="H1516" t="str">
            <v>STEEL/ALLOY ELECTRODES 7024</v>
          </cell>
          <cell r="I1516">
            <v>0</v>
          </cell>
          <cell r="J1516">
            <v>0</v>
          </cell>
        </row>
        <row r="1517">
          <cell r="A1517">
            <v>0</v>
          </cell>
          <cell r="B1517" t="str">
            <v>007439987</v>
          </cell>
          <cell r="C1517" t="str">
            <v>MOLYDBENUM AS MO</v>
          </cell>
          <cell r="D1517" t="str">
            <v>L12WW</v>
          </cell>
          <cell r="E1517" t="str">
            <v>7497A</v>
          </cell>
          <cell r="F1517">
            <v>1300</v>
          </cell>
          <cell r="G1517" t="str">
            <v>LB</v>
          </cell>
          <cell r="H1517" t="str">
            <v>ATOM ARC LOW ELECTRODES-7018</v>
          </cell>
          <cell r="I1517">
            <v>0</v>
          </cell>
          <cell r="J1517">
            <v>0</v>
          </cell>
        </row>
        <row r="1518">
          <cell r="A1518">
            <v>3.6</v>
          </cell>
          <cell r="B1518" t="str">
            <v>007439987</v>
          </cell>
          <cell r="C1518" t="str">
            <v>MOLYDBENUM AS MO</v>
          </cell>
          <cell r="D1518" t="str">
            <v>L13BWW</v>
          </cell>
          <cell r="E1518" t="str">
            <v>1395D</v>
          </cell>
          <cell r="F1518">
            <v>20</v>
          </cell>
          <cell r="G1518" t="str">
            <v>LB</v>
          </cell>
          <cell r="H1518" t="str">
            <v>ADDIFIX 930, 940, 950, ETC.</v>
          </cell>
          <cell r="I1518">
            <v>0</v>
          </cell>
          <cell r="J1518">
            <v>18</v>
          </cell>
        </row>
        <row r="1519">
          <cell r="A1519">
            <v>0.1</v>
          </cell>
          <cell r="B1519" t="str">
            <v>007439987</v>
          </cell>
          <cell r="C1519" t="str">
            <v>MOLYDBENUM AS MO</v>
          </cell>
          <cell r="D1519" t="str">
            <v>L14LAB</v>
          </cell>
          <cell r="E1519" t="str">
            <v>5610</v>
          </cell>
          <cell r="F1519">
            <v>10</v>
          </cell>
          <cell r="G1519" t="str">
            <v>LB</v>
          </cell>
          <cell r="H1519" t="str">
            <v>CERTANIUM 72 - 1/16</v>
          </cell>
          <cell r="I1519">
            <v>0</v>
          </cell>
          <cell r="J1519">
            <v>1</v>
          </cell>
        </row>
        <row r="1520">
          <cell r="A1520">
            <v>0</v>
          </cell>
          <cell r="B1520" t="str">
            <v>007439987</v>
          </cell>
          <cell r="C1520" t="str">
            <v>MOLYDBENUM AS MO</v>
          </cell>
          <cell r="D1520" t="str">
            <v>L18WW</v>
          </cell>
          <cell r="E1520" t="str">
            <v>7496B</v>
          </cell>
          <cell r="F1520">
            <v>1600</v>
          </cell>
          <cell r="G1520" t="str">
            <v>LB</v>
          </cell>
          <cell r="H1520" t="str">
            <v>COMPOSITE ELECTRODES - 70</v>
          </cell>
          <cell r="I1520">
            <v>0</v>
          </cell>
          <cell r="J1520">
            <v>0</v>
          </cell>
        </row>
        <row r="1521">
          <cell r="A1521">
            <v>0</v>
          </cell>
          <cell r="B1521" t="str">
            <v>007439987</v>
          </cell>
          <cell r="C1521" t="str">
            <v>MOLYDBENUM AS MO</v>
          </cell>
          <cell r="D1521" t="str">
            <v>L18WW</v>
          </cell>
          <cell r="E1521" t="str">
            <v>7497A</v>
          </cell>
          <cell r="F1521">
            <v>1250</v>
          </cell>
          <cell r="G1521" t="str">
            <v>LB</v>
          </cell>
          <cell r="H1521" t="str">
            <v>ATOM ARC LOW ELECTRODES-7018</v>
          </cell>
          <cell r="I1521">
            <v>0</v>
          </cell>
          <cell r="J1521">
            <v>0</v>
          </cell>
        </row>
        <row r="1522">
          <cell r="A1522">
            <v>6.000000089406967E-2</v>
          </cell>
          <cell r="B1522" t="str">
            <v>007439987</v>
          </cell>
          <cell r="C1522" t="str">
            <v>MOLYDBENUM AS MO</v>
          </cell>
          <cell r="D1522" t="str">
            <v>L20WW</v>
          </cell>
          <cell r="E1522" t="str">
            <v>2785</v>
          </cell>
          <cell r="F1522">
            <v>60</v>
          </cell>
          <cell r="G1522" t="str">
            <v>LB</v>
          </cell>
          <cell r="H1522" t="str">
            <v>CERTANIUM 701</v>
          </cell>
          <cell r="I1522">
            <v>0</v>
          </cell>
          <cell r="J1522">
            <v>0.10000000149011612</v>
          </cell>
        </row>
        <row r="1523">
          <cell r="A1523">
            <v>0.22</v>
          </cell>
          <cell r="B1523" t="str">
            <v>007439987</v>
          </cell>
          <cell r="C1523" t="str">
            <v>MOLYDBENUM AS MO</v>
          </cell>
          <cell r="D1523" t="str">
            <v>L20WW</v>
          </cell>
          <cell r="E1523" t="str">
            <v>4968</v>
          </cell>
          <cell r="F1523">
            <v>22</v>
          </cell>
          <cell r="G1523" t="str">
            <v>LB</v>
          </cell>
          <cell r="H1523" t="str">
            <v>BRUTUS-A</v>
          </cell>
          <cell r="I1523">
            <v>0</v>
          </cell>
          <cell r="J1523">
            <v>1</v>
          </cell>
        </row>
        <row r="1524">
          <cell r="A1524">
            <v>0</v>
          </cell>
          <cell r="B1524" t="str">
            <v>007439987</v>
          </cell>
          <cell r="C1524" t="str">
            <v>MOLYDBENUM AS MO</v>
          </cell>
          <cell r="D1524" t="str">
            <v>L20WW</v>
          </cell>
          <cell r="E1524" t="str">
            <v>4975</v>
          </cell>
          <cell r="F1524">
            <v>27</v>
          </cell>
          <cell r="G1524" t="str">
            <v>LB</v>
          </cell>
          <cell r="H1524" t="str">
            <v>MIDAS-M2-TIG</v>
          </cell>
          <cell r="I1524">
            <v>0</v>
          </cell>
          <cell r="J1524">
            <v>0</v>
          </cell>
        </row>
        <row r="1525">
          <cell r="A1525">
            <v>0.06</v>
          </cell>
          <cell r="B1525" t="str">
            <v>007439987</v>
          </cell>
          <cell r="C1525" t="str">
            <v>MOLYDBENUM AS MO</v>
          </cell>
          <cell r="D1525" t="str">
            <v>L20WW</v>
          </cell>
          <cell r="E1525" t="str">
            <v>5610</v>
          </cell>
          <cell r="F1525">
            <v>6</v>
          </cell>
          <cell r="G1525" t="str">
            <v>LB</v>
          </cell>
          <cell r="H1525" t="str">
            <v>CERTANIUM 72 - 1/16</v>
          </cell>
          <cell r="I1525">
            <v>0</v>
          </cell>
          <cell r="J1525">
            <v>1</v>
          </cell>
        </row>
        <row r="1526">
          <cell r="A1526">
            <v>0</v>
          </cell>
          <cell r="B1526" t="str">
            <v>007439987</v>
          </cell>
          <cell r="C1526" t="str">
            <v>MOLYDBENUM AS MO</v>
          </cell>
          <cell r="D1526" t="str">
            <v>L24WW</v>
          </cell>
          <cell r="E1526" t="str">
            <v>7498P</v>
          </cell>
          <cell r="F1526">
            <v>50</v>
          </cell>
          <cell r="G1526" t="str">
            <v>LB</v>
          </cell>
          <cell r="H1526" t="str">
            <v>STEEL/ALLOY ELECTRODES 7024</v>
          </cell>
          <cell r="I1526">
            <v>0</v>
          </cell>
          <cell r="J1526">
            <v>0</v>
          </cell>
        </row>
        <row r="1527">
          <cell r="A1527">
            <v>9</v>
          </cell>
          <cell r="B1527" t="str">
            <v>007439987</v>
          </cell>
          <cell r="C1527" t="str">
            <v>MOLYDBENUM AS MO</v>
          </cell>
          <cell r="D1527" t="str">
            <v>L4WW</v>
          </cell>
          <cell r="E1527" t="str">
            <v>1395D</v>
          </cell>
          <cell r="F1527">
            <v>50</v>
          </cell>
          <cell r="G1527" t="str">
            <v>LB</v>
          </cell>
          <cell r="H1527" t="str">
            <v>ADDIFIX 930, 940, 950, ETC.</v>
          </cell>
          <cell r="I1527">
            <v>0</v>
          </cell>
          <cell r="J1527">
            <v>18</v>
          </cell>
        </row>
        <row r="1528">
          <cell r="A1528">
            <v>1.5</v>
          </cell>
          <cell r="B1528" t="str">
            <v>007439987</v>
          </cell>
          <cell r="C1528" t="str">
            <v>MOLYDBENUM AS MO</v>
          </cell>
          <cell r="D1528" t="str">
            <v>L4WW</v>
          </cell>
          <cell r="E1528" t="str">
            <v>1395G</v>
          </cell>
          <cell r="F1528">
            <v>50</v>
          </cell>
          <cell r="G1528" t="str">
            <v>LB</v>
          </cell>
          <cell r="H1528" t="str">
            <v>ADDIFIX 308, 308L, 309, ETC.</v>
          </cell>
          <cell r="I1528">
            <v>0</v>
          </cell>
          <cell r="J1528">
            <v>3</v>
          </cell>
        </row>
        <row r="1529">
          <cell r="A1529">
            <v>0.5</v>
          </cell>
          <cell r="B1529" t="str">
            <v>007439987</v>
          </cell>
          <cell r="C1529" t="str">
            <v>MOLYDBENUM AS MO</v>
          </cell>
          <cell r="D1529" t="str">
            <v>L4WW</v>
          </cell>
          <cell r="E1529" t="str">
            <v>1395K</v>
          </cell>
          <cell r="F1529">
            <v>10</v>
          </cell>
          <cell r="G1529" t="str">
            <v>LB</v>
          </cell>
          <cell r="H1529" t="str">
            <v>ADDIFIX 720, 730, 740, ETC.</v>
          </cell>
          <cell r="I1529">
            <v>0</v>
          </cell>
          <cell r="J1529">
            <v>5</v>
          </cell>
        </row>
        <row r="1530">
          <cell r="A1530">
            <v>0</v>
          </cell>
          <cell r="B1530" t="str">
            <v>007439987</v>
          </cell>
          <cell r="C1530" t="str">
            <v>MOLYDBENUM AS MO</v>
          </cell>
          <cell r="D1530" t="str">
            <v>L4WW</v>
          </cell>
          <cell r="E1530" t="str">
            <v>4854</v>
          </cell>
          <cell r="F1530">
            <v>90</v>
          </cell>
          <cell r="G1530" t="str">
            <v>LB</v>
          </cell>
          <cell r="H1530" t="str">
            <v>EASY DOWN STAIN PLUS</v>
          </cell>
          <cell r="I1530">
            <v>0</v>
          </cell>
          <cell r="J1530">
            <v>0</v>
          </cell>
        </row>
        <row r="1531">
          <cell r="A1531">
            <v>0</v>
          </cell>
          <cell r="B1531" t="str">
            <v>007439987</v>
          </cell>
          <cell r="C1531" t="str">
            <v>MOLYDBENUM AS MO</v>
          </cell>
          <cell r="D1531" t="str">
            <v>L4WW</v>
          </cell>
          <cell r="E1531" t="str">
            <v>7189</v>
          </cell>
          <cell r="F1531">
            <v>60</v>
          </cell>
          <cell r="G1531" t="str">
            <v>LB</v>
          </cell>
          <cell r="H1531" t="str">
            <v>300 SERIES SUPER ELECTRODES</v>
          </cell>
          <cell r="I1531">
            <v>0</v>
          </cell>
          <cell r="J1531">
            <v>0</v>
          </cell>
        </row>
        <row r="1532">
          <cell r="A1532">
            <v>0</v>
          </cell>
          <cell r="B1532" t="str">
            <v>007439987</v>
          </cell>
          <cell r="C1532" t="str">
            <v>MOLYDBENUM AS MO</v>
          </cell>
          <cell r="D1532" t="str">
            <v>L4WW</v>
          </cell>
          <cell r="E1532" t="str">
            <v>7499D</v>
          </cell>
          <cell r="F1532">
            <v>80</v>
          </cell>
          <cell r="G1532" t="str">
            <v>LB</v>
          </cell>
          <cell r="H1532" t="str">
            <v>AC-DC STAINLESS ELECTRODES 309</v>
          </cell>
          <cell r="I1532">
            <v>0</v>
          </cell>
          <cell r="J1532">
            <v>0</v>
          </cell>
        </row>
        <row r="1533">
          <cell r="A1533">
            <v>4202.26</v>
          </cell>
          <cell r="B1533" t="str">
            <v>007439987</v>
          </cell>
          <cell r="C1533" t="str">
            <v>MOLYDBENUM AS MO</v>
          </cell>
          <cell r="D1533" t="str">
            <v>L5WW</v>
          </cell>
          <cell r="E1533" t="str">
            <v>573A</v>
          </cell>
          <cell r="F1533">
            <v>420226</v>
          </cell>
          <cell r="G1533" t="str">
            <v>LB</v>
          </cell>
          <cell r="H1533" t="str">
            <v>FLUX CORE GROUP A</v>
          </cell>
          <cell r="I1533">
            <v>0</v>
          </cell>
          <cell r="J1533">
            <v>1</v>
          </cell>
        </row>
        <row r="1534">
          <cell r="A1534">
            <v>0</v>
          </cell>
          <cell r="B1534" t="str">
            <v>007439987</v>
          </cell>
          <cell r="C1534" t="str">
            <v>MOLYDBENUM AS MO</v>
          </cell>
          <cell r="D1534" t="str">
            <v>L5WW</v>
          </cell>
          <cell r="E1534" t="str">
            <v>7496B</v>
          </cell>
          <cell r="F1534">
            <v>13900</v>
          </cell>
          <cell r="G1534" t="str">
            <v>LB</v>
          </cell>
          <cell r="H1534" t="str">
            <v>COMPOSITE ELECTRODES - 70</v>
          </cell>
          <cell r="I1534">
            <v>0</v>
          </cell>
          <cell r="J1534">
            <v>0</v>
          </cell>
        </row>
        <row r="1535">
          <cell r="A1535">
            <v>0</v>
          </cell>
          <cell r="B1535" t="str">
            <v>007439987</v>
          </cell>
          <cell r="C1535" t="str">
            <v>MOLYDBENUM AS MO</v>
          </cell>
          <cell r="D1535" t="str">
            <v>L5WW</v>
          </cell>
          <cell r="E1535" t="str">
            <v>7497A</v>
          </cell>
          <cell r="F1535">
            <v>300</v>
          </cell>
          <cell r="G1535" t="str">
            <v>LB</v>
          </cell>
          <cell r="H1535" t="str">
            <v>ATOM ARC LOW ELECTRODES-7018</v>
          </cell>
          <cell r="I1535">
            <v>0</v>
          </cell>
          <cell r="J1535">
            <v>0</v>
          </cell>
        </row>
        <row r="1536">
          <cell r="A1536">
            <v>0</v>
          </cell>
          <cell r="B1536" t="str">
            <v>007439987</v>
          </cell>
          <cell r="C1536" t="str">
            <v>MOLYDBENUM AS MO</v>
          </cell>
          <cell r="D1536" t="str">
            <v>L5WW</v>
          </cell>
          <cell r="E1536" t="str">
            <v>7499L</v>
          </cell>
          <cell r="F1536">
            <v>2700</v>
          </cell>
          <cell r="G1536" t="str">
            <v>LB</v>
          </cell>
          <cell r="H1536" t="str">
            <v>AC-DC STAINLESS ELECTRODES 312</v>
          </cell>
          <cell r="I1536">
            <v>0</v>
          </cell>
          <cell r="J1536">
            <v>0</v>
          </cell>
        </row>
        <row r="1537">
          <cell r="A1537">
            <v>22.320000886917114</v>
          </cell>
          <cell r="B1537" t="str">
            <v>007439987</v>
          </cell>
          <cell r="C1537" t="str">
            <v>MOLYDBENUM AS MO</v>
          </cell>
          <cell r="D1537" t="str">
            <v>L7WW</v>
          </cell>
          <cell r="E1537" t="str">
            <v>785</v>
          </cell>
          <cell r="F1537">
            <v>930</v>
          </cell>
          <cell r="G1537" t="str">
            <v>LB</v>
          </cell>
          <cell r="H1537" t="str">
            <v>STAINLESS STEEL WELD ELECTRODE</v>
          </cell>
          <cell r="I1537">
            <v>0</v>
          </cell>
          <cell r="J1537">
            <v>2.4000000953674316</v>
          </cell>
        </row>
        <row r="1538">
          <cell r="A1538">
            <v>240</v>
          </cell>
          <cell r="B1538" t="str">
            <v>007439987</v>
          </cell>
          <cell r="C1538" t="str">
            <v>MOLYDBENUM AS MO</v>
          </cell>
          <cell r="D1538" t="str">
            <v>P5WELD</v>
          </cell>
          <cell r="E1538" t="str">
            <v>2542A</v>
          </cell>
          <cell r="F1538">
            <v>4000</v>
          </cell>
          <cell r="G1538" t="str">
            <v>LB</v>
          </cell>
          <cell r="H1538" t="str">
            <v>METAL POWDERS</v>
          </cell>
          <cell r="I1538">
            <v>0</v>
          </cell>
          <cell r="J1538">
            <v>6</v>
          </cell>
        </row>
        <row r="1539">
          <cell r="A1539">
            <v>507.6</v>
          </cell>
          <cell r="B1539" t="str">
            <v>007439987</v>
          </cell>
          <cell r="C1539" t="str">
            <v>MOLYDBENUM AS MO</v>
          </cell>
          <cell r="D1539" t="str">
            <v>P5WELD</v>
          </cell>
          <cell r="E1539" t="str">
            <v>573A</v>
          </cell>
          <cell r="F1539">
            <v>50760</v>
          </cell>
          <cell r="G1539" t="str">
            <v>LB</v>
          </cell>
          <cell r="H1539" t="str">
            <v>FLUX CORE GROUP A</v>
          </cell>
          <cell r="I1539">
            <v>0</v>
          </cell>
          <cell r="J1539">
            <v>1</v>
          </cell>
        </row>
        <row r="1540">
          <cell r="A1540">
            <v>10.8</v>
          </cell>
          <cell r="B1540" t="str">
            <v>007439987</v>
          </cell>
          <cell r="C1540" t="str">
            <v>MOLYDBENUM AS MO</v>
          </cell>
          <cell r="D1540" t="str">
            <v>P5WELD</v>
          </cell>
          <cell r="E1540" t="str">
            <v>573C</v>
          </cell>
          <cell r="F1540">
            <v>540</v>
          </cell>
          <cell r="G1540" t="str">
            <v>LB</v>
          </cell>
          <cell r="H1540" t="str">
            <v>FLUX CORE GROUP C</v>
          </cell>
          <cell r="I1540">
            <v>0</v>
          </cell>
          <cell r="J1540">
            <v>2</v>
          </cell>
        </row>
        <row r="1541">
          <cell r="A1541">
            <v>0</v>
          </cell>
          <cell r="B1541" t="str">
            <v>007439987</v>
          </cell>
          <cell r="C1541" t="str">
            <v>MOLYDBENUM AS MO</v>
          </cell>
          <cell r="D1541" t="str">
            <v>P5WELD</v>
          </cell>
          <cell r="E1541" t="str">
            <v>7496B</v>
          </cell>
          <cell r="F1541">
            <v>750</v>
          </cell>
          <cell r="G1541" t="str">
            <v>LB</v>
          </cell>
          <cell r="H1541" t="str">
            <v>COMPOSITE ELECTRODES - 70</v>
          </cell>
          <cell r="I1541">
            <v>0</v>
          </cell>
          <cell r="J1541">
            <v>0</v>
          </cell>
        </row>
        <row r="1542">
          <cell r="A1542">
            <v>0</v>
          </cell>
          <cell r="B1542" t="str">
            <v>007439987</v>
          </cell>
          <cell r="C1542" t="str">
            <v>MOLYDBENUM AS MO</v>
          </cell>
          <cell r="D1542" t="str">
            <v>P5WELD</v>
          </cell>
          <cell r="E1542" t="str">
            <v>7497A</v>
          </cell>
          <cell r="F1542">
            <v>1400</v>
          </cell>
          <cell r="G1542" t="str">
            <v>LB</v>
          </cell>
          <cell r="H1542" t="str">
            <v>ATOM ARC LOW ELECTRODES-7018</v>
          </cell>
          <cell r="I1542">
            <v>0</v>
          </cell>
          <cell r="J1542">
            <v>0</v>
          </cell>
        </row>
        <row r="1543">
          <cell r="A1543">
            <v>0</v>
          </cell>
          <cell r="B1543" t="str">
            <v>007439987</v>
          </cell>
          <cell r="C1543" t="str">
            <v>MOLYDBENUM AS MO</v>
          </cell>
          <cell r="D1543" t="str">
            <v>P6WW</v>
          </cell>
          <cell r="E1543" t="str">
            <v>7497A</v>
          </cell>
          <cell r="F1543">
            <v>550</v>
          </cell>
          <cell r="G1543" t="str">
            <v>LB</v>
          </cell>
          <cell r="H1543" t="str">
            <v>ATOM ARC LOW ELECTRODES-7018</v>
          </cell>
          <cell r="I1543">
            <v>0</v>
          </cell>
          <cell r="J1543">
            <v>0</v>
          </cell>
        </row>
        <row r="1544">
          <cell r="A1544">
            <v>5197.8680008878118</v>
          </cell>
          <cell r="C1544" t="str">
            <v>MOLYDBENUM AS MO Total</v>
          </cell>
        </row>
        <row r="1545">
          <cell r="A1545">
            <v>540.54001321792612</v>
          </cell>
          <cell r="B1545" t="str">
            <v>000091203</v>
          </cell>
          <cell r="C1545" t="str">
            <v>NAPHTHALENE</v>
          </cell>
          <cell r="D1545" t="str">
            <v>P9110109</v>
          </cell>
          <cell r="E1545" t="str">
            <v>392</v>
          </cell>
          <cell r="F1545">
            <v>770</v>
          </cell>
          <cell r="G1545" t="str">
            <v>GL</v>
          </cell>
          <cell r="H1545" t="str">
            <v>ISONEL 51-66HF VARNISH</v>
          </cell>
          <cell r="I1545">
            <v>7.8000001907348633</v>
          </cell>
          <cell r="J1545">
            <v>9</v>
          </cell>
        </row>
        <row r="1546">
          <cell r="A1546">
            <v>540.54001321792612</v>
          </cell>
          <cell r="C1546" t="str">
            <v>NAPHTHALENE Total</v>
          </cell>
        </row>
        <row r="1547">
          <cell r="A1547">
            <v>1.5014999999999998</v>
          </cell>
          <cell r="B1547" t="str">
            <v>025619561</v>
          </cell>
          <cell r="C1547" t="str">
            <v>NAPHTHALENESULFONIC ACID, DINONYL-, BARIU</v>
          </cell>
          <cell r="D1547" t="str">
            <v>P2/6OILS</v>
          </cell>
          <cell r="E1547" t="str">
            <v>5623</v>
          </cell>
          <cell r="F1547">
            <v>10</v>
          </cell>
          <cell r="G1547" t="str">
            <v>GL</v>
          </cell>
          <cell r="H1547" t="str">
            <v>MOLYWHITE RE NO.00</v>
          </cell>
          <cell r="I1547">
            <v>10.01</v>
          </cell>
          <cell r="J1547">
            <v>1.5</v>
          </cell>
        </row>
        <row r="1548">
          <cell r="A1548">
            <v>1.5014999999999998</v>
          </cell>
          <cell r="C1548" t="str">
            <v>NAPHTHALENESULFONIC ACID, DINONYL-, BARIU Total</v>
          </cell>
        </row>
        <row r="1549">
          <cell r="A1549">
            <v>31.68000068664551</v>
          </cell>
          <cell r="B1549" t="str">
            <v>061790145</v>
          </cell>
          <cell r="C1549" t="str">
            <v>NAPHTHENIC ACIDS, LEAD SALTS</v>
          </cell>
          <cell r="D1549" t="str">
            <v>P5MAINT</v>
          </cell>
          <cell r="E1549" t="str">
            <v>2463</v>
          </cell>
          <cell r="F1549">
            <v>40</v>
          </cell>
          <cell r="G1549" t="str">
            <v>GL</v>
          </cell>
          <cell r="H1549" t="str">
            <v>X-PROTEK</v>
          </cell>
          <cell r="I1549">
            <v>8.8000001907348633</v>
          </cell>
          <cell r="J1549">
            <v>9</v>
          </cell>
        </row>
        <row r="1550">
          <cell r="A1550">
            <v>31.68000068664551</v>
          </cell>
          <cell r="C1550" t="str">
            <v>NAPHTHENIC ACIDS, LEAD SALTS Total</v>
          </cell>
        </row>
        <row r="1551">
          <cell r="A1551">
            <v>11.396384763729573</v>
          </cell>
          <cell r="B1551" t="str">
            <v>000071363</v>
          </cell>
          <cell r="C1551" t="str">
            <v>N-BUTYL ALCOHOL  SKIN</v>
          </cell>
          <cell r="D1551" t="str">
            <v>L44PNT</v>
          </cell>
          <cell r="E1551" t="str">
            <v>P705</v>
          </cell>
          <cell r="F1551">
            <v>49.5</v>
          </cell>
          <cell r="G1551" t="str">
            <v>GL</v>
          </cell>
          <cell r="H1551" t="str">
            <v>C-2134 GLYPTAL ALKYD</v>
          </cell>
          <cell r="I1551">
            <v>10.01</v>
          </cell>
          <cell r="J1551">
            <v>2.2999999523162842</v>
          </cell>
        </row>
        <row r="1552">
          <cell r="A1552">
            <v>0.2159999942779541</v>
          </cell>
          <cell r="B1552" t="str">
            <v>000071363</v>
          </cell>
          <cell r="C1552" t="str">
            <v>N-BUTYL ALCOHOL  SKIN</v>
          </cell>
          <cell r="D1552" t="str">
            <v>L20OILS</v>
          </cell>
          <cell r="E1552" t="str">
            <v>P11</v>
          </cell>
          <cell r="F1552">
            <v>1.5</v>
          </cell>
          <cell r="G1552" t="str">
            <v>GL</v>
          </cell>
          <cell r="H1552" t="str">
            <v>1201A RED INSULATING ENAMEL</v>
          </cell>
          <cell r="I1552">
            <v>7.1999998092651367</v>
          </cell>
          <cell r="J1552">
            <v>2</v>
          </cell>
        </row>
        <row r="1553">
          <cell r="A1553">
            <v>665.27998237609859</v>
          </cell>
          <cell r="B1553" t="str">
            <v>000071363</v>
          </cell>
          <cell r="C1553" t="str">
            <v>N-BUTYL ALCOHOL  SKIN</v>
          </cell>
          <cell r="D1553" t="str">
            <v>L2108148</v>
          </cell>
          <cell r="E1553" t="str">
            <v>3153</v>
          </cell>
          <cell r="F1553">
            <v>660</v>
          </cell>
          <cell r="G1553" t="str">
            <v>GL</v>
          </cell>
          <cell r="H1553" t="str">
            <v>GE 1514</v>
          </cell>
          <cell r="I1553">
            <v>7.1999998092651367</v>
          </cell>
          <cell r="J1553">
            <v>14</v>
          </cell>
        </row>
        <row r="1554">
          <cell r="A1554">
            <v>55.439998531341558</v>
          </cell>
          <cell r="B1554" t="str">
            <v>000071363</v>
          </cell>
          <cell r="C1554" t="str">
            <v>N-BUTYL ALCOHOL  SKIN</v>
          </cell>
          <cell r="D1554" t="str">
            <v>L24PAINT</v>
          </cell>
          <cell r="E1554" t="str">
            <v>3153</v>
          </cell>
          <cell r="F1554">
            <v>55</v>
          </cell>
          <cell r="G1554" t="str">
            <v>GL</v>
          </cell>
          <cell r="H1554" t="str">
            <v>GE 1514</v>
          </cell>
          <cell r="I1554">
            <v>7.1999998092651367</v>
          </cell>
          <cell r="J1554">
            <v>14</v>
          </cell>
        </row>
        <row r="1555">
          <cell r="A1555">
            <v>1093.6799710273742</v>
          </cell>
          <cell r="B1555" t="str">
            <v>000071363</v>
          </cell>
          <cell r="C1555" t="str">
            <v>N-BUTYL ALCOHOL  SKIN</v>
          </cell>
          <cell r="D1555" t="str">
            <v>L9DPAINT</v>
          </cell>
          <cell r="E1555" t="str">
            <v>3153</v>
          </cell>
          <cell r="F1555">
            <v>1085</v>
          </cell>
          <cell r="G1555" t="str">
            <v>GL</v>
          </cell>
          <cell r="H1555" t="str">
            <v>GE 1514</v>
          </cell>
          <cell r="I1555">
            <v>7.1999998092651367</v>
          </cell>
          <cell r="J1555">
            <v>14</v>
          </cell>
        </row>
        <row r="1556">
          <cell r="A1556">
            <v>113.99999856948853</v>
          </cell>
          <cell r="B1556" t="str">
            <v>000071363</v>
          </cell>
          <cell r="C1556" t="str">
            <v>N-BUTYL ALCOHOL  SKIN</v>
          </cell>
          <cell r="D1556" t="str">
            <v>L26WATER</v>
          </cell>
          <cell r="E1556" t="str">
            <v>618</v>
          </cell>
          <cell r="F1556">
            <v>150</v>
          </cell>
          <cell r="G1556" t="str">
            <v>GL</v>
          </cell>
          <cell r="H1556" t="str">
            <v>NALCO 41 CORROSION INHIBITOR</v>
          </cell>
          <cell r="I1556">
            <v>7.5999999046325684</v>
          </cell>
          <cell r="J1556">
            <v>10</v>
          </cell>
        </row>
        <row r="1557">
          <cell r="A1557">
            <v>908.82</v>
          </cell>
          <cell r="B1557" t="str">
            <v>000071363</v>
          </cell>
          <cell r="C1557" t="str">
            <v>N-BUTYL ALCOHOL  SKIN</v>
          </cell>
          <cell r="D1557" t="str">
            <v>L10PSFE</v>
          </cell>
          <cell r="E1557" t="str">
            <v>P1044</v>
          </cell>
          <cell r="F1557">
            <v>3564</v>
          </cell>
          <cell r="G1557" t="str">
            <v>GL</v>
          </cell>
          <cell r="H1557" t="str">
            <v>IMRON 5000 -SILVER LOW HAPS</v>
          </cell>
          <cell r="I1557">
            <v>8.5</v>
          </cell>
          <cell r="J1557">
            <v>3</v>
          </cell>
        </row>
        <row r="1558">
          <cell r="A1558">
            <v>469.71</v>
          </cell>
          <cell r="B1558" t="str">
            <v>000071363</v>
          </cell>
          <cell r="C1558" t="str">
            <v>N-BUTYL ALCOHOL  SKIN</v>
          </cell>
          <cell r="D1558" t="str">
            <v>L2108148</v>
          </cell>
          <cell r="E1558" t="str">
            <v>P1044</v>
          </cell>
          <cell r="F1558">
            <v>1842</v>
          </cell>
          <cell r="G1558" t="str">
            <v>GL</v>
          </cell>
          <cell r="H1558" t="str">
            <v>IMRON 5000 -SILVER LOW HAPS</v>
          </cell>
          <cell r="I1558">
            <v>8.5</v>
          </cell>
          <cell r="J1558">
            <v>3</v>
          </cell>
        </row>
        <row r="1559">
          <cell r="A1559">
            <v>0.22249999046325683</v>
          </cell>
          <cell r="B1559" t="str">
            <v>000071363</v>
          </cell>
          <cell r="C1559" t="str">
            <v>N-BUTYL ALCOHOL  SKIN</v>
          </cell>
          <cell r="D1559" t="str">
            <v>L24PAINT</v>
          </cell>
          <cell r="E1559" t="str">
            <v>P281</v>
          </cell>
          <cell r="F1559">
            <v>1</v>
          </cell>
          <cell r="G1559" t="str">
            <v>GL</v>
          </cell>
          <cell r="H1559" t="str">
            <v>C-1947 GLYPTAL ALKYD</v>
          </cell>
          <cell r="I1559">
            <v>8.8999996185302734</v>
          </cell>
          <cell r="J1559">
            <v>2.5</v>
          </cell>
        </row>
        <row r="1560">
          <cell r="A1560">
            <v>0.44499998092651366</v>
          </cell>
          <cell r="B1560" t="str">
            <v>000071363</v>
          </cell>
          <cell r="C1560" t="str">
            <v>N-BUTYL ALCOHOL  SKIN</v>
          </cell>
          <cell r="D1560" t="str">
            <v>LFMIEERR</v>
          </cell>
          <cell r="E1560" t="str">
            <v>P281</v>
          </cell>
          <cell r="F1560">
            <v>2</v>
          </cell>
          <cell r="G1560" t="str">
            <v>GL</v>
          </cell>
          <cell r="H1560" t="str">
            <v>C-1947 GLYPTAL ALKYD</v>
          </cell>
          <cell r="I1560">
            <v>8.8999996185302734</v>
          </cell>
          <cell r="J1560">
            <v>2.5</v>
          </cell>
        </row>
        <row r="1561">
          <cell r="A1561">
            <v>1.3349999427795409</v>
          </cell>
          <cell r="B1561" t="str">
            <v>000071363</v>
          </cell>
          <cell r="C1561" t="str">
            <v>N-BUTYL ALCOHOL  SKIN</v>
          </cell>
          <cell r="D1561" t="str">
            <v>P638384</v>
          </cell>
          <cell r="E1561" t="str">
            <v>P281</v>
          </cell>
          <cell r="F1561">
            <v>6</v>
          </cell>
          <cell r="G1561" t="str">
            <v>GL</v>
          </cell>
          <cell r="H1561" t="str">
            <v>C-1947 GLYPTAL ALKYD</v>
          </cell>
          <cell r="I1561">
            <v>8.8999996185302734</v>
          </cell>
          <cell r="J1561">
            <v>2.5</v>
          </cell>
        </row>
        <row r="1562">
          <cell r="A1562">
            <v>0.69720000267028803</v>
          </cell>
          <cell r="B1562" t="str">
            <v>000071363</v>
          </cell>
          <cell r="C1562" t="str">
            <v>N-BUTYL ALCOHOL  SKIN</v>
          </cell>
          <cell r="D1562" t="str">
            <v>L24PAINT</v>
          </cell>
          <cell r="E1562" t="str">
            <v>P1102</v>
          </cell>
          <cell r="F1562">
            <v>7</v>
          </cell>
          <cell r="G1562" t="str">
            <v>GL</v>
          </cell>
          <cell r="H1562" t="str">
            <v>SAFETY YELLOW</v>
          </cell>
          <cell r="I1562">
            <v>9.9600000381469727</v>
          </cell>
          <cell r="J1562">
            <v>1</v>
          </cell>
        </row>
        <row r="1563">
          <cell r="A1563">
            <v>5.0625</v>
          </cell>
          <cell r="B1563" t="str">
            <v>000071363</v>
          </cell>
          <cell r="C1563" t="str">
            <v>N-BUTYL ALCOHOL  SKIN</v>
          </cell>
          <cell r="D1563" t="str">
            <v>L10PMRPS</v>
          </cell>
          <cell r="E1563" t="str">
            <v>P1157</v>
          </cell>
          <cell r="F1563">
            <v>4.5</v>
          </cell>
          <cell r="G1563" t="str">
            <v>GL</v>
          </cell>
          <cell r="H1563" t="str">
            <v>Y07-0421</v>
          </cell>
          <cell r="I1563">
            <v>11.25</v>
          </cell>
          <cell r="J1563">
            <v>10</v>
          </cell>
        </row>
        <row r="1564">
          <cell r="A1564">
            <v>248.4</v>
          </cell>
          <cell r="B1564" t="str">
            <v>000071363</v>
          </cell>
          <cell r="C1564" t="str">
            <v>N-BUTYL ALCOHOL  SKIN</v>
          </cell>
          <cell r="D1564" t="str">
            <v>L10PMRPS</v>
          </cell>
          <cell r="E1564" t="str">
            <v>P1053</v>
          </cell>
          <cell r="F1564">
            <v>216</v>
          </cell>
          <cell r="G1564" t="str">
            <v>GL</v>
          </cell>
          <cell r="H1564" t="str">
            <v>E07-0617P REV 9/30/96</v>
          </cell>
          <cell r="I1564">
            <v>11.5</v>
          </cell>
          <cell r="J1564">
            <v>10</v>
          </cell>
        </row>
        <row r="1565">
          <cell r="A1565">
            <v>1.8330999791622162</v>
          </cell>
          <cell r="B1565" t="str">
            <v>000071363</v>
          </cell>
          <cell r="C1565" t="str">
            <v>N-BUTYL ALCOHOL  SKIN</v>
          </cell>
          <cell r="D1565" t="str">
            <v>L10PMRPS</v>
          </cell>
          <cell r="E1565" t="str">
            <v>P1156</v>
          </cell>
          <cell r="F1565">
            <v>1.593999981880188</v>
          </cell>
          <cell r="G1565" t="str">
            <v>GL</v>
          </cell>
          <cell r="H1565" t="str">
            <v>G07-0518 BRUSHABLE GREEN</v>
          </cell>
          <cell r="I1565">
            <v>11.5</v>
          </cell>
          <cell r="J1565">
            <v>10</v>
          </cell>
        </row>
        <row r="1566">
          <cell r="A1566">
            <v>5.4625000000000004</v>
          </cell>
          <cell r="B1566" t="str">
            <v>000071363</v>
          </cell>
          <cell r="C1566" t="str">
            <v>N-BUTYL ALCOHOL  SKIN</v>
          </cell>
          <cell r="D1566" t="str">
            <v>L10PMRPS</v>
          </cell>
          <cell r="E1566" t="str">
            <v>P1159</v>
          </cell>
          <cell r="F1566">
            <v>4.75</v>
          </cell>
          <cell r="G1566" t="str">
            <v>GL</v>
          </cell>
          <cell r="H1566" t="str">
            <v>L07-0324</v>
          </cell>
          <cell r="I1566">
            <v>11.5</v>
          </cell>
          <cell r="J1566">
            <v>10</v>
          </cell>
        </row>
        <row r="1567">
          <cell r="A1567">
            <v>10805.4</v>
          </cell>
          <cell r="B1567" t="str">
            <v>000071363</v>
          </cell>
          <cell r="C1567" t="str">
            <v>N-BUTYL ALCOHOL  SKIN</v>
          </cell>
          <cell r="D1567" t="str">
            <v>L7CABPNT</v>
          </cell>
          <cell r="E1567" t="str">
            <v>P1053</v>
          </cell>
          <cell r="F1567">
            <v>9396</v>
          </cell>
          <cell r="G1567" t="str">
            <v>GL</v>
          </cell>
          <cell r="H1567" t="str">
            <v>E07-0617P REV 9/30/96</v>
          </cell>
          <cell r="I1567">
            <v>11.5</v>
          </cell>
          <cell r="J1567">
            <v>10</v>
          </cell>
        </row>
        <row r="1568">
          <cell r="A1568">
            <v>6.125</v>
          </cell>
          <cell r="B1568" t="str">
            <v>000071363</v>
          </cell>
          <cell r="C1568" t="str">
            <v>N-BUTYL ALCOHOL  SKIN</v>
          </cell>
          <cell r="D1568" t="str">
            <v>L10PMRPS</v>
          </cell>
          <cell r="E1568" t="str">
            <v>P1158</v>
          </cell>
          <cell r="F1568">
            <v>5</v>
          </cell>
          <cell r="G1568" t="str">
            <v>GL</v>
          </cell>
          <cell r="H1568" t="str">
            <v>W07-0281</v>
          </cell>
          <cell r="I1568">
            <v>12.25</v>
          </cell>
          <cell r="J1568">
            <v>10</v>
          </cell>
        </row>
        <row r="1569">
          <cell r="A1569">
            <v>4782.2400741577148</v>
          </cell>
          <cell r="B1569" t="str">
            <v>000071363</v>
          </cell>
          <cell r="C1569" t="str">
            <v>N-BUTYL ALCOHOL  SKIN</v>
          </cell>
          <cell r="D1569" t="str">
            <v>L10PMRPS</v>
          </cell>
          <cell r="E1569" t="str">
            <v>P1043</v>
          </cell>
          <cell r="F1569">
            <v>3888</v>
          </cell>
          <cell r="G1569" t="str">
            <v>GL</v>
          </cell>
          <cell r="H1569" t="str">
            <v>E07-0615P REV.6/10/96</v>
          </cell>
          <cell r="I1569">
            <v>12.300000190734863</v>
          </cell>
          <cell r="J1569">
            <v>10</v>
          </cell>
        </row>
        <row r="1570">
          <cell r="A1570">
            <v>66.420001029968262</v>
          </cell>
          <cell r="B1570" t="str">
            <v>000071363</v>
          </cell>
          <cell r="C1570" t="str">
            <v>N-BUTYL ALCOHOL  SKIN</v>
          </cell>
          <cell r="D1570" t="str">
            <v>L63SALES</v>
          </cell>
          <cell r="E1570" t="str">
            <v>P1043</v>
          </cell>
          <cell r="F1570">
            <v>54</v>
          </cell>
          <cell r="G1570" t="str">
            <v>GL</v>
          </cell>
          <cell r="H1570" t="str">
            <v>E07-0615P REV.6/10/96</v>
          </cell>
          <cell r="I1570">
            <v>12.300000190734863</v>
          </cell>
          <cell r="J1570">
            <v>10</v>
          </cell>
        </row>
        <row r="1571">
          <cell r="A1571">
            <v>9498.0601472854614</v>
          </cell>
          <cell r="B1571" t="str">
            <v>000071363</v>
          </cell>
          <cell r="C1571" t="str">
            <v>N-BUTYL ALCOHOL  SKIN</v>
          </cell>
          <cell r="D1571" t="str">
            <v>L730402</v>
          </cell>
          <cell r="E1571" t="str">
            <v>P1043</v>
          </cell>
          <cell r="F1571">
            <v>7722</v>
          </cell>
          <cell r="G1571" t="str">
            <v>GL</v>
          </cell>
          <cell r="H1571" t="str">
            <v>E07-0615P REV.6/10/96</v>
          </cell>
          <cell r="I1571">
            <v>12.300000190734863</v>
          </cell>
          <cell r="J1571">
            <v>10</v>
          </cell>
        </row>
        <row r="1572">
          <cell r="A1572">
            <v>2260.7400350570679</v>
          </cell>
          <cell r="B1572" t="str">
            <v>000071363</v>
          </cell>
          <cell r="C1572" t="str">
            <v>N-BUTYL ALCOHOL  SKIN</v>
          </cell>
          <cell r="D1572" t="str">
            <v>L9DPAINT</v>
          </cell>
          <cell r="E1572" t="str">
            <v>P1043</v>
          </cell>
          <cell r="F1572">
            <v>1838</v>
          </cell>
          <cell r="G1572" t="str">
            <v>GL</v>
          </cell>
          <cell r="H1572" t="str">
            <v>E07-0615P REV.6/10/96</v>
          </cell>
          <cell r="I1572">
            <v>12.300000190734863</v>
          </cell>
          <cell r="J1572">
            <v>10</v>
          </cell>
        </row>
        <row r="1573">
          <cell r="A1573">
            <v>63</v>
          </cell>
          <cell r="B1573" t="str">
            <v>000071363</v>
          </cell>
          <cell r="C1573" t="str">
            <v>N-BUTYL ALCOHOL  SKIN</v>
          </cell>
          <cell r="D1573" t="str">
            <v>L740473</v>
          </cell>
          <cell r="E1573" t="str">
            <v>2652</v>
          </cell>
          <cell r="F1573">
            <v>3150</v>
          </cell>
          <cell r="G1573" t="str">
            <v>LB</v>
          </cell>
          <cell r="H1573" t="str">
            <v>RED-CAP SPOT PUTTY</v>
          </cell>
          <cell r="I1573">
            <v>13.800000190734863</v>
          </cell>
          <cell r="J1573">
            <v>2</v>
          </cell>
        </row>
        <row r="1574">
          <cell r="A1574">
            <v>3.6</v>
          </cell>
          <cell r="B1574" t="str">
            <v>000071363</v>
          </cell>
          <cell r="C1574" t="str">
            <v>N-BUTYL ALCOHOL  SKIN</v>
          </cell>
          <cell r="D1574" t="str">
            <v>L9DPAINT</v>
          </cell>
          <cell r="E1574" t="str">
            <v>2652</v>
          </cell>
          <cell r="F1574">
            <v>180</v>
          </cell>
          <cell r="G1574" t="str">
            <v>LB</v>
          </cell>
          <cell r="H1574" t="str">
            <v>RED-CAP SPOT PUTTY</v>
          </cell>
          <cell r="I1574">
            <v>13.800000190734863</v>
          </cell>
          <cell r="J1574">
            <v>2</v>
          </cell>
        </row>
        <row r="1575">
          <cell r="A1575">
            <v>31067.585392688525</v>
          </cell>
          <cell r="C1575" t="str">
            <v>N-BUTYL ALCOHOL  SKIN Total</v>
          </cell>
        </row>
        <row r="1576">
          <cell r="A1576">
            <v>0</v>
          </cell>
          <cell r="B1576" t="str">
            <v>007440020</v>
          </cell>
          <cell r="C1576" t="str">
            <v>NICKEL METAL</v>
          </cell>
          <cell r="D1576" t="str">
            <v>L14LAB</v>
          </cell>
          <cell r="E1576" t="str">
            <v>7941</v>
          </cell>
          <cell r="F1576">
            <v>5.2000001072883606E-2</v>
          </cell>
          <cell r="G1576" t="str">
            <v>GL</v>
          </cell>
          <cell r="H1576" t="str">
            <v>LPCS-01R</v>
          </cell>
          <cell r="I1576">
            <v>10.01</v>
          </cell>
          <cell r="J1576">
            <v>0</v>
          </cell>
        </row>
        <row r="1577">
          <cell r="A1577">
            <v>539.53899999999999</v>
          </cell>
          <cell r="B1577" t="str">
            <v>007440020</v>
          </cell>
          <cell r="C1577" t="str">
            <v>NICKEL METAL</v>
          </cell>
          <cell r="D1577" t="str">
            <v>L44WW</v>
          </cell>
          <cell r="E1577" t="str">
            <v>1395D</v>
          </cell>
          <cell r="F1577">
            <v>110</v>
          </cell>
          <cell r="G1577" t="str">
            <v>GL</v>
          </cell>
          <cell r="H1577" t="str">
            <v>ADDIFIX 930, 940, 950, ETC.</v>
          </cell>
          <cell r="I1577">
            <v>10.01</v>
          </cell>
          <cell r="J1577">
            <v>49</v>
          </cell>
        </row>
        <row r="1578">
          <cell r="A1578">
            <v>2.3423399140834809</v>
          </cell>
          <cell r="B1578" t="str">
            <v>007440020</v>
          </cell>
          <cell r="C1578" t="str">
            <v>NICKEL METAL</v>
          </cell>
          <cell r="D1578" t="str">
            <v>P5220124</v>
          </cell>
          <cell r="E1578" t="str">
            <v>7727</v>
          </cell>
          <cell r="F1578">
            <v>2.3399999141693115</v>
          </cell>
          <cell r="G1578" t="str">
            <v>GL</v>
          </cell>
          <cell r="H1578" t="str">
            <v>AERONIKL 250</v>
          </cell>
          <cell r="I1578">
            <v>10.01</v>
          </cell>
          <cell r="J1578">
            <v>10</v>
          </cell>
        </row>
        <row r="1579">
          <cell r="A1579">
            <v>2.3423399140834809</v>
          </cell>
          <cell r="B1579" t="str">
            <v>007440020</v>
          </cell>
          <cell r="C1579" t="str">
            <v>NICKEL METAL</v>
          </cell>
          <cell r="D1579" t="str">
            <v>P5220124</v>
          </cell>
          <cell r="E1579" t="str">
            <v>7728</v>
          </cell>
          <cell r="F1579">
            <v>2.3399999141693115</v>
          </cell>
          <cell r="G1579" t="str">
            <v>GL</v>
          </cell>
          <cell r="H1579" t="str">
            <v>AERONIKL 400</v>
          </cell>
          <cell r="I1579">
            <v>10.01</v>
          </cell>
          <cell r="J1579">
            <v>10</v>
          </cell>
        </row>
        <row r="1580">
          <cell r="A1580">
            <v>2.3423399140834809</v>
          </cell>
          <cell r="B1580" t="str">
            <v>007440020</v>
          </cell>
          <cell r="C1580" t="str">
            <v>NICKEL METAL</v>
          </cell>
          <cell r="D1580" t="str">
            <v>P5220124</v>
          </cell>
          <cell r="E1580" t="str">
            <v>7729</v>
          </cell>
          <cell r="F1580">
            <v>2.3399999141693115</v>
          </cell>
          <cell r="G1580" t="str">
            <v>GL</v>
          </cell>
          <cell r="H1580" t="str">
            <v>AERONIKL 575</v>
          </cell>
          <cell r="I1580">
            <v>10.01</v>
          </cell>
          <cell r="J1580">
            <v>10</v>
          </cell>
        </row>
        <row r="1581">
          <cell r="A1581">
            <v>0</v>
          </cell>
          <cell r="B1581" t="str">
            <v>007440020</v>
          </cell>
          <cell r="C1581" t="str">
            <v>NICKEL METAL</v>
          </cell>
          <cell r="D1581" t="str">
            <v>L10WW</v>
          </cell>
          <cell r="E1581" t="str">
            <v>7494J</v>
          </cell>
          <cell r="F1581">
            <v>3335</v>
          </cell>
          <cell r="G1581" t="str">
            <v>LB</v>
          </cell>
          <cell r="H1581" t="str">
            <v>DUAL SHIELD MILD STL7100 ULTRA</v>
          </cell>
          <cell r="I1581">
            <v>0</v>
          </cell>
          <cell r="J1581">
            <v>0</v>
          </cell>
        </row>
        <row r="1582">
          <cell r="A1582">
            <v>0</v>
          </cell>
          <cell r="B1582" t="str">
            <v>007440020</v>
          </cell>
          <cell r="C1582" t="str">
            <v>NICKEL METAL</v>
          </cell>
          <cell r="D1582" t="str">
            <v>L10WW</v>
          </cell>
          <cell r="E1582" t="str">
            <v>7497A</v>
          </cell>
          <cell r="F1582">
            <v>6600</v>
          </cell>
          <cell r="G1582" t="str">
            <v>LB</v>
          </cell>
          <cell r="H1582" t="str">
            <v>ATOM ARC LOW ELECTRODES-7018</v>
          </cell>
          <cell r="I1582">
            <v>0</v>
          </cell>
          <cell r="J1582">
            <v>0</v>
          </cell>
        </row>
        <row r="1583">
          <cell r="A1583">
            <v>0</v>
          </cell>
          <cell r="B1583" t="str">
            <v>007440020</v>
          </cell>
          <cell r="C1583" t="str">
            <v>NICKEL METAL</v>
          </cell>
          <cell r="D1583" t="str">
            <v>L10WW</v>
          </cell>
          <cell r="E1583" t="str">
            <v>7498P</v>
          </cell>
          <cell r="F1583">
            <v>3700</v>
          </cell>
          <cell r="G1583" t="str">
            <v>LB</v>
          </cell>
          <cell r="H1583" t="str">
            <v>STEEL/ALLOY ELECTRODES 7024</v>
          </cell>
          <cell r="I1583">
            <v>0</v>
          </cell>
          <cell r="J1583">
            <v>0</v>
          </cell>
        </row>
        <row r="1584">
          <cell r="A1584">
            <v>0</v>
          </cell>
          <cell r="B1584" t="str">
            <v>007440020</v>
          </cell>
          <cell r="C1584" t="str">
            <v>NICKEL METAL</v>
          </cell>
          <cell r="D1584" t="str">
            <v>L12WW</v>
          </cell>
          <cell r="E1584" t="str">
            <v>7493C</v>
          </cell>
          <cell r="F1584">
            <v>968</v>
          </cell>
          <cell r="G1584" t="str">
            <v>LB</v>
          </cell>
          <cell r="H1584" t="str">
            <v>STEEL WELD ELECTRODE,ROD-29S</v>
          </cell>
          <cell r="I1584">
            <v>0</v>
          </cell>
          <cell r="J1584">
            <v>0</v>
          </cell>
        </row>
        <row r="1585">
          <cell r="A1585">
            <v>0</v>
          </cell>
          <cell r="B1585" t="str">
            <v>007440020</v>
          </cell>
          <cell r="C1585" t="str">
            <v>NICKEL METAL</v>
          </cell>
          <cell r="D1585" t="str">
            <v>L12WW</v>
          </cell>
          <cell r="E1585" t="str">
            <v>7497A</v>
          </cell>
          <cell r="F1585">
            <v>1300</v>
          </cell>
          <cell r="G1585" t="str">
            <v>LB</v>
          </cell>
          <cell r="H1585" t="str">
            <v>ATOM ARC LOW ELECTRODES-7018</v>
          </cell>
          <cell r="I1585">
            <v>0</v>
          </cell>
          <cell r="J1585">
            <v>0</v>
          </cell>
        </row>
        <row r="1586">
          <cell r="A1586">
            <v>9.8000000000000007</v>
          </cell>
          <cell r="B1586" t="str">
            <v>007440020</v>
          </cell>
          <cell r="C1586" t="str">
            <v>NICKEL METAL</v>
          </cell>
          <cell r="D1586" t="str">
            <v>L13BWW</v>
          </cell>
          <cell r="E1586" t="str">
            <v>1395D</v>
          </cell>
          <cell r="F1586">
            <v>20</v>
          </cell>
          <cell r="G1586" t="str">
            <v>LB</v>
          </cell>
          <cell r="H1586" t="str">
            <v>ADDIFIX 930, 940, 950, ETC.</v>
          </cell>
          <cell r="I1586">
            <v>0</v>
          </cell>
          <cell r="J1586">
            <v>49</v>
          </cell>
        </row>
        <row r="1587">
          <cell r="A1587">
            <v>0</v>
          </cell>
          <cell r="B1587" t="str">
            <v>007440020</v>
          </cell>
          <cell r="C1587" t="str">
            <v>NICKEL METAL</v>
          </cell>
          <cell r="D1587" t="str">
            <v>L18WW</v>
          </cell>
          <cell r="E1587" t="str">
            <v>7494J</v>
          </cell>
          <cell r="F1587">
            <v>4800</v>
          </cell>
          <cell r="G1587" t="str">
            <v>LB</v>
          </cell>
          <cell r="H1587" t="str">
            <v>DUAL SHIELD MILD STL7100 ULTRA</v>
          </cell>
          <cell r="I1587">
            <v>0</v>
          </cell>
          <cell r="J1587">
            <v>0</v>
          </cell>
        </row>
        <row r="1588">
          <cell r="A1588">
            <v>0</v>
          </cell>
          <cell r="B1588" t="str">
            <v>007440020</v>
          </cell>
          <cell r="C1588" t="str">
            <v>NICKEL METAL</v>
          </cell>
          <cell r="D1588" t="str">
            <v>L18WW</v>
          </cell>
          <cell r="E1588" t="str">
            <v>7496B</v>
          </cell>
          <cell r="F1588">
            <v>1600</v>
          </cell>
          <cell r="G1588" t="str">
            <v>LB</v>
          </cell>
          <cell r="H1588" t="str">
            <v>COMPOSITE ELECTRODES - 70</v>
          </cell>
          <cell r="I1588">
            <v>0</v>
          </cell>
          <cell r="J1588">
            <v>0</v>
          </cell>
        </row>
        <row r="1589">
          <cell r="A1589">
            <v>0</v>
          </cell>
          <cell r="B1589" t="str">
            <v>007440020</v>
          </cell>
          <cell r="C1589" t="str">
            <v>NICKEL METAL</v>
          </cell>
          <cell r="D1589" t="str">
            <v>L18WW</v>
          </cell>
          <cell r="E1589" t="str">
            <v>7497A</v>
          </cell>
          <cell r="F1589">
            <v>1250</v>
          </cell>
          <cell r="G1589" t="str">
            <v>LB</v>
          </cell>
          <cell r="H1589" t="str">
            <v>ATOM ARC LOW ELECTRODES-7018</v>
          </cell>
          <cell r="I1589">
            <v>0</v>
          </cell>
          <cell r="J1589">
            <v>0</v>
          </cell>
        </row>
        <row r="1590">
          <cell r="A1590">
            <v>1.98</v>
          </cell>
          <cell r="B1590" t="str">
            <v>007440020</v>
          </cell>
          <cell r="C1590" t="str">
            <v>NICKEL METAL</v>
          </cell>
          <cell r="D1590" t="str">
            <v>L20WW</v>
          </cell>
          <cell r="E1590" t="str">
            <v>4968</v>
          </cell>
          <cell r="F1590">
            <v>22</v>
          </cell>
          <cell r="G1590" t="str">
            <v>LB</v>
          </cell>
          <cell r="H1590" t="str">
            <v>BRUTUS-A</v>
          </cell>
          <cell r="I1590">
            <v>0</v>
          </cell>
          <cell r="J1590">
            <v>9</v>
          </cell>
        </row>
        <row r="1591">
          <cell r="A1591">
            <v>2.2000000000000002</v>
          </cell>
          <cell r="B1591" t="str">
            <v>007440020</v>
          </cell>
          <cell r="C1591" t="str">
            <v>NICKEL METAL</v>
          </cell>
          <cell r="D1591" t="str">
            <v>L20WW</v>
          </cell>
          <cell r="E1591" t="str">
            <v>4969</v>
          </cell>
          <cell r="F1591">
            <v>22</v>
          </cell>
          <cell r="G1591" t="str">
            <v>LB</v>
          </cell>
          <cell r="H1591" t="str">
            <v>BRUTUS-TIG</v>
          </cell>
          <cell r="I1591">
            <v>0</v>
          </cell>
          <cell r="J1591">
            <v>10</v>
          </cell>
        </row>
        <row r="1592">
          <cell r="A1592">
            <v>10.89</v>
          </cell>
          <cell r="B1592" t="str">
            <v>007440020</v>
          </cell>
          <cell r="C1592" t="str">
            <v>NICKEL METAL</v>
          </cell>
          <cell r="D1592" t="str">
            <v>L20WW</v>
          </cell>
          <cell r="E1592" t="str">
            <v>4973</v>
          </cell>
          <cell r="F1592">
            <v>11</v>
          </cell>
          <cell r="G1592" t="str">
            <v>LB</v>
          </cell>
          <cell r="H1592" t="str">
            <v>JUPITER-TIG/B</v>
          </cell>
          <cell r="I1592">
            <v>0</v>
          </cell>
          <cell r="J1592">
            <v>99</v>
          </cell>
        </row>
        <row r="1593">
          <cell r="A1593">
            <v>14.4</v>
          </cell>
          <cell r="B1593" t="str">
            <v>007440020</v>
          </cell>
          <cell r="C1593" t="str">
            <v>NICKEL METAL</v>
          </cell>
          <cell r="D1593" t="str">
            <v>L20WW</v>
          </cell>
          <cell r="E1593" t="str">
            <v>4976</v>
          </cell>
          <cell r="F1593">
            <v>18</v>
          </cell>
          <cell r="G1593" t="str">
            <v>LB</v>
          </cell>
          <cell r="H1593" t="str">
            <v>JUPITER-BBB</v>
          </cell>
          <cell r="I1593">
            <v>0</v>
          </cell>
          <cell r="J1593">
            <v>80</v>
          </cell>
        </row>
        <row r="1594">
          <cell r="A1594">
            <v>0</v>
          </cell>
          <cell r="B1594" t="str">
            <v>007440020</v>
          </cell>
          <cell r="C1594" t="str">
            <v>NICKEL METAL</v>
          </cell>
          <cell r="D1594" t="str">
            <v>L20WW</v>
          </cell>
          <cell r="E1594" t="str">
            <v>7494J</v>
          </cell>
          <cell r="F1594">
            <v>790</v>
          </cell>
          <cell r="G1594" t="str">
            <v>LB</v>
          </cell>
          <cell r="H1594" t="str">
            <v>DUAL SHIELD MILD STL7100 ULTRA</v>
          </cell>
          <cell r="I1594">
            <v>0</v>
          </cell>
          <cell r="J1594">
            <v>0</v>
          </cell>
        </row>
        <row r="1595">
          <cell r="A1595">
            <v>0.5</v>
          </cell>
          <cell r="B1595" t="str">
            <v>007440020</v>
          </cell>
          <cell r="C1595" t="str">
            <v>NICKEL METAL</v>
          </cell>
          <cell r="D1595" t="str">
            <v>L20WW</v>
          </cell>
          <cell r="E1595" t="str">
            <v>7730C</v>
          </cell>
          <cell r="F1595">
            <v>50</v>
          </cell>
          <cell r="G1595" t="str">
            <v>LB</v>
          </cell>
          <cell r="H1595" t="str">
            <v>CERTANIUM 704 3/32"</v>
          </cell>
          <cell r="I1595">
            <v>0</v>
          </cell>
          <cell r="J1595">
            <v>1</v>
          </cell>
        </row>
        <row r="1596">
          <cell r="A1596">
            <v>0</v>
          </cell>
          <cell r="B1596" t="str">
            <v>007440020</v>
          </cell>
          <cell r="C1596" t="str">
            <v>NICKEL METAL</v>
          </cell>
          <cell r="D1596" t="str">
            <v>L24WW</v>
          </cell>
          <cell r="E1596" t="str">
            <v>7494J</v>
          </cell>
          <cell r="F1596">
            <v>65</v>
          </cell>
          <cell r="G1596" t="str">
            <v>LB</v>
          </cell>
          <cell r="H1596" t="str">
            <v>DUAL SHIELD MILD STL7100 ULTRA</v>
          </cell>
          <cell r="I1596">
            <v>0</v>
          </cell>
          <cell r="J1596">
            <v>0</v>
          </cell>
        </row>
        <row r="1597">
          <cell r="A1597">
            <v>0</v>
          </cell>
          <cell r="B1597" t="str">
            <v>007440020</v>
          </cell>
          <cell r="C1597" t="str">
            <v>NICKEL METAL</v>
          </cell>
          <cell r="D1597" t="str">
            <v>L24WW</v>
          </cell>
          <cell r="E1597" t="str">
            <v>7498P</v>
          </cell>
          <cell r="F1597">
            <v>50</v>
          </cell>
          <cell r="G1597" t="str">
            <v>LB</v>
          </cell>
          <cell r="H1597" t="str">
            <v>STEEL/ALLOY ELECTRODES 7024</v>
          </cell>
          <cell r="I1597">
            <v>0</v>
          </cell>
          <cell r="J1597">
            <v>0</v>
          </cell>
        </row>
        <row r="1598">
          <cell r="A1598">
            <v>24.5</v>
          </cell>
          <cell r="B1598" t="str">
            <v>007440020</v>
          </cell>
          <cell r="C1598" t="str">
            <v>NICKEL METAL</v>
          </cell>
          <cell r="D1598" t="str">
            <v>L4WW</v>
          </cell>
          <cell r="E1598" t="str">
            <v>1395D</v>
          </cell>
          <cell r="F1598">
            <v>50</v>
          </cell>
          <cell r="G1598" t="str">
            <v>LB</v>
          </cell>
          <cell r="H1598" t="str">
            <v>ADDIFIX 930, 940, 950, ETC.</v>
          </cell>
          <cell r="I1598">
            <v>0</v>
          </cell>
          <cell r="J1598">
            <v>49</v>
          </cell>
        </row>
        <row r="1599">
          <cell r="A1599">
            <v>19</v>
          </cell>
          <cell r="B1599" t="str">
            <v>007440020</v>
          </cell>
          <cell r="C1599" t="str">
            <v>NICKEL METAL</v>
          </cell>
          <cell r="D1599" t="str">
            <v>L4WW</v>
          </cell>
          <cell r="E1599" t="str">
            <v>1395G</v>
          </cell>
          <cell r="F1599">
            <v>50</v>
          </cell>
          <cell r="G1599" t="str">
            <v>LB</v>
          </cell>
          <cell r="H1599" t="str">
            <v>ADDIFIX 308, 308L, 309, ETC.</v>
          </cell>
          <cell r="I1599">
            <v>0</v>
          </cell>
          <cell r="J1599">
            <v>38</v>
          </cell>
        </row>
        <row r="1600">
          <cell r="A1600">
            <v>2.4</v>
          </cell>
          <cell r="B1600" t="str">
            <v>007440020</v>
          </cell>
          <cell r="C1600" t="str">
            <v>NICKEL METAL</v>
          </cell>
          <cell r="D1600" t="str">
            <v>L4WW</v>
          </cell>
          <cell r="E1600" t="str">
            <v>1395H</v>
          </cell>
          <cell r="F1600">
            <v>20</v>
          </cell>
          <cell r="G1600" t="str">
            <v>LB</v>
          </cell>
          <cell r="H1600" t="str">
            <v>ADDIFIX 531, 536, 555, ETC.</v>
          </cell>
          <cell r="I1600">
            <v>0</v>
          </cell>
          <cell r="J1600">
            <v>12</v>
          </cell>
        </row>
        <row r="1601">
          <cell r="A1601">
            <v>0.9</v>
          </cell>
          <cell r="B1601" t="str">
            <v>007440020</v>
          </cell>
          <cell r="C1601" t="str">
            <v>NICKEL METAL</v>
          </cell>
          <cell r="D1601" t="str">
            <v>L4WW</v>
          </cell>
          <cell r="E1601" t="str">
            <v>1395K</v>
          </cell>
          <cell r="F1601">
            <v>10</v>
          </cell>
          <cell r="G1601" t="str">
            <v>LB</v>
          </cell>
          <cell r="H1601" t="str">
            <v>ADDIFIX 720, 730, 740, ETC.</v>
          </cell>
          <cell r="I1601">
            <v>0</v>
          </cell>
          <cell r="J1601">
            <v>9</v>
          </cell>
        </row>
        <row r="1602">
          <cell r="A1602">
            <v>24</v>
          </cell>
          <cell r="B1602" t="str">
            <v>007440020</v>
          </cell>
          <cell r="C1602" t="str">
            <v>NICKEL METAL</v>
          </cell>
          <cell r="D1602" t="str">
            <v>L4WW</v>
          </cell>
          <cell r="E1602" t="str">
            <v>4591</v>
          </cell>
          <cell r="F1602">
            <v>40</v>
          </cell>
          <cell r="G1602" t="str">
            <v>LB</v>
          </cell>
          <cell r="H1602" t="str">
            <v>CERTANIUM 889SP 3/16</v>
          </cell>
          <cell r="I1602">
            <v>0</v>
          </cell>
          <cell r="J1602">
            <v>60</v>
          </cell>
        </row>
        <row r="1603">
          <cell r="A1603">
            <v>18</v>
          </cell>
          <cell r="B1603" t="str">
            <v>007440020</v>
          </cell>
          <cell r="C1603" t="str">
            <v>NICKEL METAL</v>
          </cell>
          <cell r="D1603" t="str">
            <v>L4WW</v>
          </cell>
          <cell r="E1603" t="str">
            <v>4854</v>
          </cell>
          <cell r="F1603">
            <v>90</v>
          </cell>
          <cell r="G1603" t="str">
            <v>LB</v>
          </cell>
          <cell r="H1603" t="str">
            <v>EASY DOWN STAIN PLUS</v>
          </cell>
          <cell r="I1603">
            <v>0</v>
          </cell>
          <cell r="J1603">
            <v>20</v>
          </cell>
        </row>
        <row r="1604">
          <cell r="A1604">
            <v>0</v>
          </cell>
          <cell r="B1604" t="str">
            <v>007440020</v>
          </cell>
          <cell r="C1604" t="str">
            <v>NICKEL METAL</v>
          </cell>
          <cell r="D1604" t="str">
            <v>L4WW</v>
          </cell>
          <cell r="E1604" t="str">
            <v>7189</v>
          </cell>
          <cell r="F1604">
            <v>60</v>
          </cell>
          <cell r="G1604" t="str">
            <v>LB</v>
          </cell>
          <cell r="H1604" t="str">
            <v>300 SERIES SUPER ELECTRODES</v>
          </cell>
          <cell r="I1604">
            <v>0</v>
          </cell>
          <cell r="J1604">
            <v>0</v>
          </cell>
        </row>
        <row r="1605">
          <cell r="A1605">
            <v>0</v>
          </cell>
          <cell r="B1605" t="str">
            <v>007440020</v>
          </cell>
          <cell r="C1605" t="str">
            <v>NICKEL METAL</v>
          </cell>
          <cell r="D1605" t="str">
            <v>L4WW</v>
          </cell>
          <cell r="E1605" t="str">
            <v>7499D</v>
          </cell>
          <cell r="F1605">
            <v>80</v>
          </cell>
          <cell r="G1605" t="str">
            <v>LB</v>
          </cell>
          <cell r="H1605" t="str">
            <v>AC-DC STAINLESS ELECTRODES 309</v>
          </cell>
          <cell r="I1605">
            <v>0</v>
          </cell>
          <cell r="J1605">
            <v>0</v>
          </cell>
        </row>
        <row r="1606">
          <cell r="A1606">
            <v>0</v>
          </cell>
          <cell r="B1606" t="str">
            <v>007440020</v>
          </cell>
          <cell r="C1606" t="str">
            <v>NICKEL METAL</v>
          </cell>
          <cell r="D1606" t="str">
            <v>L5WW</v>
          </cell>
          <cell r="E1606" t="str">
            <v>7493C</v>
          </cell>
          <cell r="F1606">
            <v>2772</v>
          </cell>
          <cell r="G1606" t="str">
            <v>LB</v>
          </cell>
          <cell r="H1606" t="str">
            <v>STEEL WELD ELECTRODE,ROD-29S</v>
          </cell>
          <cell r="I1606">
            <v>0</v>
          </cell>
          <cell r="J1606">
            <v>0</v>
          </cell>
        </row>
        <row r="1607">
          <cell r="A1607">
            <v>0</v>
          </cell>
          <cell r="B1607" t="str">
            <v>007440020</v>
          </cell>
          <cell r="C1607" t="str">
            <v>NICKEL METAL</v>
          </cell>
          <cell r="D1607" t="str">
            <v>L5WW</v>
          </cell>
          <cell r="E1607" t="str">
            <v>7493K</v>
          </cell>
          <cell r="F1607">
            <v>500</v>
          </cell>
          <cell r="G1607" t="str">
            <v>LB</v>
          </cell>
          <cell r="H1607" t="str">
            <v>STEEL WELD ELECTRODE,ROD-65</v>
          </cell>
          <cell r="I1607">
            <v>0</v>
          </cell>
          <cell r="J1607">
            <v>0</v>
          </cell>
        </row>
        <row r="1608">
          <cell r="A1608">
            <v>0</v>
          </cell>
          <cell r="B1608" t="str">
            <v>007440020</v>
          </cell>
          <cell r="C1608" t="str">
            <v>NICKEL METAL</v>
          </cell>
          <cell r="D1608" t="str">
            <v>L5WW</v>
          </cell>
          <cell r="E1608" t="str">
            <v>7493Q</v>
          </cell>
          <cell r="F1608">
            <v>3772</v>
          </cell>
          <cell r="G1608" t="str">
            <v>LB</v>
          </cell>
          <cell r="H1608" t="str">
            <v>STEEL WELD ELECTRODE,ROD-86</v>
          </cell>
          <cell r="I1608">
            <v>0</v>
          </cell>
          <cell r="J1608">
            <v>0</v>
          </cell>
        </row>
        <row r="1609">
          <cell r="A1609">
            <v>0</v>
          </cell>
          <cell r="B1609" t="str">
            <v>007440020</v>
          </cell>
          <cell r="C1609" t="str">
            <v>NICKEL METAL</v>
          </cell>
          <cell r="D1609" t="str">
            <v>L5WW</v>
          </cell>
          <cell r="E1609" t="str">
            <v>7494J</v>
          </cell>
          <cell r="F1609">
            <v>224297</v>
          </cell>
          <cell r="G1609" t="str">
            <v>LB</v>
          </cell>
          <cell r="H1609" t="str">
            <v>DUAL SHIELD MILD STL7100 ULTRA</v>
          </cell>
          <cell r="I1609">
            <v>0</v>
          </cell>
          <cell r="J1609">
            <v>0</v>
          </cell>
        </row>
        <row r="1610">
          <cell r="A1610">
            <v>0</v>
          </cell>
          <cell r="B1610" t="str">
            <v>007440020</v>
          </cell>
          <cell r="C1610" t="str">
            <v>NICKEL METAL</v>
          </cell>
          <cell r="D1610" t="str">
            <v>L5WW</v>
          </cell>
          <cell r="E1610" t="str">
            <v>7495H</v>
          </cell>
          <cell r="F1610">
            <v>1150</v>
          </cell>
          <cell r="G1610" t="str">
            <v>LB</v>
          </cell>
          <cell r="H1610" t="str">
            <v>LOW ALLOY T-1 FLUX -8000-NI2</v>
          </cell>
          <cell r="I1610">
            <v>0</v>
          </cell>
          <cell r="J1610">
            <v>0</v>
          </cell>
        </row>
        <row r="1611">
          <cell r="A1611">
            <v>0</v>
          </cell>
          <cell r="B1611" t="str">
            <v>007440020</v>
          </cell>
          <cell r="C1611" t="str">
            <v>NICKEL METAL</v>
          </cell>
          <cell r="D1611" t="str">
            <v>L5WW</v>
          </cell>
          <cell r="E1611" t="str">
            <v>7496B</v>
          </cell>
          <cell r="F1611">
            <v>13900</v>
          </cell>
          <cell r="G1611" t="str">
            <v>LB</v>
          </cell>
          <cell r="H1611" t="str">
            <v>COMPOSITE ELECTRODES - 70</v>
          </cell>
          <cell r="I1611">
            <v>0</v>
          </cell>
          <cell r="J1611">
            <v>0</v>
          </cell>
        </row>
        <row r="1612">
          <cell r="A1612">
            <v>0</v>
          </cell>
          <cell r="B1612" t="str">
            <v>007440020</v>
          </cell>
          <cell r="C1612" t="str">
            <v>NICKEL METAL</v>
          </cell>
          <cell r="D1612" t="str">
            <v>L5WW</v>
          </cell>
          <cell r="E1612" t="str">
            <v>7497A</v>
          </cell>
          <cell r="F1612">
            <v>300</v>
          </cell>
          <cell r="G1612" t="str">
            <v>LB</v>
          </cell>
          <cell r="H1612" t="str">
            <v>ATOM ARC LOW ELECTRODES-7018</v>
          </cell>
          <cell r="I1612">
            <v>0</v>
          </cell>
          <cell r="J1612">
            <v>0</v>
          </cell>
        </row>
        <row r="1613">
          <cell r="A1613">
            <v>0</v>
          </cell>
          <cell r="B1613" t="str">
            <v>007440020</v>
          </cell>
          <cell r="C1613" t="str">
            <v>NICKEL METAL</v>
          </cell>
          <cell r="D1613" t="str">
            <v>L5WW</v>
          </cell>
          <cell r="E1613" t="str">
            <v>7499L</v>
          </cell>
          <cell r="F1613">
            <v>2700</v>
          </cell>
          <cell r="G1613" t="str">
            <v>LB</v>
          </cell>
          <cell r="H1613" t="str">
            <v>AC-DC STAINLESS ELECTRODES 312</v>
          </cell>
          <cell r="I1613">
            <v>0</v>
          </cell>
          <cell r="J1613">
            <v>0</v>
          </cell>
        </row>
        <row r="1614">
          <cell r="A1614">
            <v>102.2</v>
          </cell>
          <cell r="B1614" t="str">
            <v>007440020</v>
          </cell>
          <cell r="C1614" t="str">
            <v>NICKEL METAL</v>
          </cell>
          <cell r="D1614" t="str">
            <v>L5WW</v>
          </cell>
          <cell r="E1614" t="str">
            <v>7898</v>
          </cell>
          <cell r="F1614">
            <v>1022</v>
          </cell>
          <cell r="G1614" t="str">
            <v>LB</v>
          </cell>
          <cell r="H1614" t="str">
            <v>UTP E312-16</v>
          </cell>
          <cell r="I1614">
            <v>0</v>
          </cell>
          <cell r="J1614">
            <v>10</v>
          </cell>
        </row>
        <row r="1615">
          <cell r="A1615">
            <v>2268</v>
          </cell>
          <cell r="B1615" t="str">
            <v>007440020</v>
          </cell>
          <cell r="C1615" t="str">
            <v>NICKEL METAL</v>
          </cell>
          <cell r="D1615" t="str">
            <v>L5WW</v>
          </cell>
          <cell r="E1615" t="str">
            <v>8051</v>
          </cell>
          <cell r="F1615">
            <v>22680</v>
          </cell>
          <cell r="G1615" t="str">
            <v>LB</v>
          </cell>
          <cell r="H1615" t="str">
            <v>AIRCO CODE ARC 308ELC MR AC-DC</v>
          </cell>
          <cell r="I1615">
            <v>0</v>
          </cell>
          <cell r="J1615">
            <v>10</v>
          </cell>
        </row>
        <row r="1616">
          <cell r="A1616">
            <v>0</v>
          </cell>
          <cell r="B1616" t="str">
            <v>007440020</v>
          </cell>
          <cell r="C1616" t="str">
            <v>NICKEL METAL</v>
          </cell>
          <cell r="D1616" t="str">
            <v>L7WW</v>
          </cell>
          <cell r="E1616" t="str">
            <v>7493C</v>
          </cell>
          <cell r="F1616">
            <v>12860</v>
          </cell>
          <cell r="G1616" t="str">
            <v>LB</v>
          </cell>
          <cell r="H1616" t="str">
            <v>STEEL WELD ELECTRODE,ROD-29S</v>
          </cell>
          <cell r="I1616">
            <v>0</v>
          </cell>
          <cell r="J1616">
            <v>0</v>
          </cell>
        </row>
        <row r="1617">
          <cell r="A1617">
            <v>8.5</v>
          </cell>
          <cell r="B1617" t="str">
            <v>007440020</v>
          </cell>
          <cell r="C1617" t="str">
            <v>NICKEL METAL</v>
          </cell>
          <cell r="D1617" t="str">
            <v>L7WW</v>
          </cell>
          <cell r="E1617" t="str">
            <v>7493DD</v>
          </cell>
          <cell r="F1617">
            <v>850</v>
          </cell>
          <cell r="G1617" t="str">
            <v>LB</v>
          </cell>
          <cell r="H1617" t="str">
            <v>SPOOLARC STEEL WELDING ELECTR</v>
          </cell>
          <cell r="I1617">
            <v>0</v>
          </cell>
          <cell r="J1617">
            <v>1</v>
          </cell>
        </row>
        <row r="1618">
          <cell r="A1618">
            <v>0</v>
          </cell>
          <cell r="B1618" t="str">
            <v>007440020</v>
          </cell>
          <cell r="C1618" t="str">
            <v>NICKEL METAL</v>
          </cell>
          <cell r="D1618" t="str">
            <v>L7WW</v>
          </cell>
          <cell r="E1618" t="str">
            <v>7493Q</v>
          </cell>
          <cell r="F1618">
            <v>2772</v>
          </cell>
          <cell r="G1618" t="str">
            <v>LB</v>
          </cell>
          <cell r="H1618" t="str">
            <v>STEEL WELD ELECTRODE,ROD-86</v>
          </cell>
          <cell r="I1618">
            <v>0</v>
          </cell>
          <cell r="J1618">
            <v>0</v>
          </cell>
        </row>
        <row r="1619">
          <cell r="A1619">
            <v>195.3</v>
          </cell>
          <cell r="B1619" t="str">
            <v>007440020</v>
          </cell>
          <cell r="C1619" t="str">
            <v>NICKEL METAL</v>
          </cell>
          <cell r="D1619" t="str">
            <v>L7WW</v>
          </cell>
          <cell r="E1619" t="str">
            <v>785</v>
          </cell>
          <cell r="F1619">
            <v>930</v>
          </cell>
          <cell r="G1619" t="str">
            <v>LB</v>
          </cell>
          <cell r="H1619" t="str">
            <v>STAINLESS STEEL WELD ELECTRODE</v>
          </cell>
          <cell r="I1619">
            <v>0</v>
          </cell>
          <cell r="J1619">
            <v>21</v>
          </cell>
        </row>
        <row r="1620">
          <cell r="A1620">
            <v>240</v>
          </cell>
          <cell r="B1620" t="str">
            <v>007440020</v>
          </cell>
          <cell r="C1620" t="str">
            <v>NICKEL METAL</v>
          </cell>
          <cell r="D1620" t="str">
            <v>P5WELD</v>
          </cell>
          <cell r="E1620" t="str">
            <v>2542A</v>
          </cell>
          <cell r="F1620">
            <v>4000</v>
          </cell>
          <cell r="G1620" t="str">
            <v>LB</v>
          </cell>
          <cell r="H1620" t="str">
            <v>METAL POWDERS</v>
          </cell>
          <cell r="I1620">
            <v>0</v>
          </cell>
          <cell r="J1620">
            <v>6</v>
          </cell>
        </row>
        <row r="1621">
          <cell r="A1621">
            <v>21.6</v>
          </cell>
          <cell r="B1621" t="str">
            <v>007440020</v>
          </cell>
          <cell r="C1621" t="str">
            <v>NICKEL METAL</v>
          </cell>
          <cell r="D1621" t="str">
            <v>P5WELD</v>
          </cell>
          <cell r="E1621" t="str">
            <v>573C</v>
          </cell>
          <cell r="F1621">
            <v>540</v>
          </cell>
          <cell r="G1621" t="str">
            <v>LB</v>
          </cell>
          <cell r="H1621" t="str">
            <v>FLUX CORE GROUP C</v>
          </cell>
          <cell r="I1621">
            <v>0</v>
          </cell>
          <cell r="J1621">
            <v>4</v>
          </cell>
        </row>
        <row r="1622">
          <cell r="A1622">
            <v>0</v>
          </cell>
          <cell r="B1622" t="str">
            <v>007440020</v>
          </cell>
          <cell r="C1622" t="str">
            <v>NICKEL METAL</v>
          </cell>
          <cell r="D1622" t="str">
            <v>P5WELD</v>
          </cell>
          <cell r="E1622" t="str">
            <v>7493E</v>
          </cell>
          <cell r="F1622">
            <v>62400</v>
          </cell>
          <cell r="G1622" t="str">
            <v>LB</v>
          </cell>
          <cell r="H1622" t="str">
            <v>STEEL WELDING ELECTRODE,ROD-36</v>
          </cell>
          <cell r="I1622">
            <v>0</v>
          </cell>
          <cell r="J1622">
            <v>0</v>
          </cell>
        </row>
        <row r="1623">
          <cell r="A1623">
            <v>0</v>
          </cell>
          <cell r="B1623" t="str">
            <v>007440020</v>
          </cell>
          <cell r="C1623" t="str">
            <v>NICKEL METAL</v>
          </cell>
          <cell r="D1623" t="str">
            <v>P5WELD</v>
          </cell>
          <cell r="E1623" t="str">
            <v>7494P</v>
          </cell>
          <cell r="F1623">
            <v>157400</v>
          </cell>
          <cell r="G1623" t="str">
            <v>LB</v>
          </cell>
          <cell r="H1623" t="str">
            <v>DUAL SHIELD MILD STEEL-ARC 87</v>
          </cell>
          <cell r="I1623">
            <v>0</v>
          </cell>
          <cell r="J1623">
            <v>0</v>
          </cell>
        </row>
        <row r="1624">
          <cell r="A1624">
            <v>0</v>
          </cell>
          <cell r="B1624" t="str">
            <v>007440020</v>
          </cell>
          <cell r="C1624" t="str">
            <v>NICKEL METAL</v>
          </cell>
          <cell r="D1624" t="str">
            <v>P5WELD</v>
          </cell>
          <cell r="E1624" t="str">
            <v>7494W</v>
          </cell>
          <cell r="F1624">
            <v>28600</v>
          </cell>
          <cell r="G1624" t="str">
            <v>LB</v>
          </cell>
          <cell r="H1624" t="str">
            <v>DUAL SHIELD MILD STEEL-T-62</v>
          </cell>
          <cell r="I1624">
            <v>0</v>
          </cell>
          <cell r="J1624">
            <v>0</v>
          </cell>
        </row>
        <row r="1625">
          <cell r="A1625">
            <v>0</v>
          </cell>
          <cell r="B1625" t="str">
            <v>007440020</v>
          </cell>
          <cell r="C1625" t="str">
            <v>NICKEL METAL</v>
          </cell>
          <cell r="D1625" t="str">
            <v>P5WELD</v>
          </cell>
          <cell r="E1625" t="str">
            <v>7496B</v>
          </cell>
          <cell r="F1625">
            <v>750</v>
          </cell>
          <cell r="G1625" t="str">
            <v>LB</v>
          </cell>
          <cell r="H1625" t="str">
            <v>COMPOSITE ELECTRODES - 70</v>
          </cell>
          <cell r="I1625">
            <v>0</v>
          </cell>
          <cell r="J1625">
            <v>0</v>
          </cell>
        </row>
        <row r="1626">
          <cell r="A1626">
            <v>0</v>
          </cell>
          <cell r="B1626" t="str">
            <v>007440020</v>
          </cell>
          <cell r="C1626" t="str">
            <v>NICKEL METAL</v>
          </cell>
          <cell r="D1626" t="str">
            <v>P5WELD</v>
          </cell>
          <cell r="E1626" t="str">
            <v>7497A</v>
          </cell>
          <cell r="F1626">
            <v>1400</v>
          </cell>
          <cell r="G1626" t="str">
            <v>LB</v>
          </cell>
          <cell r="H1626" t="str">
            <v>ATOM ARC LOW ELECTRODES-7018</v>
          </cell>
          <cell r="I1626">
            <v>0</v>
          </cell>
          <cell r="J1626">
            <v>0</v>
          </cell>
        </row>
        <row r="1627">
          <cell r="A1627">
            <v>0</v>
          </cell>
          <cell r="B1627" t="str">
            <v>007440020</v>
          </cell>
          <cell r="C1627" t="str">
            <v>NICKEL METAL</v>
          </cell>
          <cell r="D1627" t="str">
            <v>P6WW</v>
          </cell>
          <cell r="E1627" t="str">
            <v>7497A</v>
          </cell>
          <cell r="F1627">
            <v>550</v>
          </cell>
          <cell r="G1627" t="str">
            <v>LB</v>
          </cell>
          <cell r="H1627" t="str">
            <v>ATOM ARC LOW ELECTRODES-7018</v>
          </cell>
          <cell r="I1627">
            <v>0</v>
          </cell>
          <cell r="J1627">
            <v>0</v>
          </cell>
        </row>
        <row r="1628">
          <cell r="A1628">
            <v>0</v>
          </cell>
          <cell r="B1628" t="str">
            <v>007440020</v>
          </cell>
          <cell r="C1628" t="str">
            <v>NICKEL METAL</v>
          </cell>
          <cell r="D1628" t="str">
            <v>X63WW</v>
          </cell>
          <cell r="E1628" t="str">
            <v>7493C</v>
          </cell>
          <cell r="F1628">
            <v>660</v>
          </cell>
          <cell r="G1628" t="str">
            <v>LB</v>
          </cell>
          <cell r="H1628" t="str">
            <v>STEEL WELD ELECTRODE,ROD-29S</v>
          </cell>
          <cell r="I1628">
            <v>0</v>
          </cell>
          <cell r="J1628">
            <v>0</v>
          </cell>
        </row>
        <row r="1629">
          <cell r="A1629">
            <v>790.4</v>
          </cell>
          <cell r="B1629" t="str">
            <v>007440020</v>
          </cell>
          <cell r="C1629" t="str">
            <v>NICKEL METAL</v>
          </cell>
          <cell r="D1629" t="str">
            <v>P5220125</v>
          </cell>
          <cell r="E1629" t="str">
            <v>2420</v>
          </cell>
          <cell r="F1629">
            <v>2080</v>
          </cell>
          <cell r="G1629" t="str">
            <v>LB</v>
          </cell>
          <cell r="H1629" t="str">
            <v>METCO 452</v>
          </cell>
          <cell r="I1629">
            <v>25</v>
          </cell>
          <cell r="J1629">
            <v>38</v>
          </cell>
        </row>
        <row r="1630">
          <cell r="A1630">
            <v>4301.13601974225</v>
          </cell>
          <cell r="C1630" t="str">
            <v>NICKEL METAL Total</v>
          </cell>
        </row>
        <row r="1631">
          <cell r="A1631">
            <v>126.126</v>
          </cell>
          <cell r="B1631" t="str">
            <v>007786814</v>
          </cell>
          <cell r="C1631" t="str">
            <v>NICKEL(11) SULFATE AS NI</v>
          </cell>
          <cell r="D1631" t="str">
            <v>P313165</v>
          </cell>
          <cell r="E1631" t="str">
            <v>174</v>
          </cell>
          <cell r="F1631">
            <v>42</v>
          </cell>
          <cell r="G1631" t="str">
            <v>GL</v>
          </cell>
          <cell r="H1631" t="str">
            <v>NICKEL (NEUTRAL) PLATING SOL.</v>
          </cell>
          <cell r="I1631">
            <v>10.01</v>
          </cell>
          <cell r="J1631">
            <v>30</v>
          </cell>
        </row>
        <row r="1632">
          <cell r="A1632">
            <v>99.09899999999999</v>
          </cell>
          <cell r="B1632" t="str">
            <v>007786814</v>
          </cell>
          <cell r="C1632" t="str">
            <v>NICKEL(11) SULFATE AS NI</v>
          </cell>
          <cell r="D1632" t="str">
            <v>P5220124</v>
          </cell>
          <cell r="E1632" t="str">
            <v>174</v>
          </cell>
          <cell r="F1632">
            <v>33</v>
          </cell>
          <cell r="G1632" t="str">
            <v>GL</v>
          </cell>
          <cell r="H1632" t="str">
            <v>NICKEL (NEUTRAL) PLATING SOL.</v>
          </cell>
          <cell r="I1632">
            <v>10.01</v>
          </cell>
          <cell r="J1632">
            <v>30</v>
          </cell>
        </row>
        <row r="1633">
          <cell r="A1633">
            <v>306.30599999999998</v>
          </cell>
          <cell r="B1633" t="str">
            <v>007786814</v>
          </cell>
          <cell r="C1633" t="str">
            <v>NICKEL(11) SULFATE AS NI</v>
          </cell>
          <cell r="D1633" t="str">
            <v>X420006</v>
          </cell>
          <cell r="E1633" t="str">
            <v>174</v>
          </cell>
          <cell r="F1633">
            <v>102</v>
          </cell>
          <cell r="G1633" t="str">
            <v>GL</v>
          </cell>
          <cell r="H1633" t="str">
            <v>NICKEL (NEUTRAL) PLATING SOL.</v>
          </cell>
          <cell r="I1633">
            <v>10.01</v>
          </cell>
          <cell r="J1633">
            <v>30</v>
          </cell>
        </row>
        <row r="1634">
          <cell r="A1634">
            <v>18</v>
          </cell>
          <cell r="B1634" t="str">
            <v>007786814</v>
          </cell>
          <cell r="C1634" t="str">
            <v>NICKEL(11) SULFATE AS NI</v>
          </cell>
          <cell r="D1634" t="str">
            <v>P313165</v>
          </cell>
          <cell r="E1634" t="str">
            <v>173</v>
          </cell>
          <cell r="F1634">
            <v>6</v>
          </cell>
          <cell r="G1634" t="str">
            <v>GL</v>
          </cell>
          <cell r="H1634" t="str">
            <v>NICKEL DALIC SOLUTION 2080</v>
          </cell>
          <cell r="I1634">
            <v>10</v>
          </cell>
          <cell r="J1634">
            <v>30</v>
          </cell>
        </row>
        <row r="1635">
          <cell r="A1635">
            <v>9</v>
          </cell>
          <cell r="B1635" t="str">
            <v>007786814</v>
          </cell>
          <cell r="C1635" t="str">
            <v>NICKEL(11) SULFATE AS NI</v>
          </cell>
          <cell r="D1635" t="str">
            <v>P5220124</v>
          </cell>
          <cell r="E1635" t="str">
            <v>173</v>
          </cell>
          <cell r="F1635">
            <v>3</v>
          </cell>
          <cell r="G1635" t="str">
            <v>GL</v>
          </cell>
          <cell r="H1635" t="str">
            <v>NICKEL DALIC SOLUTION 2080</v>
          </cell>
          <cell r="I1635">
            <v>10</v>
          </cell>
          <cell r="J1635">
            <v>30</v>
          </cell>
        </row>
        <row r="1636">
          <cell r="A1636">
            <v>63</v>
          </cell>
          <cell r="B1636" t="str">
            <v>007786814</v>
          </cell>
          <cell r="C1636" t="str">
            <v>NICKEL(11) SULFATE AS NI</v>
          </cell>
          <cell r="D1636" t="str">
            <v>X420006</v>
          </cell>
          <cell r="E1636" t="str">
            <v>173</v>
          </cell>
          <cell r="F1636">
            <v>21</v>
          </cell>
          <cell r="G1636" t="str">
            <v>GL</v>
          </cell>
          <cell r="H1636" t="str">
            <v>NICKEL DALIC SOLUTION 2080</v>
          </cell>
          <cell r="I1636">
            <v>10</v>
          </cell>
          <cell r="J1636">
            <v>30</v>
          </cell>
        </row>
        <row r="1637">
          <cell r="A1637">
            <v>621.53099999999995</v>
          </cell>
          <cell r="C1637" t="str">
            <v>NICKEL(11) SULFATE AS NI Total</v>
          </cell>
        </row>
        <row r="1638">
          <cell r="A1638">
            <v>2.6026000536978247E-2</v>
          </cell>
          <cell r="B1638" t="str">
            <v>007697372</v>
          </cell>
          <cell r="C1638" t="str">
            <v>NITRIC ACID</v>
          </cell>
          <cell r="D1638" t="str">
            <v>L14LAB</v>
          </cell>
          <cell r="E1638" t="str">
            <v>7941</v>
          </cell>
          <cell r="F1638">
            <v>5.2000001072883606E-2</v>
          </cell>
          <cell r="G1638" t="str">
            <v>GL</v>
          </cell>
          <cell r="H1638" t="str">
            <v>LPCS-01R</v>
          </cell>
          <cell r="I1638">
            <v>10.01</v>
          </cell>
          <cell r="J1638">
            <v>5</v>
          </cell>
        </row>
        <row r="1639">
          <cell r="A1639">
            <v>442.75</v>
          </cell>
          <cell r="B1639" t="str">
            <v>007697372</v>
          </cell>
          <cell r="C1639" t="str">
            <v>NITRIC ACID</v>
          </cell>
          <cell r="D1639" t="str">
            <v>S10C32</v>
          </cell>
          <cell r="E1639" t="str">
            <v>2497</v>
          </cell>
          <cell r="F1639">
            <v>55</v>
          </cell>
          <cell r="G1639" t="str">
            <v>GL</v>
          </cell>
          <cell r="H1639" t="str">
            <v>NITRIC ACID</v>
          </cell>
          <cell r="I1639">
            <v>11.5</v>
          </cell>
          <cell r="J1639">
            <v>70</v>
          </cell>
        </row>
        <row r="1640">
          <cell r="A1640">
            <v>241.5</v>
          </cell>
          <cell r="B1640" t="str">
            <v>007697372</v>
          </cell>
          <cell r="C1640" t="str">
            <v>NITRIC ACID</v>
          </cell>
          <cell r="D1640" t="str">
            <v>S10D15</v>
          </cell>
          <cell r="E1640" t="str">
            <v>2497</v>
          </cell>
          <cell r="F1640">
            <v>30</v>
          </cell>
          <cell r="G1640" t="str">
            <v>GL</v>
          </cell>
          <cell r="H1640" t="str">
            <v>NITRIC ACID</v>
          </cell>
          <cell r="I1640">
            <v>11.5</v>
          </cell>
          <cell r="J1640">
            <v>70</v>
          </cell>
        </row>
        <row r="1641">
          <cell r="A1641">
            <v>26.25</v>
          </cell>
          <cell r="B1641" t="str">
            <v>007697372</v>
          </cell>
          <cell r="C1641" t="str">
            <v>NITRIC ACID</v>
          </cell>
          <cell r="D1641" t="str">
            <v>L14LAB</v>
          </cell>
          <cell r="E1641" t="str">
            <v>1748</v>
          </cell>
          <cell r="F1641">
            <v>3</v>
          </cell>
          <cell r="G1641" t="str">
            <v>GL</v>
          </cell>
          <cell r="H1641" t="str">
            <v>NITRIC ACID A200,A200C,A509</v>
          </cell>
          <cell r="I1641">
            <v>12.5</v>
          </cell>
          <cell r="J1641">
            <v>70</v>
          </cell>
        </row>
        <row r="1642">
          <cell r="A1642">
            <v>50</v>
          </cell>
          <cell r="B1642" t="str">
            <v>007697372</v>
          </cell>
          <cell r="C1642" t="str">
            <v>NITRIC ACID</v>
          </cell>
          <cell r="D1642" t="str">
            <v>P541520</v>
          </cell>
          <cell r="E1642" t="str">
            <v>2117</v>
          </cell>
          <cell r="F1642">
            <v>500</v>
          </cell>
          <cell r="G1642" t="str">
            <v>LB</v>
          </cell>
          <cell r="H1642" t="str">
            <v>PARCO LUBRITE 2</v>
          </cell>
          <cell r="I1642">
            <v>0</v>
          </cell>
          <cell r="J1642">
            <v>10</v>
          </cell>
        </row>
        <row r="1643">
          <cell r="A1643">
            <v>7560</v>
          </cell>
          <cell r="B1643" t="str">
            <v>007697372</v>
          </cell>
          <cell r="C1643" t="str">
            <v>NITRIC ACID</v>
          </cell>
          <cell r="D1643" t="str">
            <v>P9280806</v>
          </cell>
          <cell r="E1643" t="str">
            <v>2497</v>
          </cell>
          <cell r="F1643">
            <v>10800</v>
          </cell>
          <cell r="G1643" t="str">
            <v>LB</v>
          </cell>
          <cell r="H1643" t="str">
            <v>NITRIC ACID</v>
          </cell>
          <cell r="I1643">
            <v>11.5</v>
          </cell>
          <cell r="J1643">
            <v>70</v>
          </cell>
        </row>
        <row r="1644">
          <cell r="A1644">
            <v>8320.526026000538</v>
          </cell>
          <cell r="C1644" t="str">
            <v>NITRIC ACID Total</v>
          </cell>
        </row>
        <row r="1645">
          <cell r="A1645">
            <v>0</v>
          </cell>
          <cell r="B1645" t="str">
            <v>007761888</v>
          </cell>
          <cell r="C1645" t="str">
            <v>NITRIC ACID SILVER(1+) SALT</v>
          </cell>
          <cell r="D1645" t="str">
            <v>L14LAB</v>
          </cell>
          <cell r="E1645" t="str">
            <v>7941</v>
          </cell>
          <cell r="F1645">
            <v>5.2000001072883606E-2</v>
          </cell>
          <cell r="G1645" t="str">
            <v>GL</v>
          </cell>
          <cell r="H1645" t="str">
            <v>LPCS-01R</v>
          </cell>
          <cell r="I1645">
            <v>10.01</v>
          </cell>
          <cell r="J1645">
            <v>0</v>
          </cell>
        </row>
        <row r="1646">
          <cell r="A1646">
            <v>0</v>
          </cell>
          <cell r="C1646" t="str">
            <v>NITRIC ACID SILVER(1+) SALT Total</v>
          </cell>
        </row>
        <row r="1647">
          <cell r="A1647">
            <v>0</v>
          </cell>
          <cell r="B1647" t="str">
            <v>010022318</v>
          </cell>
          <cell r="C1647" t="str">
            <v>NITRIC ACID, BARIUM SALT</v>
          </cell>
          <cell r="D1647" t="str">
            <v>L14LAB</v>
          </cell>
          <cell r="E1647" t="str">
            <v>7941</v>
          </cell>
          <cell r="F1647">
            <v>5.2000001072883606E-2</v>
          </cell>
          <cell r="G1647" t="str">
            <v>GL</v>
          </cell>
          <cell r="H1647" t="str">
            <v>LPCS-01R</v>
          </cell>
          <cell r="I1647">
            <v>10.01</v>
          </cell>
          <cell r="J1647">
            <v>0</v>
          </cell>
        </row>
        <row r="1648">
          <cell r="A1648">
            <v>0</v>
          </cell>
          <cell r="C1648" t="str">
            <v>NITRIC ACID, BARIUM SALT Total</v>
          </cell>
        </row>
        <row r="1649">
          <cell r="A1649">
            <v>5</v>
          </cell>
          <cell r="B1649" t="str">
            <v>013138459</v>
          </cell>
          <cell r="C1649" t="str">
            <v>NITRIC ACID, NICKEL(2+) SALT</v>
          </cell>
          <cell r="D1649" t="str">
            <v>P541520</v>
          </cell>
          <cell r="E1649" t="str">
            <v>2117</v>
          </cell>
          <cell r="F1649">
            <v>500</v>
          </cell>
          <cell r="G1649" t="str">
            <v>LB</v>
          </cell>
          <cell r="H1649" t="str">
            <v>PARCO LUBRITE 2</v>
          </cell>
          <cell r="I1649">
            <v>0</v>
          </cell>
          <cell r="J1649">
            <v>1</v>
          </cell>
        </row>
        <row r="1650">
          <cell r="A1650">
            <v>5</v>
          </cell>
          <cell r="C1650" t="str">
            <v>NITRIC ACID, NICKEL(2+) SALT Total</v>
          </cell>
        </row>
        <row r="1651">
          <cell r="A1651">
            <v>5.5054999999999996</v>
          </cell>
          <cell r="B1651" t="str">
            <v>007632000</v>
          </cell>
          <cell r="C1651" t="str">
            <v>NITROUS ACID, SODIUM SALT</v>
          </cell>
          <cell r="D1651" t="str">
            <v>L18ELAB</v>
          </cell>
          <cell r="E1651" t="str">
            <v>4398</v>
          </cell>
          <cell r="F1651">
            <v>55</v>
          </cell>
          <cell r="G1651" t="str">
            <v>GL</v>
          </cell>
          <cell r="H1651" t="str">
            <v>MASTER TRANSIT KLEENER</v>
          </cell>
          <cell r="I1651">
            <v>10.01</v>
          </cell>
          <cell r="J1651">
            <v>1</v>
          </cell>
        </row>
        <row r="1652">
          <cell r="A1652">
            <v>74.324250000000006</v>
          </cell>
          <cell r="B1652" t="str">
            <v>007632000</v>
          </cell>
          <cell r="C1652" t="str">
            <v>NITROUS ACID, SODIUM SALT</v>
          </cell>
          <cell r="D1652" t="str">
            <v>L60MAINT</v>
          </cell>
          <cell r="E1652" t="str">
            <v>7900</v>
          </cell>
          <cell r="F1652">
            <v>1485</v>
          </cell>
          <cell r="G1652" t="str">
            <v>GL</v>
          </cell>
          <cell r="H1652" t="str">
            <v>ES PG PREMIX ANTIFREEZE CC2836</v>
          </cell>
          <cell r="I1652">
            <v>10.01</v>
          </cell>
          <cell r="J1652">
            <v>0.5</v>
          </cell>
        </row>
        <row r="1653">
          <cell r="A1653">
            <v>61.875</v>
          </cell>
          <cell r="B1653" t="str">
            <v>007632000</v>
          </cell>
          <cell r="C1653" t="str">
            <v>NITROUS ACID, SODIUM SALT</v>
          </cell>
          <cell r="D1653" t="str">
            <v>P312607</v>
          </cell>
          <cell r="E1653" t="str">
            <v>502</v>
          </cell>
          <cell r="F1653">
            <v>165</v>
          </cell>
          <cell r="G1653" t="str">
            <v>GL</v>
          </cell>
          <cell r="H1653" t="str">
            <v>UCON QUENCHANT A</v>
          </cell>
          <cell r="I1653">
            <v>7.5</v>
          </cell>
          <cell r="J1653">
            <v>5</v>
          </cell>
        </row>
        <row r="1654">
          <cell r="A1654">
            <v>41.25</v>
          </cell>
          <cell r="B1654" t="str">
            <v>007632000</v>
          </cell>
          <cell r="C1654" t="str">
            <v>NITROUS ACID, SODIUM SALT</v>
          </cell>
          <cell r="D1654" t="str">
            <v>PTREAT</v>
          </cell>
          <cell r="E1654" t="str">
            <v>502</v>
          </cell>
          <cell r="F1654">
            <v>110</v>
          </cell>
          <cell r="G1654" t="str">
            <v>GL</v>
          </cell>
          <cell r="H1654" t="str">
            <v>UCON QUENCHANT A</v>
          </cell>
          <cell r="I1654">
            <v>7.5</v>
          </cell>
          <cell r="J1654">
            <v>5</v>
          </cell>
        </row>
        <row r="1655">
          <cell r="A1655">
            <v>0</v>
          </cell>
          <cell r="B1655" t="str">
            <v>007632000</v>
          </cell>
          <cell r="C1655" t="str">
            <v>NITROUS ACID, SODIUM SALT</v>
          </cell>
          <cell r="D1655" t="str">
            <v>L20OILS</v>
          </cell>
          <cell r="E1655" t="str">
            <v>4908</v>
          </cell>
          <cell r="F1655">
            <v>10</v>
          </cell>
          <cell r="G1655" t="str">
            <v>GL</v>
          </cell>
          <cell r="H1655" t="str">
            <v>RUST STOP</v>
          </cell>
          <cell r="I1655">
            <v>8.5</v>
          </cell>
          <cell r="J1655">
            <v>0</v>
          </cell>
        </row>
        <row r="1656">
          <cell r="A1656">
            <v>296.875</v>
          </cell>
          <cell r="B1656" t="str">
            <v>007632000</v>
          </cell>
          <cell r="C1656" t="str">
            <v>NITROUS ACID, SODIUM SALT</v>
          </cell>
          <cell r="D1656" t="str">
            <v>L26WATER</v>
          </cell>
          <cell r="E1656" t="str">
            <v>278</v>
          </cell>
          <cell r="F1656">
            <v>625</v>
          </cell>
          <cell r="G1656" t="str">
            <v>GL</v>
          </cell>
          <cell r="H1656" t="str">
            <v>NALCO 39RR CORROSION INHIBTOR</v>
          </cell>
          <cell r="I1656">
            <v>9.5</v>
          </cell>
          <cell r="J1656">
            <v>5</v>
          </cell>
        </row>
        <row r="1657">
          <cell r="A1657">
            <v>548.625</v>
          </cell>
          <cell r="B1657" t="str">
            <v>007632000</v>
          </cell>
          <cell r="C1657" t="str">
            <v>NITROUS ACID, SODIUM SALT</v>
          </cell>
          <cell r="D1657" t="str">
            <v>L60MAINT</v>
          </cell>
          <cell r="E1657" t="str">
            <v>278</v>
          </cell>
          <cell r="F1657">
            <v>1155</v>
          </cell>
          <cell r="G1657" t="str">
            <v>GL</v>
          </cell>
          <cell r="H1657" t="str">
            <v>NALCO 39RR CORROSION INHIBTOR</v>
          </cell>
          <cell r="I1657">
            <v>9.5</v>
          </cell>
          <cell r="J1657">
            <v>5</v>
          </cell>
        </row>
        <row r="1658">
          <cell r="A1658">
            <v>26.125</v>
          </cell>
          <cell r="B1658" t="str">
            <v>007632000</v>
          </cell>
          <cell r="C1658" t="str">
            <v>NITROUS ACID, SODIUM SALT</v>
          </cell>
          <cell r="D1658" t="str">
            <v>LALTOONA</v>
          </cell>
          <cell r="E1658" t="str">
            <v>278</v>
          </cell>
          <cell r="F1658">
            <v>55</v>
          </cell>
          <cell r="G1658" t="str">
            <v>GL</v>
          </cell>
          <cell r="H1658" t="str">
            <v>NALCO 39RR CORROSION INHIBTOR</v>
          </cell>
          <cell r="I1658">
            <v>9.5</v>
          </cell>
          <cell r="J1658">
            <v>5</v>
          </cell>
        </row>
        <row r="1659">
          <cell r="A1659">
            <v>0</v>
          </cell>
          <cell r="B1659" t="str">
            <v>007632000</v>
          </cell>
          <cell r="C1659" t="str">
            <v>NITROUS ACID, SODIUM SALT</v>
          </cell>
          <cell r="D1659" t="str">
            <v>L4CEMENT</v>
          </cell>
          <cell r="E1659" t="str">
            <v>4675</v>
          </cell>
          <cell r="F1659">
            <v>2025</v>
          </cell>
          <cell r="G1659" t="str">
            <v>LB</v>
          </cell>
          <cell r="H1659" t="str">
            <v>SUPERKOTE/FBX 1900 CEMENT</v>
          </cell>
          <cell r="I1659">
            <v>0</v>
          </cell>
          <cell r="J1659">
            <v>0</v>
          </cell>
        </row>
        <row r="1660">
          <cell r="A1660">
            <v>44</v>
          </cell>
          <cell r="B1660" t="str">
            <v>007632000</v>
          </cell>
          <cell r="C1660" t="str">
            <v>NITROUS ACID, SODIUM SALT</v>
          </cell>
          <cell r="D1660" t="str">
            <v>P312532</v>
          </cell>
          <cell r="E1660" t="str">
            <v>7547</v>
          </cell>
          <cell r="F1660">
            <v>440</v>
          </cell>
          <cell r="G1660" t="str">
            <v>LB</v>
          </cell>
          <cell r="H1660" t="str">
            <v>RUSTAREST 26 - N</v>
          </cell>
          <cell r="I1660">
            <v>0</v>
          </cell>
          <cell r="J1660">
            <v>10</v>
          </cell>
        </row>
        <row r="1661">
          <cell r="A1661">
            <v>50</v>
          </cell>
          <cell r="B1661" t="str">
            <v>007632000</v>
          </cell>
          <cell r="C1661" t="str">
            <v>NITROUS ACID, SODIUM SALT</v>
          </cell>
          <cell r="D1661" t="str">
            <v>L2108188</v>
          </cell>
          <cell r="E1661" t="str">
            <v>3580</v>
          </cell>
          <cell r="F1661">
            <v>1000</v>
          </cell>
          <cell r="G1661" t="str">
            <v>LB</v>
          </cell>
          <cell r="H1661" t="str">
            <v>KOOL TERJ</v>
          </cell>
          <cell r="I1661">
            <v>9.6000003814697266</v>
          </cell>
          <cell r="J1661">
            <v>5</v>
          </cell>
        </row>
        <row r="1662">
          <cell r="A1662">
            <v>1148.5797499999999</v>
          </cell>
          <cell r="C1662" t="str">
            <v>NITROUS ACID, SODIUM SALT Total</v>
          </cell>
        </row>
        <row r="1663">
          <cell r="A1663">
            <v>463.67999210357664</v>
          </cell>
          <cell r="B1663" t="str">
            <v>000107835</v>
          </cell>
          <cell r="C1663" t="str">
            <v>PENTANE, 2-METHYL-</v>
          </cell>
          <cell r="D1663" t="str">
            <v>T721040</v>
          </cell>
          <cell r="E1663" t="str">
            <v>4118</v>
          </cell>
          <cell r="F1663">
            <v>92</v>
          </cell>
          <cell r="G1663" t="str">
            <v>GL</v>
          </cell>
          <cell r="H1663" t="str">
            <v>LPS CFC-FREE ELECTRO CONTACT</v>
          </cell>
          <cell r="I1663">
            <v>5.5999999046325684</v>
          </cell>
          <cell r="J1663">
            <v>90</v>
          </cell>
        </row>
        <row r="1664">
          <cell r="A1664">
            <v>25.199999570846558</v>
          </cell>
          <cell r="B1664" t="str">
            <v>000107835</v>
          </cell>
          <cell r="C1664" t="str">
            <v>PENTANE, 2-METHYL-</v>
          </cell>
          <cell r="D1664" t="str">
            <v>T732310</v>
          </cell>
          <cell r="E1664" t="str">
            <v>4118</v>
          </cell>
          <cell r="F1664">
            <v>5</v>
          </cell>
          <cell r="G1664" t="str">
            <v>GL</v>
          </cell>
          <cell r="H1664" t="str">
            <v>LPS CFC-FREE ELECTRO CONTACT</v>
          </cell>
          <cell r="I1664">
            <v>5.5999999046325684</v>
          </cell>
          <cell r="J1664">
            <v>90</v>
          </cell>
        </row>
        <row r="1665">
          <cell r="A1665">
            <v>40.319999313354494</v>
          </cell>
          <cell r="B1665" t="str">
            <v>000107835</v>
          </cell>
          <cell r="C1665" t="str">
            <v>PENTANE, 2-METHYL-</v>
          </cell>
          <cell r="D1665" t="str">
            <v>T758005</v>
          </cell>
          <cell r="E1665" t="str">
            <v>4118</v>
          </cell>
          <cell r="F1665">
            <v>8</v>
          </cell>
          <cell r="G1665" t="str">
            <v>GL</v>
          </cell>
          <cell r="H1665" t="str">
            <v>LPS CFC-FREE ELECTRO CONTACT</v>
          </cell>
          <cell r="I1665">
            <v>5.5999999046325684</v>
          </cell>
          <cell r="J1665">
            <v>90</v>
          </cell>
        </row>
        <row r="1666">
          <cell r="A1666">
            <v>25.199999570846558</v>
          </cell>
          <cell r="B1666" t="str">
            <v>000107835</v>
          </cell>
          <cell r="C1666" t="str">
            <v>PENTANE, 2-METHYL-</v>
          </cell>
          <cell r="D1666" t="str">
            <v>T758029</v>
          </cell>
          <cell r="E1666" t="str">
            <v>4118</v>
          </cell>
          <cell r="F1666">
            <v>5</v>
          </cell>
          <cell r="G1666" t="str">
            <v>GL</v>
          </cell>
          <cell r="H1666" t="str">
            <v>LPS CFC-FREE ELECTRO CONTACT</v>
          </cell>
          <cell r="I1666">
            <v>5.5999999046325684</v>
          </cell>
          <cell r="J1666">
            <v>90</v>
          </cell>
        </row>
        <row r="1667">
          <cell r="A1667">
            <v>19.762499392032623</v>
          </cell>
          <cell r="B1667" t="str">
            <v>000107835</v>
          </cell>
          <cell r="C1667" t="str">
            <v>PENTANE, 2-METHYL-</v>
          </cell>
          <cell r="D1667" t="str">
            <v>L10JITNY</v>
          </cell>
          <cell r="E1667" t="str">
            <v>4649</v>
          </cell>
          <cell r="F1667">
            <v>7.5</v>
          </cell>
          <cell r="G1667" t="str">
            <v>GL</v>
          </cell>
          <cell r="H1667" t="str">
            <v>BRAKE PARTS CLEANER NON-CHLOR.</v>
          </cell>
          <cell r="I1667">
            <v>6.1999998092651367</v>
          </cell>
          <cell r="J1667">
            <v>42.5</v>
          </cell>
        </row>
        <row r="1668">
          <cell r="A1668">
            <v>490.76873490214348</v>
          </cell>
          <cell r="B1668" t="str">
            <v>000107835</v>
          </cell>
          <cell r="C1668" t="str">
            <v>PENTANE, 2-METHYL-</v>
          </cell>
          <cell r="D1668" t="str">
            <v>L24MEC</v>
          </cell>
          <cell r="E1668" t="str">
            <v>4649</v>
          </cell>
          <cell r="F1668">
            <v>186.25</v>
          </cell>
          <cell r="G1668" t="str">
            <v>GL</v>
          </cell>
          <cell r="H1668" t="str">
            <v>BRAKE PARTS CLEANER NON-CHLOR.</v>
          </cell>
          <cell r="I1668">
            <v>6.1999998092651367</v>
          </cell>
          <cell r="J1668">
            <v>42.5</v>
          </cell>
        </row>
        <row r="1669">
          <cell r="A1669">
            <v>11.857499635219574</v>
          </cell>
          <cell r="B1669" t="str">
            <v>000107835</v>
          </cell>
          <cell r="C1669" t="str">
            <v>PENTANE, 2-METHYL-</v>
          </cell>
          <cell r="D1669" t="str">
            <v>L2AJITNE</v>
          </cell>
          <cell r="E1669" t="str">
            <v>4649</v>
          </cell>
          <cell r="F1669">
            <v>4.5</v>
          </cell>
          <cell r="G1669" t="str">
            <v>GL</v>
          </cell>
          <cell r="H1669" t="str">
            <v>BRAKE PARTS CLEANER NON-CHLOR.</v>
          </cell>
          <cell r="I1669">
            <v>6.1999998092651367</v>
          </cell>
          <cell r="J1669">
            <v>42.5</v>
          </cell>
        </row>
        <row r="1670">
          <cell r="A1670">
            <v>23.714999270439147</v>
          </cell>
          <cell r="B1670" t="str">
            <v>000107835</v>
          </cell>
          <cell r="C1670" t="str">
            <v>PENTANE, 2-METHYL-</v>
          </cell>
          <cell r="D1670" t="str">
            <v>L2AJITNEY</v>
          </cell>
          <cell r="E1670" t="str">
            <v>4649</v>
          </cell>
          <cell r="F1670">
            <v>9</v>
          </cell>
          <cell r="G1670" t="str">
            <v>GL</v>
          </cell>
          <cell r="H1670" t="str">
            <v>BRAKE PARTS CLEANER NON-CHLOR.</v>
          </cell>
          <cell r="I1670">
            <v>6.1999998092651367</v>
          </cell>
          <cell r="J1670">
            <v>42.5</v>
          </cell>
        </row>
        <row r="1671">
          <cell r="A1671">
            <v>67.192497932910925</v>
          </cell>
          <cell r="B1671" t="str">
            <v>000107835</v>
          </cell>
          <cell r="C1671" t="str">
            <v>PENTANE, 2-METHYL-</v>
          </cell>
          <cell r="D1671" t="str">
            <v>L42JITBW</v>
          </cell>
          <cell r="E1671" t="str">
            <v>4649</v>
          </cell>
          <cell r="F1671">
            <v>25.5</v>
          </cell>
          <cell r="G1671" t="str">
            <v>GL</v>
          </cell>
          <cell r="H1671" t="str">
            <v>BRAKE PARTS CLEANER NON-CHLOR.</v>
          </cell>
          <cell r="I1671">
            <v>6.1999998092651367</v>
          </cell>
          <cell r="J1671">
            <v>42.5</v>
          </cell>
        </row>
        <row r="1672">
          <cell r="A1672">
            <v>7.9049997568130497</v>
          </cell>
          <cell r="B1672" t="str">
            <v>000107835</v>
          </cell>
          <cell r="C1672" t="str">
            <v>PENTANE, 2-METHYL-</v>
          </cell>
          <cell r="D1672" t="str">
            <v>L50OILS</v>
          </cell>
          <cell r="E1672" t="str">
            <v>4649</v>
          </cell>
          <cell r="F1672">
            <v>3</v>
          </cell>
          <cell r="G1672" t="str">
            <v>GL</v>
          </cell>
          <cell r="H1672" t="str">
            <v>BRAKE PARTS CLEANER NON-CHLOR.</v>
          </cell>
          <cell r="I1672">
            <v>6.1999998092651367</v>
          </cell>
          <cell r="J1672">
            <v>42.5</v>
          </cell>
        </row>
        <row r="1673">
          <cell r="A1673">
            <v>186.09686927497387</v>
          </cell>
          <cell r="B1673" t="str">
            <v>000107835</v>
          </cell>
          <cell r="C1673" t="str">
            <v>PENTANE, 2-METHYL-</v>
          </cell>
          <cell r="D1673" t="str">
            <v>LFMIEERR</v>
          </cell>
          <cell r="E1673" t="str">
            <v>4649</v>
          </cell>
          <cell r="F1673">
            <v>70.625</v>
          </cell>
          <cell r="G1673" t="str">
            <v>GL</v>
          </cell>
          <cell r="H1673" t="str">
            <v>BRAKE PARTS CLEANER NON-CHLOR.</v>
          </cell>
          <cell r="I1673">
            <v>6.1999998092651367</v>
          </cell>
          <cell r="J1673">
            <v>42.5</v>
          </cell>
        </row>
        <row r="1674">
          <cell r="A1674">
            <v>31.619999027252195</v>
          </cell>
          <cell r="B1674" t="str">
            <v>000107835</v>
          </cell>
          <cell r="C1674" t="str">
            <v>PENTANE, 2-METHYL-</v>
          </cell>
          <cell r="D1674" t="str">
            <v>PSHAFT</v>
          </cell>
          <cell r="E1674" t="str">
            <v>4649</v>
          </cell>
          <cell r="F1674">
            <v>12</v>
          </cell>
          <cell r="G1674" t="str">
            <v>GL</v>
          </cell>
          <cell r="H1674" t="str">
            <v>BRAKE PARTS CLEANER NON-CHLOR.</v>
          </cell>
          <cell r="I1674">
            <v>6.1999998092651367</v>
          </cell>
          <cell r="J1674">
            <v>42.5</v>
          </cell>
        </row>
        <row r="1675">
          <cell r="A1675">
            <v>1393.3180897504092</v>
          </cell>
          <cell r="C1675" t="str">
            <v>PENTANE, 2-METHYL- Total</v>
          </cell>
        </row>
        <row r="1676">
          <cell r="A1676">
            <v>0.15421000480651856</v>
          </cell>
          <cell r="B1676" t="str">
            <v>000108952</v>
          </cell>
          <cell r="C1676" t="str">
            <v>PHENOL     SKIN</v>
          </cell>
          <cell r="D1676" t="str">
            <v>L14122H</v>
          </cell>
          <cell r="E1676" t="str">
            <v>3008</v>
          </cell>
          <cell r="F1676">
            <v>15.421000480651855</v>
          </cell>
          <cell r="G1676" t="str">
            <v>LB</v>
          </cell>
          <cell r="H1676" t="str">
            <v>MULTIFAST, GREEN, BROWN</v>
          </cell>
          <cell r="I1676">
            <v>8.3000001907348633</v>
          </cell>
          <cell r="J1676">
            <v>1</v>
          </cell>
        </row>
        <row r="1677">
          <cell r="A1677">
            <v>0.12</v>
          </cell>
          <cell r="B1677" t="str">
            <v>000108952</v>
          </cell>
          <cell r="C1677" t="str">
            <v>PHENOL     SKIN</v>
          </cell>
          <cell r="D1677" t="str">
            <v>L14122H</v>
          </cell>
          <cell r="E1677" t="str">
            <v>7840</v>
          </cell>
          <cell r="F1677">
            <v>4</v>
          </cell>
          <cell r="G1677" t="str">
            <v>LB</v>
          </cell>
          <cell r="H1677" t="str">
            <v>BLACK EPOXY POWDER</v>
          </cell>
          <cell r="I1677">
            <v>14.600000381469727</v>
          </cell>
          <cell r="J1677">
            <v>3</v>
          </cell>
        </row>
        <row r="1678">
          <cell r="A1678">
            <v>0.27421000480651858</v>
          </cell>
          <cell r="C1678" t="str">
            <v>PHENOL     SKIN Total</v>
          </cell>
        </row>
        <row r="1679">
          <cell r="A1679">
            <v>0.22611121614389446</v>
          </cell>
          <cell r="B1679" t="str">
            <v>000080057</v>
          </cell>
          <cell r="C1679" t="str">
            <v>PHENOL, 4,4'-(1-METHYLETHYLIDENE)BIS-</v>
          </cell>
          <cell r="D1679" t="str">
            <v>L20OILS</v>
          </cell>
          <cell r="E1679" t="str">
            <v>7339A</v>
          </cell>
          <cell r="F1679">
            <v>0.37560001015663147</v>
          </cell>
          <cell r="G1679" t="str">
            <v>GL</v>
          </cell>
          <cell r="H1679" t="str">
            <v>STERLING C-12 THERMOPOXY CAT.</v>
          </cell>
          <cell r="I1679">
            <v>8.6000003814697266</v>
          </cell>
          <cell r="J1679">
            <v>7</v>
          </cell>
        </row>
        <row r="1680">
          <cell r="A1680">
            <v>6.105002674416161</v>
          </cell>
          <cell r="B1680" t="str">
            <v>000080057</v>
          </cell>
          <cell r="C1680" t="str">
            <v>PHENOL, 4,4'-(1-METHYLETHYLIDENE)BIS-</v>
          </cell>
          <cell r="D1680" t="str">
            <v>P642415</v>
          </cell>
          <cell r="E1680" t="str">
            <v>7339A</v>
          </cell>
          <cell r="F1680">
            <v>10.141200065612793</v>
          </cell>
          <cell r="G1680" t="str">
            <v>GL</v>
          </cell>
          <cell r="H1680" t="str">
            <v>STERLING C-12 THERMOPOXY CAT.</v>
          </cell>
          <cell r="I1680">
            <v>8.6000003814697266</v>
          </cell>
          <cell r="J1680">
            <v>7</v>
          </cell>
        </row>
        <row r="1681">
          <cell r="A1681">
            <v>0.18842600448274596</v>
          </cell>
          <cell r="B1681" t="str">
            <v>000080057</v>
          </cell>
          <cell r="C1681" t="str">
            <v>PHENOL, 4,4'-(1-METHYLETHYLIDENE)BIS-</v>
          </cell>
          <cell r="D1681" t="str">
            <v>P643444</v>
          </cell>
          <cell r="E1681" t="str">
            <v>7339A</v>
          </cell>
          <cell r="F1681">
            <v>0.31299999356269836</v>
          </cell>
          <cell r="G1681" t="str">
            <v>GL</v>
          </cell>
          <cell r="H1681" t="str">
            <v>STERLING C-12 THERMOPOXY CAT.</v>
          </cell>
          <cell r="I1681">
            <v>8.6000003814697266</v>
          </cell>
          <cell r="J1681">
            <v>7</v>
          </cell>
        </row>
        <row r="1682">
          <cell r="A1682">
            <v>2.8263902287101792</v>
          </cell>
          <cell r="B1682" t="str">
            <v>000080057</v>
          </cell>
          <cell r="C1682" t="str">
            <v>PHENOL, 4,4'-(1-METHYLETHYLIDENE)BIS-</v>
          </cell>
          <cell r="D1682" t="str">
            <v>P9110109</v>
          </cell>
          <cell r="E1682" t="str">
            <v>7339A</v>
          </cell>
          <cell r="F1682">
            <v>4.695000171661377</v>
          </cell>
          <cell r="G1682" t="str">
            <v>GL</v>
          </cell>
          <cell r="H1682" t="str">
            <v>STERLING C-12 THERMOPOXY CAT.</v>
          </cell>
          <cell r="I1682">
            <v>8.6000003814697266</v>
          </cell>
          <cell r="J1682">
            <v>7</v>
          </cell>
        </row>
        <row r="1683">
          <cell r="A1683">
            <v>5.4643543991146153</v>
          </cell>
          <cell r="B1683" t="str">
            <v>000080057</v>
          </cell>
          <cell r="C1683" t="str">
            <v>PHENOL, 4,4'-(1-METHYLETHYLIDENE)BIS-</v>
          </cell>
          <cell r="D1683" t="str">
            <v>X420007</v>
          </cell>
          <cell r="E1683" t="str">
            <v>7339A</v>
          </cell>
          <cell r="F1683">
            <v>9.077000617980957</v>
          </cell>
          <cell r="G1683" t="str">
            <v>GL</v>
          </cell>
          <cell r="H1683" t="str">
            <v>STERLING C-12 THERMOPOXY CAT.</v>
          </cell>
          <cell r="I1683">
            <v>8.6000003814697266</v>
          </cell>
          <cell r="J1683">
            <v>7</v>
          </cell>
        </row>
        <row r="1684">
          <cell r="A1684">
            <v>14.810284522867596</v>
          </cell>
          <cell r="C1684" t="str">
            <v>PHENOL, 4,4'-(1-METHYLETHYLIDENE)BIS- Total</v>
          </cell>
        </row>
        <row r="1685">
          <cell r="A1685">
            <v>0.37537499999999996</v>
          </cell>
          <cell r="B1685" t="str">
            <v>007664382</v>
          </cell>
          <cell r="C1685" t="str">
            <v>PHOSPHORIC ACID</v>
          </cell>
          <cell r="D1685" t="str">
            <v>L20OILS</v>
          </cell>
          <cell r="E1685" t="str">
            <v>5351</v>
          </cell>
          <cell r="F1685">
            <v>0.25</v>
          </cell>
          <cell r="G1685" t="str">
            <v>GL</v>
          </cell>
          <cell r="H1685" t="str">
            <v>ARCAIR ALCLEAN</v>
          </cell>
          <cell r="I1685">
            <v>10.01</v>
          </cell>
          <cell r="J1685">
            <v>15</v>
          </cell>
        </row>
        <row r="1686">
          <cell r="A1686">
            <v>22.021999999999998</v>
          </cell>
          <cell r="B1686" t="str">
            <v>007664382</v>
          </cell>
          <cell r="C1686" t="str">
            <v>PHOSPHORIC ACID</v>
          </cell>
          <cell r="D1686" t="str">
            <v>L730402</v>
          </cell>
          <cell r="E1686" t="str">
            <v>2063</v>
          </cell>
          <cell r="F1686">
            <v>220</v>
          </cell>
          <cell r="G1686" t="str">
            <v>GL</v>
          </cell>
          <cell r="H1686" t="str">
            <v>CM-934-J</v>
          </cell>
          <cell r="I1686">
            <v>10.01</v>
          </cell>
          <cell r="J1686">
            <v>1</v>
          </cell>
        </row>
        <row r="1687">
          <cell r="A1687">
            <v>2004.002</v>
          </cell>
          <cell r="B1687" t="str">
            <v>007664382</v>
          </cell>
          <cell r="C1687" t="str">
            <v>PHOSPHORIC ACID</v>
          </cell>
          <cell r="D1687" t="str">
            <v>L740473</v>
          </cell>
          <cell r="E1687" t="str">
            <v>2063</v>
          </cell>
          <cell r="F1687">
            <v>20020</v>
          </cell>
          <cell r="G1687" t="str">
            <v>GL</v>
          </cell>
          <cell r="H1687" t="str">
            <v>CM-934-J</v>
          </cell>
          <cell r="I1687">
            <v>10.01</v>
          </cell>
          <cell r="J1687">
            <v>1</v>
          </cell>
        </row>
        <row r="1688">
          <cell r="A1688">
            <v>2005.9599185943603</v>
          </cell>
          <cell r="B1688" t="str">
            <v>007664382</v>
          </cell>
          <cell r="C1688" t="str">
            <v>PHOSPHORIC ACID</v>
          </cell>
          <cell r="D1688" t="str">
            <v>L730402</v>
          </cell>
          <cell r="E1688" t="str">
            <v>2857</v>
          </cell>
          <cell r="F1688">
            <v>21340</v>
          </cell>
          <cell r="G1688" t="str">
            <v>GL</v>
          </cell>
          <cell r="H1688" t="str">
            <v>CM-969</v>
          </cell>
          <cell r="I1688">
            <v>9.3999996185302734</v>
          </cell>
          <cell r="J1688">
            <v>1</v>
          </cell>
        </row>
        <row r="1689">
          <cell r="A1689">
            <v>11.97</v>
          </cell>
          <cell r="B1689" t="str">
            <v>007664382</v>
          </cell>
          <cell r="C1689" t="str">
            <v>PHOSPHORIC ACID</v>
          </cell>
          <cell r="D1689" t="str">
            <v>L20OILS</v>
          </cell>
          <cell r="E1689" t="str">
            <v>4894</v>
          </cell>
          <cell r="F1689">
            <v>6</v>
          </cell>
          <cell r="G1689" t="str">
            <v>GL</v>
          </cell>
          <cell r="H1689" t="str">
            <v>LIME-A-WAY</v>
          </cell>
          <cell r="I1689">
            <v>9.5</v>
          </cell>
          <cell r="J1689">
            <v>21</v>
          </cell>
        </row>
        <row r="1690">
          <cell r="A1690">
            <v>966.57003650665274</v>
          </cell>
          <cell r="B1690" t="str">
            <v>007664382</v>
          </cell>
          <cell r="C1690" t="str">
            <v>PHOSPHORIC ACID</v>
          </cell>
          <cell r="D1690" t="str">
            <v>P9280806</v>
          </cell>
          <cell r="E1690" t="str">
            <v>7622</v>
          </cell>
          <cell r="F1690">
            <v>330</v>
          </cell>
          <cell r="G1690" t="str">
            <v>GL</v>
          </cell>
          <cell r="H1690" t="str">
            <v>FREMONT-2025</v>
          </cell>
          <cell r="I1690">
            <v>10.100000381469727</v>
          </cell>
          <cell r="J1690">
            <v>29</v>
          </cell>
        </row>
        <row r="1691">
          <cell r="A1691">
            <v>686.39997482299805</v>
          </cell>
          <cell r="B1691" t="str">
            <v>007664382</v>
          </cell>
          <cell r="C1691" t="str">
            <v>PHOSPHORIC ACID</v>
          </cell>
          <cell r="D1691" t="str">
            <v>X63CLEAN</v>
          </cell>
          <cell r="E1691" t="str">
            <v>6083</v>
          </cell>
          <cell r="F1691">
            <v>165</v>
          </cell>
          <cell r="G1691" t="str">
            <v>GL</v>
          </cell>
          <cell r="H1691" t="str">
            <v>ZEP FS FORMULA 3685 #2494</v>
          </cell>
          <cell r="I1691">
            <v>10.399999618530273</v>
          </cell>
          <cell r="J1691">
            <v>40</v>
          </cell>
        </row>
        <row r="1692">
          <cell r="A1692">
            <v>0.14249999523162843</v>
          </cell>
          <cell r="B1692" t="str">
            <v>007664382</v>
          </cell>
          <cell r="C1692" t="str">
            <v>PHOSPHORIC ACID</v>
          </cell>
          <cell r="D1692" t="str">
            <v>L9GAGE</v>
          </cell>
          <cell r="E1692" t="str">
            <v>3907</v>
          </cell>
          <cell r="F1692">
            <v>0.125</v>
          </cell>
          <cell r="G1692" t="str">
            <v>GL</v>
          </cell>
          <cell r="H1692" t="str">
            <v>M-PREP CONDITIONER A</v>
          </cell>
          <cell r="I1692">
            <v>11.399999618530273</v>
          </cell>
          <cell r="J1692">
            <v>10</v>
          </cell>
        </row>
        <row r="1693">
          <cell r="A1693">
            <v>50</v>
          </cell>
          <cell r="B1693" t="str">
            <v>007664382</v>
          </cell>
          <cell r="C1693" t="str">
            <v>PHOSPHORIC ACID</v>
          </cell>
          <cell r="D1693" t="str">
            <v>P541520</v>
          </cell>
          <cell r="E1693" t="str">
            <v>2117</v>
          </cell>
          <cell r="F1693">
            <v>500</v>
          </cell>
          <cell r="G1693" t="str">
            <v>LB</v>
          </cell>
          <cell r="H1693" t="str">
            <v>PARCO LUBRITE 2</v>
          </cell>
          <cell r="I1693">
            <v>0</v>
          </cell>
          <cell r="J1693">
            <v>10</v>
          </cell>
        </row>
        <row r="1694">
          <cell r="A1694">
            <v>54</v>
          </cell>
          <cell r="B1694" t="str">
            <v>007664382</v>
          </cell>
          <cell r="C1694" t="str">
            <v>PHOSPHORIC ACID</v>
          </cell>
          <cell r="D1694" t="str">
            <v>L4CEMENT</v>
          </cell>
          <cell r="E1694" t="str">
            <v>4673</v>
          </cell>
          <cell r="F1694">
            <v>540</v>
          </cell>
          <cell r="G1694" t="str">
            <v>LB</v>
          </cell>
          <cell r="H1694" t="str">
            <v>NOXRAM 55P</v>
          </cell>
          <cell r="I1694">
            <v>22.5</v>
          </cell>
          <cell r="J1694">
            <v>10</v>
          </cell>
        </row>
        <row r="1695">
          <cell r="A1695">
            <v>5801.4418049192418</v>
          </cell>
          <cell r="C1695" t="str">
            <v>PHOSPHORIC ACID Total</v>
          </cell>
        </row>
        <row r="1696">
          <cell r="A1696">
            <v>0.55997997872874161</v>
          </cell>
          <cell r="B1696" t="str">
            <v>007723140</v>
          </cell>
          <cell r="C1696" t="str">
            <v>PHOSPHORUS (YELLOW)</v>
          </cell>
          <cell r="D1696" t="str">
            <v>L10GAS</v>
          </cell>
          <cell r="E1696" t="str">
            <v>3921</v>
          </cell>
          <cell r="F1696">
            <v>918</v>
          </cell>
          <cell r="G1696" t="str">
            <v>GL</v>
          </cell>
          <cell r="H1696" t="str">
            <v>GASOLINE, UNLEADED PLUS 89 OCT</v>
          </cell>
          <cell r="I1696">
            <v>6.0999999046325684</v>
          </cell>
          <cell r="J1696">
            <v>9.9999997764825821E-3</v>
          </cell>
        </row>
        <row r="1697">
          <cell r="A1697">
            <v>4.0979798443351703</v>
          </cell>
          <cell r="B1697" t="str">
            <v>007723140</v>
          </cell>
          <cell r="C1697" t="str">
            <v>PHOSPHORUS (YELLOW)</v>
          </cell>
          <cell r="D1697" t="str">
            <v>L18GAS</v>
          </cell>
          <cell r="E1697" t="str">
            <v>3921</v>
          </cell>
          <cell r="F1697">
            <v>6718</v>
          </cell>
          <cell r="G1697" t="str">
            <v>GL</v>
          </cell>
          <cell r="H1697" t="str">
            <v>GASOLINE, UNLEADED PLUS 89 OCT</v>
          </cell>
          <cell r="I1697">
            <v>6.0999999046325684</v>
          </cell>
          <cell r="J1697">
            <v>9.9999997764825821E-3</v>
          </cell>
        </row>
        <row r="1698">
          <cell r="A1698">
            <v>19.845739246144749</v>
          </cell>
          <cell r="B1698" t="str">
            <v>007723140</v>
          </cell>
          <cell r="C1698" t="str">
            <v>PHOSPHORUS (YELLOW)</v>
          </cell>
          <cell r="D1698" t="str">
            <v>L24GAS</v>
          </cell>
          <cell r="E1698" t="str">
            <v>3921</v>
          </cell>
          <cell r="F1698">
            <v>32534</v>
          </cell>
          <cell r="G1698" t="str">
            <v>GL</v>
          </cell>
          <cell r="H1698" t="str">
            <v>GASOLINE, UNLEADED PLUS 89 OCT</v>
          </cell>
          <cell r="I1698">
            <v>6.0999999046325684</v>
          </cell>
          <cell r="J1698">
            <v>9.9999997764825821E-3</v>
          </cell>
        </row>
        <row r="1699">
          <cell r="A1699">
            <v>2.2881099130844333</v>
          </cell>
          <cell r="B1699" t="str">
            <v>007723140</v>
          </cell>
          <cell r="C1699" t="str">
            <v>PHOSPHORUS (YELLOW)</v>
          </cell>
          <cell r="D1699" t="str">
            <v>L2GAS</v>
          </cell>
          <cell r="E1699" t="str">
            <v>3921</v>
          </cell>
          <cell r="F1699">
            <v>3751</v>
          </cell>
          <cell r="G1699" t="str">
            <v>GL</v>
          </cell>
          <cell r="H1699" t="str">
            <v>GASOLINE, UNLEADED PLUS 89 OCT</v>
          </cell>
          <cell r="I1699">
            <v>6.0999999046325684</v>
          </cell>
          <cell r="J1699">
            <v>9.9999997764825821E-3</v>
          </cell>
        </row>
        <row r="1700">
          <cell r="A1700">
            <v>0.90340996568329657</v>
          </cell>
          <cell r="B1700" t="str">
            <v>007723140</v>
          </cell>
          <cell r="C1700" t="str">
            <v>PHOSPHORUS (YELLOW)</v>
          </cell>
          <cell r="D1700" t="str">
            <v>L44GAS</v>
          </cell>
          <cell r="E1700" t="str">
            <v>3921</v>
          </cell>
          <cell r="F1700">
            <v>1481</v>
          </cell>
          <cell r="G1700" t="str">
            <v>GL</v>
          </cell>
          <cell r="H1700" t="str">
            <v>GASOLINE, UNLEADED PLUS 89 OCT</v>
          </cell>
          <cell r="I1700">
            <v>6.0999999046325684</v>
          </cell>
          <cell r="J1700">
            <v>9.9999997764825821E-3</v>
          </cell>
        </row>
        <row r="1701">
          <cell r="A1701">
            <v>16.200379384616468</v>
          </cell>
          <cell r="B1701" t="str">
            <v>007723140</v>
          </cell>
          <cell r="C1701" t="str">
            <v>PHOSPHORUS (YELLOW)</v>
          </cell>
          <cell r="D1701" t="str">
            <v>L5GAS</v>
          </cell>
          <cell r="E1701" t="str">
            <v>3921</v>
          </cell>
          <cell r="F1701">
            <v>26558</v>
          </cell>
          <cell r="G1701" t="str">
            <v>GL</v>
          </cell>
          <cell r="H1701" t="str">
            <v>GASOLINE, UNLEADED PLUS 89 OCT</v>
          </cell>
          <cell r="I1701">
            <v>6.0999999046325684</v>
          </cell>
          <cell r="J1701">
            <v>9.9999997764825821E-3</v>
          </cell>
        </row>
        <row r="1702">
          <cell r="A1702">
            <v>1.0107699616051469</v>
          </cell>
          <cell r="B1702" t="str">
            <v>007723140</v>
          </cell>
          <cell r="C1702" t="str">
            <v>PHOSPHORUS (YELLOW)</v>
          </cell>
          <cell r="D1702" t="str">
            <v>L7GAS</v>
          </cell>
          <cell r="E1702" t="str">
            <v>3921</v>
          </cell>
          <cell r="F1702">
            <v>1657</v>
          </cell>
          <cell r="G1702" t="str">
            <v>GL</v>
          </cell>
          <cell r="H1702" t="str">
            <v>GASOLINE, UNLEADED PLUS 89 OCT</v>
          </cell>
          <cell r="I1702">
            <v>6.0999999046325684</v>
          </cell>
          <cell r="J1702">
            <v>9.9999997764825821E-3</v>
          </cell>
        </row>
        <row r="1703">
          <cell r="A1703">
            <v>1.4</v>
          </cell>
          <cell r="B1703" t="str">
            <v>007723140</v>
          </cell>
          <cell r="C1703" t="str">
            <v>PHOSPHORUS (YELLOW)</v>
          </cell>
          <cell r="D1703" t="str">
            <v>L4WW</v>
          </cell>
          <cell r="E1703" t="str">
            <v>1395H</v>
          </cell>
          <cell r="F1703">
            <v>20</v>
          </cell>
          <cell r="G1703" t="str">
            <v>LB</v>
          </cell>
          <cell r="H1703" t="str">
            <v>ADDIFIX 531, 536, 555, ETC.</v>
          </cell>
          <cell r="I1703">
            <v>0</v>
          </cell>
          <cell r="J1703">
            <v>7</v>
          </cell>
        </row>
        <row r="1704">
          <cell r="A1704">
            <v>2.0649999648332593</v>
          </cell>
          <cell r="B1704" t="str">
            <v>007723140</v>
          </cell>
          <cell r="C1704" t="str">
            <v>PHOSPHORUS (YELLOW)</v>
          </cell>
          <cell r="D1704" t="str">
            <v>P6WW</v>
          </cell>
          <cell r="E1704" t="str">
            <v>7466</v>
          </cell>
          <cell r="F1704">
            <v>590</v>
          </cell>
          <cell r="G1704" t="str">
            <v>LB</v>
          </cell>
          <cell r="H1704" t="str">
            <v>4320,4320-C,4325,4333</v>
          </cell>
          <cell r="I1704">
            <v>0</v>
          </cell>
          <cell r="J1704">
            <v>0.34999999403953552</v>
          </cell>
        </row>
        <row r="1705">
          <cell r="A1705">
            <v>0.59499998986721037</v>
          </cell>
          <cell r="B1705" t="str">
            <v>007723140</v>
          </cell>
          <cell r="C1705" t="str">
            <v>PHOSPHORUS (YELLOW)</v>
          </cell>
          <cell r="D1705" t="str">
            <v>X63WW</v>
          </cell>
          <cell r="E1705" t="str">
            <v>7466</v>
          </cell>
          <cell r="F1705">
            <v>170</v>
          </cell>
          <cell r="G1705" t="str">
            <v>LB</v>
          </cell>
          <cell r="H1705" t="str">
            <v>4320,4320-C,4325,4333</v>
          </cell>
          <cell r="I1705">
            <v>0</v>
          </cell>
          <cell r="J1705">
            <v>0.34999999403953552</v>
          </cell>
        </row>
        <row r="1706">
          <cell r="A1706">
            <v>48.966368248898476</v>
          </cell>
          <cell r="C1706" t="str">
            <v>PHOSPHORUS (YELLOW) Total</v>
          </cell>
        </row>
        <row r="1707">
          <cell r="A1707">
            <v>0</v>
          </cell>
          <cell r="B1707" t="str">
            <v>000085449</v>
          </cell>
          <cell r="C1707" t="str">
            <v>PHTHALIC ANHYDRIDE</v>
          </cell>
          <cell r="D1707" t="str">
            <v>L740473</v>
          </cell>
          <cell r="E1707" t="str">
            <v>4846</v>
          </cell>
          <cell r="F1707">
            <v>0.98400002717971802</v>
          </cell>
          <cell r="G1707" t="str">
            <v>GL</v>
          </cell>
          <cell r="H1707" t="str">
            <v>BETAGUARD(R) 62790 SEALER</v>
          </cell>
          <cell r="I1707">
            <v>13</v>
          </cell>
          <cell r="J1707">
            <v>0</v>
          </cell>
        </row>
        <row r="1708">
          <cell r="A1708">
            <v>0</v>
          </cell>
          <cell r="B1708" t="str">
            <v>000085449</v>
          </cell>
          <cell r="C1708" t="str">
            <v>PHTHALIC ANHYDRIDE</v>
          </cell>
          <cell r="D1708" t="str">
            <v>L7CABPNT</v>
          </cell>
          <cell r="E1708" t="str">
            <v>4846</v>
          </cell>
          <cell r="F1708">
            <v>10.824000358581543</v>
          </cell>
          <cell r="G1708" t="str">
            <v>GL</v>
          </cell>
          <cell r="H1708" t="str">
            <v>BETAGUARD(R) 62790 SEALER</v>
          </cell>
          <cell r="I1708">
            <v>13</v>
          </cell>
          <cell r="J1708">
            <v>0</v>
          </cell>
        </row>
        <row r="1709">
          <cell r="A1709">
            <v>6.300000101327896E-4</v>
          </cell>
          <cell r="B1709" t="str">
            <v>000085449</v>
          </cell>
          <cell r="C1709" t="str">
            <v>PHTHALIC ANHYDRIDE</v>
          </cell>
          <cell r="D1709" t="str">
            <v>L12MAINT</v>
          </cell>
          <cell r="E1709" t="str">
            <v>2217</v>
          </cell>
          <cell r="F1709">
            <v>6.3000001013278961E-2</v>
          </cell>
          <cell r="G1709" t="str">
            <v>LB</v>
          </cell>
          <cell r="H1709" t="str">
            <v>BLACK MAX TOUGH ADHESIVE</v>
          </cell>
          <cell r="I1709">
            <v>9.1999998092651367</v>
          </cell>
          <cell r="J1709">
            <v>1</v>
          </cell>
        </row>
        <row r="1710">
          <cell r="A1710">
            <v>1.1339999437332153E-2</v>
          </cell>
          <cell r="B1710" t="str">
            <v>000085449</v>
          </cell>
          <cell r="C1710" t="str">
            <v>PHTHALIC ANHYDRIDE</v>
          </cell>
          <cell r="D1710" t="str">
            <v>L2108202</v>
          </cell>
          <cell r="E1710" t="str">
            <v>2217</v>
          </cell>
          <cell r="F1710">
            <v>1.1339999437332153</v>
          </cell>
          <cell r="G1710" t="str">
            <v>LB</v>
          </cell>
          <cell r="H1710" t="str">
            <v>BLACK MAX TOUGH ADHESIVE</v>
          </cell>
          <cell r="I1710">
            <v>9.1999998092651367</v>
          </cell>
          <cell r="J1710">
            <v>1</v>
          </cell>
        </row>
        <row r="1711">
          <cell r="A1711">
            <v>1.1969999447464942E-2</v>
          </cell>
          <cell r="C1711" t="str">
            <v>PHTHALIC ANHYDRIDE Total</v>
          </cell>
        </row>
        <row r="1712">
          <cell r="A1712">
            <v>0</v>
          </cell>
          <cell r="B1712" t="str">
            <v>000088891</v>
          </cell>
          <cell r="C1712" t="str">
            <v>PICRIC ACID      SKIN</v>
          </cell>
          <cell r="D1712" t="str">
            <v>L14LAB</v>
          </cell>
          <cell r="E1712" t="str">
            <v>7479</v>
          </cell>
          <cell r="F1712">
            <v>2.199999988079071E-2</v>
          </cell>
          <cell r="G1712" t="str">
            <v>LB</v>
          </cell>
          <cell r="H1712" t="str">
            <v>PICRIC ACID 99+%</v>
          </cell>
          <cell r="I1712">
            <v>8.3000001907348633</v>
          </cell>
          <cell r="J1712">
            <v>0</v>
          </cell>
        </row>
        <row r="1713">
          <cell r="A1713">
            <v>0</v>
          </cell>
          <cell r="C1713" t="str">
            <v>PICRIC ACID      SKIN Total</v>
          </cell>
        </row>
        <row r="1714">
          <cell r="A1714">
            <v>6.5191999433517361E-2</v>
          </cell>
          <cell r="B1714" t="str">
            <v>005280660</v>
          </cell>
          <cell r="C1714" t="str">
            <v>PIGMENT RED 48:4</v>
          </cell>
          <cell r="D1714" t="str">
            <v>L4PAINT</v>
          </cell>
          <cell r="E1714" t="str">
            <v>P822</v>
          </cell>
          <cell r="F1714">
            <v>0.56199997663497925</v>
          </cell>
          <cell r="G1714" t="str">
            <v>GL</v>
          </cell>
          <cell r="H1714" t="str">
            <v>GLOSS RED ACRYLIC ENAMEL</v>
          </cell>
          <cell r="I1714">
            <v>5.8000001907348633</v>
          </cell>
          <cell r="J1714">
            <v>2</v>
          </cell>
        </row>
        <row r="1715">
          <cell r="A1715">
            <v>6.5191999433517361E-2</v>
          </cell>
          <cell r="C1715" t="str">
            <v>PIGMENT RED 48:4 Total</v>
          </cell>
        </row>
        <row r="1716">
          <cell r="A1716">
            <v>12.249600668334971</v>
          </cell>
          <cell r="B1716" t="str">
            <v>000137417</v>
          </cell>
          <cell r="C1716" t="str">
            <v>POTASSIUM N-METHYLDITHIOCARBAMATE</v>
          </cell>
          <cell r="D1716" t="str">
            <v>LAC1803</v>
          </cell>
          <cell r="E1716" t="str">
            <v>3538</v>
          </cell>
          <cell r="F1716">
            <v>24</v>
          </cell>
          <cell r="G1716" t="str">
            <v>GL</v>
          </cell>
          <cell r="H1716" t="str">
            <v>ALGENE 2-2322</v>
          </cell>
          <cell r="I1716">
            <v>8.8000001907348633</v>
          </cell>
          <cell r="J1716">
            <v>5.8000001907348633</v>
          </cell>
        </row>
        <row r="1717">
          <cell r="A1717">
            <v>12.249600668334971</v>
          </cell>
          <cell r="C1717" t="str">
            <v>POTASSIUM N-METHYLDITHIOCARBAMATE Total</v>
          </cell>
        </row>
        <row r="1718">
          <cell r="A1718">
            <v>391.98599387168883</v>
          </cell>
          <cell r="B1718" t="str">
            <v>001634044</v>
          </cell>
          <cell r="C1718" t="str">
            <v>PROPANE, 2-METHOXY-2-METHYL-</v>
          </cell>
          <cell r="D1718" t="str">
            <v>L10GAS</v>
          </cell>
          <cell r="E1718" t="str">
            <v>3921</v>
          </cell>
          <cell r="F1718">
            <v>918</v>
          </cell>
          <cell r="G1718" t="str">
            <v>GL</v>
          </cell>
          <cell r="H1718" t="str">
            <v>GASOLINE, UNLEADED PLUS 89 OCT</v>
          </cell>
          <cell r="I1718">
            <v>6.0999999046325684</v>
          </cell>
          <cell r="J1718">
            <v>7</v>
          </cell>
        </row>
        <row r="1719">
          <cell r="A1719">
            <v>2868.5859551525118</v>
          </cell>
          <cell r="B1719" t="str">
            <v>001634044</v>
          </cell>
          <cell r="C1719" t="str">
            <v>PROPANE, 2-METHOXY-2-METHYL-</v>
          </cell>
          <cell r="D1719" t="str">
            <v>L18GAS</v>
          </cell>
          <cell r="E1719" t="str">
            <v>3921</v>
          </cell>
          <cell r="F1719">
            <v>6718</v>
          </cell>
          <cell r="G1719" t="str">
            <v>GL</v>
          </cell>
          <cell r="H1719" t="str">
            <v>GASOLINE, UNLEADED PLUS 89 OCT</v>
          </cell>
          <cell r="I1719">
            <v>6.0999999046325684</v>
          </cell>
          <cell r="J1719">
            <v>7</v>
          </cell>
        </row>
        <row r="1720">
          <cell r="A1720">
            <v>13892.017782812118</v>
          </cell>
          <cell r="B1720" t="str">
            <v>001634044</v>
          </cell>
          <cell r="C1720" t="str">
            <v>PROPANE, 2-METHOXY-2-METHYL-</v>
          </cell>
          <cell r="D1720" t="str">
            <v>L24GAS</v>
          </cell>
          <cell r="E1720" t="str">
            <v>3921</v>
          </cell>
          <cell r="F1720">
            <v>32534</v>
          </cell>
          <cell r="G1720" t="str">
            <v>GL</v>
          </cell>
          <cell r="H1720" t="str">
            <v>GASOLINE, UNLEADED PLUS 89 OCT</v>
          </cell>
          <cell r="I1720">
            <v>6.0999999046325684</v>
          </cell>
          <cell r="J1720">
            <v>7</v>
          </cell>
        </row>
        <row r="1721">
          <cell r="A1721">
            <v>1601.6769749593734</v>
          </cell>
          <cell r="B1721" t="str">
            <v>001634044</v>
          </cell>
          <cell r="C1721" t="str">
            <v>PROPANE, 2-METHOXY-2-METHYL-</v>
          </cell>
          <cell r="D1721" t="str">
            <v>L2GAS</v>
          </cell>
          <cell r="E1721" t="str">
            <v>3921</v>
          </cell>
          <cell r="F1721">
            <v>3751</v>
          </cell>
          <cell r="G1721" t="str">
            <v>GL</v>
          </cell>
          <cell r="H1721" t="str">
            <v>GASOLINE, UNLEADED PLUS 89 OCT</v>
          </cell>
          <cell r="I1721">
            <v>6.0999999046325684</v>
          </cell>
          <cell r="J1721">
            <v>7</v>
          </cell>
        </row>
        <row r="1722">
          <cell r="A1722">
            <v>632.38699011325832</v>
          </cell>
          <cell r="B1722" t="str">
            <v>001634044</v>
          </cell>
          <cell r="C1722" t="str">
            <v>PROPANE, 2-METHOXY-2-METHYL-</v>
          </cell>
          <cell r="D1722" t="str">
            <v>L44GAS</v>
          </cell>
          <cell r="E1722" t="str">
            <v>3921</v>
          </cell>
          <cell r="F1722">
            <v>1481</v>
          </cell>
          <cell r="G1722" t="str">
            <v>GL</v>
          </cell>
          <cell r="H1722" t="str">
            <v>GASOLINE, UNLEADED PLUS 89 OCT</v>
          </cell>
          <cell r="I1722">
            <v>6.0999999046325684</v>
          </cell>
          <cell r="J1722">
            <v>7</v>
          </cell>
        </row>
        <row r="1723">
          <cell r="A1723">
            <v>11340.265822706222</v>
          </cell>
          <cell r="B1723" t="str">
            <v>001634044</v>
          </cell>
          <cell r="C1723" t="str">
            <v>PROPANE, 2-METHOXY-2-METHYL-</v>
          </cell>
          <cell r="D1723" t="str">
            <v>L5GAS</v>
          </cell>
          <cell r="E1723" t="str">
            <v>3921</v>
          </cell>
          <cell r="F1723">
            <v>26558</v>
          </cell>
          <cell r="G1723" t="str">
            <v>GL</v>
          </cell>
          <cell r="H1723" t="str">
            <v>GASOLINE, UNLEADED PLUS 89 OCT</v>
          </cell>
          <cell r="I1723">
            <v>6.0999999046325684</v>
          </cell>
          <cell r="J1723">
            <v>7</v>
          </cell>
        </row>
        <row r="1724">
          <cell r="A1724">
            <v>707.53898893833161</v>
          </cell>
          <cell r="B1724" t="str">
            <v>001634044</v>
          </cell>
          <cell r="C1724" t="str">
            <v>PROPANE, 2-METHOXY-2-METHYL-</v>
          </cell>
          <cell r="D1724" t="str">
            <v>L7GAS</v>
          </cell>
          <cell r="E1724" t="str">
            <v>3921</v>
          </cell>
          <cell r="F1724">
            <v>1657</v>
          </cell>
          <cell r="G1724" t="str">
            <v>GL</v>
          </cell>
          <cell r="H1724" t="str">
            <v>GASOLINE, UNLEADED PLUS 89 OCT</v>
          </cell>
          <cell r="I1724">
            <v>6.0999999046325684</v>
          </cell>
          <cell r="J1724">
            <v>7</v>
          </cell>
        </row>
        <row r="1725">
          <cell r="A1725">
            <v>31434.458508553504</v>
          </cell>
          <cell r="C1725" t="str">
            <v>PROPANE, 2-METHOXY-2-METHYL- Total</v>
          </cell>
        </row>
        <row r="1726">
          <cell r="A1726">
            <v>0.32250001430511477</v>
          </cell>
          <cell r="B1726" t="str">
            <v>000115071</v>
          </cell>
          <cell r="C1726" t="str">
            <v>PROPYLENE</v>
          </cell>
          <cell r="D1726" t="str">
            <v>LFMIEERR</v>
          </cell>
          <cell r="E1726" t="str">
            <v>4293</v>
          </cell>
          <cell r="F1726">
            <v>1.5</v>
          </cell>
          <cell r="G1726" t="str">
            <v>GL</v>
          </cell>
          <cell r="H1726" t="str">
            <v>PROPANE</v>
          </cell>
          <cell r="I1726">
            <v>4.3000001907348633</v>
          </cell>
          <cell r="J1726">
            <v>5</v>
          </cell>
        </row>
        <row r="1727">
          <cell r="A1727">
            <v>0.32250001430511477</v>
          </cell>
          <cell r="C1727" t="str">
            <v>PROPYLENE Total</v>
          </cell>
        </row>
        <row r="1728">
          <cell r="A1728">
            <v>0</v>
          </cell>
          <cell r="B1728" t="str">
            <v>007782492</v>
          </cell>
          <cell r="C1728" t="str">
            <v>SELENIUM COMPOUNDS AS SE</v>
          </cell>
          <cell r="D1728" t="str">
            <v>L14LAB</v>
          </cell>
          <cell r="E1728" t="str">
            <v>7941</v>
          </cell>
          <cell r="F1728">
            <v>5.2000001072883606E-2</v>
          </cell>
          <cell r="G1728" t="str">
            <v>GL</v>
          </cell>
          <cell r="H1728" t="str">
            <v>LPCS-01R</v>
          </cell>
          <cell r="I1728">
            <v>10.01</v>
          </cell>
          <cell r="J1728">
            <v>0</v>
          </cell>
        </row>
        <row r="1729">
          <cell r="A1729">
            <v>0.56931872911751258</v>
          </cell>
          <cell r="B1729" t="str">
            <v>007782492</v>
          </cell>
          <cell r="C1729" t="str">
            <v>SELENIUM COMPOUNDS AS SE</v>
          </cell>
          <cell r="D1729" t="str">
            <v>L44PNT</v>
          </cell>
          <cell r="E1729" t="str">
            <v>P715</v>
          </cell>
          <cell r="F1729">
            <v>4.375</v>
          </cell>
          <cell r="G1729" t="str">
            <v>GL</v>
          </cell>
          <cell r="H1729" t="str">
            <v>C-2132 GLYPTAL 2K URETHANE</v>
          </cell>
          <cell r="I1729">
            <v>10.01</v>
          </cell>
          <cell r="J1729">
            <v>1.2999999523162842</v>
          </cell>
        </row>
        <row r="1730">
          <cell r="A1730">
            <v>0.56931872911751258</v>
          </cell>
          <cell r="C1730" t="str">
            <v>SELENIUM COMPOUNDS AS SE Total</v>
          </cell>
        </row>
        <row r="1731">
          <cell r="A1731">
            <v>5.2500000223517414E-3</v>
          </cell>
          <cell r="B1731" t="str">
            <v>007783906</v>
          </cell>
          <cell r="C1731" t="str">
            <v>SILVER CHLORIDE (AGCL)</v>
          </cell>
          <cell r="D1731" t="str">
            <v>L4METER</v>
          </cell>
          <cell r="E1731" t="str">
            <v>8125</v>
          </cell>
          <cell r="F1731">
            <v>0.375</v>
          </cell>
          <cell r="G1731" t="str">
            <v>GL</v>
          </cell>
          <cell r="H1731" t="str">
            <v>POTASSIUM CHLORIDE SOLUTIONS</v>
          </cell>
          <cell r="I1731">
            <v>10</v>
          </cell>
          <cell r="J1731">
            <v>0.14000000059604645</v>
          </cell>
        </row>
        <row r="1732">
          <cell r="A1732">
            <v>5.2500000223517414E-3</v>
          </cell>
          <cell r="C1732" t="str">
            <v>SILVER CHLORIDE (AGCL) Total</v>
          </cell>
        </row>
        <row r="1733">
          <cell r="A1733">
            <v>0</v>
          </cell>
          <cell r="B1733" t="str">
            <v>007440224</v>
          </cell>
          <cell r="C1733" t="str">
            <v>SILVER METAL</v>
          </cell>
          <cell r="D1733" t="str">
            <v>L24WW</v>
          </cell>
          <cell r="E1733" t="str">
            <v>6080</v>
          </cell>
          <cell r="F1733">
            <v>2.2030000686645508</v>
          </cell>
          <cell r="G1733" t="str">
            <v>LB</v>
          </cell>
          <cell r="H1733" t="str">
            <v>ULTRA-FLOW ROD</v>
          </cell>
          <cell r="I1733">
            <v>0</v>
          </cell>
          <cell r="J1733">
            <v>0</v>
          </cell>
        </row>
        <row r="1734">
          <cell r="A1734">
            <v>3</v>
          </cell>
          <cell r="B1734" t="str">
            <v>007440224</v>
          </cell>
          <cell r="C1734" t="str">
            <v>SILVER METAL</v>
          </cell>
          <cell r="D1734" t="str">
            <v>L4WW</v>
          </cell>
          <cell r="E1734" t="str">
            <v>1395H</v>
          </cell>
          <cell r="F1734">
            <v>20</v>
          </cell>
          <cell r="G1734" t="str">
            <v>LB</v>
          </cell>
          <cell r="H1734" t="str">
            <v>ADDIFIX 531, 536, 555, ETC.</v>
          </cell>
          <cell r="I1734">
            <v>0</v>
          </cell>
          <cell r="J1734">
            <v>15</v>
          </cell>
        </row>
        <row r="1735">
          <cell r="A1735">
            <v>0.55000000000000004</v>
          </cell>
          <cell r="B1735" t="str">
            <v>007440224</v>
          </cell>
          <cell r="C1735" t="str">
            <v>SILVER METAL</v>
          </cell>
          <cell r="D1735" t="str">
            <v>T710</v>
          </cell>
          <cell r="E1735" t="str">
            <v>4146</v>
          </cell>
          <cell r="F1735">
            <v>11</v>
          </cell>
          <cell r="G1735" t="str">
            <v>LB</v>
          </cell>
          <cell r="H1735" t="str">
            <v>SUPER-SET SOLDR .062</v>
          </cell>
          <cell r="I1735">
            <v>0</v>
          </cell>
          <cell r="J1735">
            <v>5</v>
          </cell>
        </row>
        <row r="1736">
          <cell r="A1736">
            <v>0.6</v>
          </cell>
          <cell r="B1736" t="str">
            <v>007440224</v>
          </cell>
          <cell r="C1736" t="str">
            <v>SILVER METAL</v>
          </cell>
          <cell r="D1736" t="str">
            <v>T710</v>
          </cell>
          <cell r="E1736" t="str">
            <v>4147</v>
          </cell>
          <cell r="F1736">
            <v>12</v>
          </cell>
          <cell r="G1736" t="str">
            <v>LB</v>
          </cell>
          <cell r="H1736" t="str">
            <v>SUPER-SET SOLDR .032</v>
          </cell>
          <cell r="I1736">
            <v>0</v>
          </cell>
          <cell r="J1736">
            <v>5</v>
          </cell>
        </row>
        <row r="1737">
          <cell r="A1737">
            <v>0</v>
          </cell>
          <cell r="B1737" t="str">
            <v>007440224</v>
          </cell>
          <cell r="C1737" t="str">
            <v>SILVER METAL</v>
          </cell>
          <cell r="D1737" t="str">
            <v>L10LEAN</v>
          </cell>
          <cell r="E1737" t="str">
            <v>4450A</v>
          </cell>
          <cell r="F1737">
            <v>240</v>
          </cell>
          <cell r="G1737" t="str">
            <v>LB</v>
          </cell>
          <cell r="H1737" t="str">
            <v>SOLDER ALLOYS CONTAINING LEAD</v>
          </cell>
          <cell r="I1737">
            <v>8.3000001907348633</v>
          </cell>
          <cell r="J1737">
            <v>0</v>
          </cell>
        </row>
        <row r="1738">
          <cell r="A1738">
            <v>0</v>
          </cell>
          <cell r="B1738" t="str">
            <v>007440224</v>
          </cell>
          <cell r="C1738" t="str">
            <v>SILVER METAL</v>
          </cell>
          <cell r="D1738" t="str">
            <v>L63SALES</v>
          </cell>
          <cell r="E1738" t="str">
            <v>4450B</v>
          </cell>
          <cell r="F1738">
            <v>16</v>
          </cell>
          <cell r="G1738" t="str">
            <v>LB</v>
          </cell>
          <cell r="H1738" t="str">
            <v>44 FLUX CORED SOLDER</v>
          </cell>
          <cell r="I1738">
            <v>8.3000001907348633</v>
          </cell>
          <cell r="J1738">
            <v>0</v>
          </cell>
        </row>
        <row r="1739">
          <cell r="A1739">
            <v>0</v>
          </cell>
          <cell r="B1739" t="str">
            <v>007440224</v>
          </cell>
          <cell r="C1739" t="str">
            <v>SILVER METAL</v>
          </cell>
          <cell r="D1739" t="str">
            <v>LALTOONA</v>
          </cell>
          <cell r="E1739" t="str">
            <v>4450A</v>
          </cell>
          <cell r="F1739">
            <v>40</v>
          </cell>
          <cell r="G1739" t="str">
            <v>LB</v>
          </cell>
          <cell r="H1739" t="str">
            <v>SOLDER ALLOYS CONTAINING LEAD</v>
          </cell>
          <cell r="I1739">
            <v>8.3000001907348633</v>
          </cell>
          <cell r="J1739">
            <v>0</v>
          </cell>
        </row>
        <row r="1740">
          <cell r="A1740">
            <v>0</v>
          </cell>
          <cell r="B1740" t="str">
            <v>007440224</v>
          </cell>
          <cell r="C1740" t="str">
            <v>SILVER METAL</v>
          </cell>
          <cell r="D1740" t="str">
            <v>LFMIEERR</v>
          </cell>
          <cell r="E1740" t="str">
            <v>4450A</v>
          </cell>
          <cell r="F1740">
            <v>10</v>
          </cell>
          <cell r="G1740" t="str">
            <v>LB</v>
          </cell>
          <cell r="H1740" t="str">
            <v>SOLDER ALLOYS CONTAINING LEAD</v>
          </cell>
          <cell r="I1740">
            <v>8.3000001907348633</v>
          </cell>
          <cell r="J1740">
            <v>0</v>
          </cell>
        </row>
        <row r="1741">
          <cell r="A1741">
            <v>0</v>
          </cell>
          <cell r="B1741" t="str">
            <v>007440224</v>
          </cell>
          <cell r="C1741" t="str">
            <v>SILVER METAL</v>
          </cell>
          <cell r="D1741" t="str">
            <v>T731378</v>
          </cell>
          <cell r="E1741" t="str">
            <v>4450A</v>
          </cell>
          <cell r="F1741">
            <v>10</v>
          </cell>
          <cell r="G1741" t="str">
            <v>LB</v>
          </cell>
          <cell r="H1741" t="str">
            <v>SOLDER ALLOYS CONTAINING LEAD</v>
          </cell>
          <cell r="I1741">
            <v>8.3000001907348633</v>
          </cell>
          <cell r="J1741">
            <v>0</v>
          </cell>
        </row>
        <row r="1742">
          <cell r="A1742">
            <v>0</v>
          </cell>
          <cell r="B1742" t="str">
            <v>007440224</v>
          </cell>
          <cell r="C1742" t="str">
            <v>SILVER METAL</v>
          </cell>
          <cell r="D1742" t="str">
            <v>T758005</v>
          </cell>
          <cell r="E1742" t="str">
            <v>4450A</v>
          </cell>
          <cell r="F1742">
            <v>20</v>
          </cell>
          <cell r="G1742" t="str">
            <v>LB</v>
          </cell>
          <cell r="H1742" t="str">
            <v>SOLDER ALLOYS CONTAINING LEAD</v>
          </cell>
          <cell r="I1742">
            <v>8.3000001907348633</v>
          </cell>
          <cell r="J1742">
            <v>0</v>
          </cell>
        </row>
        <row r="1743">
          <cell r="A1743">
            <v>0</v>
          </cell>
          <cell r="B1743" t="str">
            <v>007440224</v>
          </cell>
          <cell r="C1743" t="str">
            <v>SILVER METAL</v>
          </cell>
          <cell r="D1743" t="str">
            <v>T758005</v>
          </cell>
          <cell r="E1743" t="str">
            <v>4450B</v>
          </cell>
          <cell r="F1743">
            <v>5</v>
          </cell>
          <cell r="G1743" t="str">
            <v>LB</v>
          </cell>
          <cell r="H1743" t="str">
            <v>44 FLUX CORED SOLDER</v>
          </cell>
          <cell r="I1743">
            <v>8.3000001907348633</v>
          </cell>
          <cell r="J1743">
            <v>0</v>
          </cell>
        </row>
        <row r="1744">
          <cell r="A1744">
            <v>4.1499999999999995</v>
          </cell>
          <cell r="C1744" t="str">
            <v>SILVER METAL Total</v>
          </cell>
        </row>
        <row r="1745">
          <cell r="A1745">
            <v>0.18</v>
          </cell>
          <cell r="B1745" t="str">
            <v>000100425</v>
          </cell>
          <cell r="C1745" t="str">
            <v>STYRENE, MONOMER</v>
          </cell>
          <cell r="D1745" t="str">
            <v>L10LEAN</v>
          </cell>
          <cell r="E1745" t="str">
            <v>P378</v>
          </cell>
          <cell r="F1745">
            <v>0.75</v>
          </cell>
          <cell r="G1745" t="str">
            <v>GL</v>
          </cell>
          <cell r="H1745" t="str">
            <v>F88S142 SILVER ENAMEL</v>
          </cell>
          <cell r="I1745">
            <v>8</v>
          </cell>
          <cell r="J1745">
            <v>3</v>
          </cell>
        </row>
        <row r="1746">
          <cell r="A1746">
            <v>0.36</v>
          </cell>
          <cell r="B1746" t="str">
            <v>000100425</v>
          </cell>
          <cell r="C1746" t="str">
            <v>STYRENE, MONOMER</v>
          </cell>
          <cell r="D1746" t="str">
            <v>L10PAINT</v>
          </cell>
          <cell r="E1746" t="str">
            <v>P378</v>
          </cell>
          <cell r="F1746">
            <v>1.5</v>
          </cell>
          <cell r="G1746" t="str">
            <v>GL</v>
          </cell>
          <cell r="H1746" t="str">
            <v>F88S142 SILVER ENAMEL</v>
          </cell>
          <cell r="I1746">
            <v>8</v>
          </cell>
          <cell r="J1746">
            <v>3</v>
          </cell>
        </row>
        <row r="1747">
          <cell r="A1747">
            <v>3</v>
          </cell>
          <cell r="B1747" t="str">
            <v>000100425</v>
          </cell>
          <cell r="C1747" t="str">
            <v>STYRENE, MONOMER</v>
          </cell>
          <cell r="D1747" t="str">
            <v>L10PAMT</v>
          </cell>
          <cell r="E1747" t="str">
            <v>P378</v>
          </cell>
          <cell r="F1747">
            <v>12.5</v>
          </cell>
          <cell r="G1747" t="str">
            <v>GL</v>
          </cell>
          <cell r="H1747" t="str">
            <v>F88S142 SILVER ENAMEL</v>
          </cell>
          <cell r="I1747">
            <v>8</v>
          </cell>
          <cell r="J1747">
            <v>3</v>
          </cell>
        </row>
        <row r="1748">
          <cell r="A1748">
            <v>0.36</v>
          </cell>
          <cell r="B1748" t="str">
            <v>000100425</v>
          </cell>
          <cell r="C1748" t="str">
            <v>STYRENE, MONOMER</v>
          </cell>
          <cell r="D1748" t="str">
            <v>L10PMRPG</v>
          </cell>
          <cell r="E1748" t="str">
            <v>P378</v>
          </cell>
          <cell r="F1748">
            <v>1.5</v>
          </cell>
          <cell r="G1748" t="str">
            <v>GL</v>
          </cell>
          <cell r="H1748" t="str">
            <v>F88S142 SILVER ENAMEL</v>
          </cell>
          <cell r="I1748">
            <v>8</v>
          </cell>
          <cell r="J1748">
            <v>3</v>
          </cell>
        </row>
        <row r="1749">
          <cell r="A1749">
            <v>0.72</v>
          </cell>
          <cell r="B1749" t="str">
            <v>000100425</v>
          </cell>
          <cell r="C1749" t="str">
            <v>STYRENE, MONOMER</v>
          </cell>
          <cell r="D1749" t="str">
            <v>L10PSFE</v>
          </cell>
          <cell r="E1749" t="str">
            <v>P378</v>
          </cell>
          <cell r="F1749">
            <v>3</v>
          </cell>
          <cell r="G1749" t="str">
            <v>GL</v>
          </cell>
          <cell r="H1749" t="str">
            <v>F88S142 SILVER ENAMEL</v>
          </cell>
          <cell r="I1749">
            <v>8</v>
          </cell>
          <cell r="J1749">
            <v>3</v>
          </cell>
        </row>
        <row r="1750">
          <cell r="A1750">
            <v>0.12</v>
          </cell>
          <cell r="B1750" t="str">
            <v>000100425</v>
          </cell>
          <cell r="C1750" t="str">
            <v>STYRENE, MONOMER</v>
          </cell>
          <cell r="D1750" t="str">
            <v>L12MAINT</v>
          </cell>
          <cell r="E1750" t="str">
            <v>P378</v>
          </cell>
          <cell r="F1750">
            <v>0.5</v>
          </cell>
          <cell r="G1750" t="str">
            <v>GL</v>
          </cell>
          <cell r="H1750" t="str">
            <v>F88S142 SILVER ENAMEL</v>
          </cell>
          <cell r="I1750">
            <v>8</v>
          </cell>
          <cell r="J1750">
            <v>3</v>
          </cell>
        </row>
        <row r="1751">
          <cell r="A1751">
            <v>1.08</v>
          </cell>
          <cell r="B1751" t="str">
            <v>000100425</v>
          </cell>
          <cell r="C1751" t="str">
            <v>STYRENE, MONOMER</v>
          </cell>
          <cell r="D1751" t="str">
            <v>LFMIEERR</v>
          </cell>
          <cell r="E1751" t="str">
            <v>P378</v>
          </cell>
          <cell r="F1751">
            <v>4.5</v>
          </cell>
          <cell r="G1751" t="str">
            <v>GL</v>
          </cell>
          <cell r="H1751" t="str">
            <v>F88S142 SILVER ENAMEL</v>
          </cell>
          <cell r="I1751">
            <v>8</v>
          </cell>
          <cell r="J1751">
            <v>3</v>
          </cell>
        </row>
        <row r="1752">
          <cell r="A1752">
            <v>38.400001525878906</v>
          </cell>
          <cell r="B1752" t="str">
            <v>000100425</v>
          </cell>
          <cell r="C1752" t="str">
            <v>STYRENE, MONOMER</v>
          </cell>
          <cell r="D1752" t="str">
            <v>L10PAINT</v>
          </cell>
          <cell r="E1752" t="str">
            <v>4479</v>
          </cell>
          <cell r="F1752">
            <v>20</v>
          </cell>
          <cell r="G1752" t="str">
            <v>GL</v>
          </cell>
          <cell r="H1752" t="str">
            <v>FEATHER-RITE TACK-FREE</v>
          </cell>
          <cell r="I1752">
            <v>9.6000003814697266</v>
          </cell>
          <cell r="J1752">
            <v>20</v>
          </cell>
        </row>
        <row r="1753">
          <cell r="A1753">
            <v>19.200000762939453</v>
          </cell>
          <cell r="B1753" t="str">
            <v>000100425</v>
          </cell>
          <cell r="C1753" t="str">
            <v>STYRENE, MONOMER</v>
          </cell>
          <cell r="D1753" t="str">
            <v>L10PNT98</v>
          </cell>
          <cell r="E1753" t="str">
            <v>4479</v>
          </cell>
          <cell r="F1753">
            <v>10</v>
          </cell>
          <cell r="G1753" t="str">
            <v>GL</v>
          </cell>
          <cell r="H1753" t="str">
            <v>FEATHER-RITE TACK-FREE</v>
          </cell>
          <cell r="I1753">
            <v>9.6000003814697266</v>
          </cell>
          <cell r="J1753">
            <v>20</v>
          </cell>
        </row>
        <row r="1754">
          <cell r="A1754">
            <v>7.6800003051757813</v>
          </cell>
          <cell r="B1754" t="str">
            <v>000100425</v>
          </cell>
          <cell r="C1754" t="str">
            <v>STYRENE, MONOMER</v>
          </cell>
          <cell r="D1754" t="str">
            <v>L24TRNS</v>
          </cell>
          <cell r="E1754" t="str">
            <v>4479</v>
          </cell>
          <cell r="F1754">
            <v>4</v>
          </cell>
          <cell r="G1754" t="str">
            <v>GL</v>
          </cell>
          <cell r="H1754" t="str">
            <v>FEATHER-RITE TACK-FREE</v>
          </cell>
          <cell r="I1754">
            <v>9.6000003814697266</v>
          </cell>
          <cell r="J1754">
            <v>20</v>
          </cell>
        </row>
        <row r="1755">
          <cell r="A1755">
            <v>1754.880069732666</v>
          </cell>
          <cell r="B1755" t="str">
            <v>000100425</v>
          </cell>
          <cell r="C1755" t="str">
            <v>STYRENE, MONOMER</v>
          </cell>
          <cell r="D1755" t="str">
            <v>L740473</v>
          </cell>
          <cell r="E1755" t="str">
            <v>4479</v>
          </cell>
          <cell r="F1755">
            <v>914</v>
          </cell>
          <cell r="G1755" t="str">
            <v>GL</v>
          </cell>
          <cell r="H1755" t="str">
            <v>FEATHER-RITE TACK-FREE</v>
          </cell>
          <cell r="I1755">
            <v>9.6000003814697266</v>
          </cell>
          <cell r="J1755">
            <v>20</v>
          </cell>
        </row>
        <row r="1756">
          <cell r="A1756">
            <v>1512.9600601196289</v>
          </cell>
          <cell r="B1756" t="str">
            <v>000100425</v>
          </cell>
          <cell r="C1756" t="str">
            <v>STYRENE, MONOMER</v>
          </cell>
          <cell r="D1756" t="str">
            <v>L9DPAINT</v>
          </cell>
          <cell r="E1756" t="str">
            <v>4479</v>
          </cell>
          <cell r="F1756">
            <v>788</v>
          </cell>
          <cell r="G1756" t="str">
            <v>GL</v>
          </cell>
          <cell r="H1756" t="str">
            <v>FEATHER-RITE TACK-FREE</v>
          </cell>
          <cell r="I1756">
            <v>9.6000003814697266</v>
          </cell>
          <cell r="J1756">
            <v>20</v>
          </cell>
        </row>
        <row r="1757">
          <cell r="A1757">
            <v>1.9200000762939453</v>
          </cell>
          <cell r="B1757" t="str">
            <v>000100425</v>
          </cell>
          <cell r="C1757" t="str">
            <v>STYRENE, MONOMER</v>
          </cell>
          <cell r="D1757" t="str">
            <v>P2MAINT</v>
          </cell>
          <cell r="E1757" t="str">
            <v>4479</v>
          </cell>
          <cell r="F1757">
            <v>1</v>
          </cell>
          <cell r="G1757" t="str">
            <v>GL</v>
          </cell>
          <cell r="H1757" t="str">
            <v>FEATHER-RITE TACK-FREE</v>
          </cell>
          <cell r="I1757">
            <v>9.6000003814697266</v>
          </cell>
          <cell r="J1757">
            <v>20</v>
          </cell>
        </row>
        <row r="1758">
          <cell r="A1758">
            <v>3.7500001490116119E-2</v>
          </cell>
          <cell r="B1758" t="str">
            <v>000100425</v>
          </cell>
          <cell r="C1758" t="str">
            <v>STYRENE, MONOMER</v>
          </cell>
          <cell r="D1758" t="str">
            <v>P2/6OILS</v>
          </cell>
          <cell r="E1758" t="str">
            <v>7421</v>
          </cell>
          <cell r="F1758">
            <v>7.5000002980232239E-2</v>
          </cell>
          <cell r="G1758" t="str">
            <v>GL</v>
          </cell>
          <cell r="H1758" t="str">
            <v>E-Z POXY CUPS 74514</v>
          </cell>
          <cell r="I1758">
            <v>10</v>
          </cell>
          <cell r="J1758">
            <v>5</v>
          </cell>
        </row>
        <row r="1759">
          <cell r="A1759">
            <v>0.11299999803304672</v>
          </cell>
          <cell r="B1759" t="str">
            <v>000100425</v>
          </cell>
          <cell r="C1759" t="str">
            <v>STYRENE, MONOMER</v>
          </cell>
          <cell r="D1759" t="str">
            <v>P2MAINT</v>
          </cell>
          <cell r="E1759" t="str">
            <v>7421</v>
          </cell>
          <cell r="F1759">
            <v>0.22599999606609344</v>
          </cell>
          <cell r="G1759" t="str">
            <v>GL</v>
          </cell>
          <cell r="H1759" t="str">
            <v>E-Z POXY CUPS 74514</v>
          </cell>
          <cell r="I1759">
            <v>10</v>
          </cell>
          <cell r="J1759">
            <v>5</v>
          </cell>
        </row>
        <row r="1760">
          <cell r="A1760">
            <v>3.6</v>
          </cell>
          <cell r="B1760" t="str">
            <v>000100425</v>
          </cell>
          <cell r="C1760" t="str">
            <v>STYRENE, MONOMER</v>
          </cell>
          <cell r="D1760" t="str">
            <v>L740473</v>
          </cell>
          <cell r="E1760" t="str">
            <v>7787</v>
          </cell>
          <cell r="F1760">
            <v>12</v>
          </cell>
          <cell r="G1760" t="str">
            <v>LB</v>
          </cell>
          <cell r="H1760" t="str">
            <v>ICING</v>
          </cell>
          <cell r="I1760">
            <v>0</v>
          </cell>
          <cell r="J1760">
            <v>30</v>
          </cell>
        </row>
        <row r="1761">
          <cell r="A1761">
            <v>162</v>
          </cell>
          <cell r="B1761" t="str">
            <v>000100425</v>
          </cell>
          <cell r="C1761" t="str">
            <v>STYRENE, MONOMER</v>
          </cell>
          <cell r="D1761" t="str">
            <v>P9270732</v>
          </cell>
          <cell r="E1761" t="str">
            <v>4944</v>
          </cell>
          <cell r="F1761">
            <v>540</v>
          </cell>
          <cell r="G1761" t="str">
            <v>LB</v>
          </cell>
          <cell r="H1761" t="str">
            <v>111371 FILLED POLYESTER RESIN</v>
          </cell>
          <cell r="I1761">
            <v>0</v>
          </cell>
          <cell r="J1761">
            <v>30</v>
          </cell>
        </row>
        <row r="1762">
          <cell r="A1762">
            <v>70.2</v>
          </cell>
          <cell r="B1762" t="str">
            <v>000100425</v>
          </cell>
          <cell r="C1762" t="str">
            <v>STYRENE, MONOMER</v>
          </cell>
          <cell r="D1762" t="str">
            <v>P644475</v>
          </cell>
          <cell r="E1762" t="str">
            <v>4945</v>
          </cell>
          <cell r="F1762">
            <v>540</v>
          </cell>
          <cell r="G1762" t="str">
            <v>LB</v>
          </cell>
          <cell r="H1762" t="str">
            <v>111372 FILLED POLYESTER RESIN</v>
          </cell>
          <cell r="I1762">
            <v>14.600000381469727</v>
          </cell>
          <cell r="J1762">
            <v>13</v>
          </cell>
        </row>
        <row r="1763">
          <cell r="A1763">
            <v>450.45</v>
          </cell>
          <cell r="B1763" t="str">
            <v>000100425</v>
          </cell>
          <cell r="C1763" t="str">
            <v>STYRENE, MONOMER</v>
          </cell>
          <cell r="D1763" t="str">
            <v>P657595</v>
          </cell>
          <cell r="E1763" t="str">
            <v>4945</v>
          </cell>
          <cell r="F1763">
            <v>3465</v>
          </cell>
          <cell r="G1763" t="str">
            <v>LB</v>
          </cell>
          <cell r="H1763" t="str">
            <v>111372 FILLED POLYESTER RESIN</v>
          </cell>
          <cell r="I1763">
            <v>14.600000381469727</v>
          </cell>
          <cell r="J1763">
            <v>13</v>
          </cell>
        </row>
        <row r="1764">
          <cell r="A1764">
            <v>17.55</v>
          </cell>
          <cell r="B1764" t="str">
            <v>000100425</v>
          </cell>
          <cell r="C1764" t="str">
            <v>STYRENE, MONOMER</v>
          </cell>
          <cell r="D1764" t="str">
            <v>P9270732</v>
          </cell>
          <cell r="E1764" t="str">
            <v>4945</v>
          </cell>
          <cell r="F1764">
            <v>135</v>
          </cell>
          <cell r="G1764" t="str">
            <v>LB</v>
          </cell>
          <cell r="H1764" t="str">
            <v>111372 FILLED POLYESTER RESIN</v>
          </cell>
          <cell r="I1764">
            <v>14.600000381469727</v>
          </cell>
          <cell r="J1764">
            <v>13</v>
          </cell>
        </row>
        <row r="1765">
          <cell r="A1765">
            <v>105.3</v>
          </cell>
          <cell r="B1765" t="str">
            <v>000100425</v>
          </cell>
          <cell r="C1765" t="str">
            <v>STYRENE, MONOMER</v>
          </cell>
          <cell r="D1765" t="str">
            <v>X420007</v>
          </cell>
          <cell r="E1765" t="str">
            <v>4945</v>
          </cell>
          <cell r="F1765">
            <v>810</v>
          </cell>
          <cell r="G1765" t="str">
            <v>LB</v>
          </cell>
          <cell r="H1765" t="str">
            <v>111372 FILLED POLYESTER RESIN</v>
          </cell>
          <cell r="I1765">
            <v>14.600000381469727</v>
          </cell>
          <cell r="J1765">
            <v>13</v>
          </cell>
        </row>
        <row r="1766">
          <cell r="A1766">
            <v>4150.1106325221053</v>
          </cell>
          <cell r="C1766" t="str">
            <v>STYRENE, MONOMER Total</v>
          </cell>
        </row>
        <row r="1767">
          <cell r="A1767">
            <v>10.01</v>
          </cell>
          <cell r="B1767" t="str">
            <v>007664939</v>
          </cell>
          <cell r="C1767" t="str">
            <v>SULFURIC ACID</v>
          </cell>
          <cell r="D1767" t="str">
            <v>L9783CH</v>
          </cell>
          <cell r="E1767" t="str">
            <v>8204</v>
          </cell>
          <cell r="F1767">
            <v>1</v>
          </cell>
          <cell r="G1767" t="str">
            <v>GL</v>
          </cell>
          <cell r="H1767" t="str">
            <v>SULFURIC ACID</v>
          </cell>
          <cell r="I1767">
            <v>10.01</v>
          </cell>
          <cell r="J1767">
            <v>100</v>
          </cell>
        </row>
        <row r="1768">
          <cell r="A1768">
            <v>0.5</v>
          </cell>
          <cell r="B1768" t="str">
            <v>007664939</v>
          </cell>
          <cell r="C1768" t="str">
            <v>SULFURIC ACID</v>
          </cell>
          <cell r="D1768" t="str">
            <v>P9280806</v>
          </cell>
          <cell r="E1768" t="str">
            <v>4186</v>
          </cell>
          <cell r="F1768">
            <v>5</v>
          </cell>
          <cell r="G1768" t="str">
            <v>GL</v>
          </cell>
          <cell r="H1768" t="str">
            <v>ROHCO TIN-SOL</v>
          </cell>
          <cell r="I1768">
            <v>10</v>
          </cell>
          <cell r="J1768">
            <v>1</v>
          </cell>
        </row>
        <row r="1769">
          <cell r="A1769">
            <v>85.799996852874756</v>
          </cell>
          <cell r="B1769" t="str">
            <v>007664939</v>
          </cell>
          <cell r="C1769" t="str">
            <v>SULFURIC ACID</v>
          </cell>
          <cell r="D1769" t="str">
            <v>X63CLEAN</v>
          </cell>
          <cell r="E1769" t="str">
            <v>6083</v>
          </cell>
          <cell r="F1769">
            <v>165</v>
          </cell>
          <cell r="G1769" t="str">
            <v>GL</v>
          </cell>
          <cell r="H1769" t="str">
            <v>ZEP FS FORMULA 3685 #2494</v>
          </cell>
          <cell r="I1769">
            <v>10.399999618530273</v>
          </cell>
          <cell r="J1769">
            <v>5</v>
          </cell>
        </row>
        <row r="1770">
          <cell r="A1770">
            <v>3.2400000572204588</v>
          </cell>
          <cell r="B1770" t="str">
            <v>007664939</v>
          </cell>
          <cell r="C1770" t="str">
            <v>SULFURIC ACID</v>
          </cell>
          <cell r="D1770" t="str">
            <v>T42DRAFT</v>
          </cell>
          <cell r="E1770" t="str">
            <v>1316</v>
          </cell>
          <cell r="F1770">
            <v>2</v>
          </cell>
          <cell r="G1770" t="str">
            <v>GL</v>
          </cell>
          <cell r="H1770" t="str">
            <v>KODAK RAPID FIXER, PART B</v>
          </cell>
          <cell r="I1770">
            <v>10.800000190734863</v>
          </cell>
          <cell r="J1770">
            <v>15</v>
          </cell>
        </row>
        <row r="1771">
          <cell r="A1771">
            <v>266400.00343322754</v>
          </cell>
          <cell r="B1771" t="str">
            <v>007664939</v>
          </cell>
          <cell r="C1771" t="str">
            <v>SULFURIC ACID</v>
          </cell>
          <cell r="D1771" t="str">
            <v>L9783CH</v>
          </cell>
          <cell r="E1771" t="str">
            <v>222</v>
          </cell>
          <cell r="F1771">
            <v>18000</v>
          </cell>
          <cell r="G1771" t="str">
            <v>GL</v>
          </cell>
          <cell r="H1771" t="str">
            <v>SULFURIC ACID</v>
          </cell>
          <cell r="I1771">
            <v>14.800000190734863</v>
          </cell>
          <cell r="J1771">
            <v>100</v>
          </cell>
        </row>
        <row r="1772">
          <cell r="A1772">
            <v>266499.55343013763</v>
          </cell>
          <cell r="C1772" t="str">
            <v>SULFURIC ACID Total</v>
          </cell>
        </row>
        <row r="1773">
          <cell r="A1773">
            <v>3.6312500834465029E-2</v>
          </cell>
          <cell r="B1773" t="str">
            <v>007696120</v>
          </cell>
          <cell r="C1773" t="str">
            <v>TETRAMETHRIN</v>
          </cell>
          <cell r="D1773" t="str">
            <v>L4CLEAN</v>
          </cell>
          <cell r="E1773" t="str">
            <v>3645</v>
          </cell>
          <cell r="F1773">
            <v>0.875</v>
          </cell>
          <cell r="G1773" t="str">
            <v>GL</v>
          </cell>
          <cell r="H1773" t="str">
            <v>PRO-LINK FLYING INSECT KILLER</v>
          </cell>
          <cell r="I1773">
            <v>8.3000001907348633</v>
          </cell>
          <cell r="J1773">
            <v>0.5</v>
          </cell>
        </row>
        <row r="1774">
          <cell r="A1774">
            <v>4.1500000953674315E-2</v>
          </cell>
          <cell r="B1774" t="str">
            <v>007696120</v>
          </cell>
          <cell r="C1774" t="str">
            <v>TETRAMETHRIN</v>
          </cell>
          <cell r="D1774" t="str">
            <v>P2MAINT</v>
          </cell>
          <cell r="E1774" t="str">
            <v>3645</v>
          </cell>
          <cell r="F1774">
            <v>1</v>
          </cell>
          <cell r="G1774" t="str">
            <v>GL</v>
          </cell>
          <cell r="H1774" t="str">
            <v>PRO-LINK FLYING INSECT KILLER</v>
          </cell>
          <cell r="I1774">
            <v>8.3000001907348633</v>
          </cell>
          <cell r="J1774">
            <v>0.5</v>
          </cell>
        </row>
        <row r="1775">
          <cell r="A1775">
            <v>7.7812501788139338E-2</v>
          </cell>
          <cell r="C1775" t="str">
            <v>TETRAMETHRIN Total</v>
          </cell>
        </row>
        <row r="1776">
          <cell r="A1776">
            <v>12.75</v>
          </cell>
          <cell r="B1776" t="str">
            <v>000062566</v>
          </cell>
          <cell r="C1776" t="str">
            <v>THIOUREA</v>
          </cell>
          <cell r="D1776" t="str">
            <v>P9280806</v>
          </cell>
          <cell r="E1776" t="str">
            <v>4187</v>
          </cell>
          <cell r="F1776">
            <v>15</v>
          </cell>
          <cell r="G1776" t="str">
            <v>GL</v>
          </cell>
          <cell r="H1776" t="str">
            <v>ROHCO IMMERSION TIN L-S</v>
          </cell>
          <cell r="I1776">
            <v>8.5</v>
          </cell>
          <cell r="J1776">
            <v>10</v>
          </cell>
        </row>
        <row r="1777">
          <cell r="A1777">
            <v>12.75</v>
          </cell>
          <cell r="C1777" t="str">
            <v>THIOUREA Total</v>
          </cell>
        </row>
        <row r="1778">
          <cell r="A1778">
            <v>2.1960737464666367</v>
          </cell>
          <cell r="B1778" t="str">
            <v>000108883</v>
          </cell>
          <cell r="C1778" t="str">
            <v>TOLUENE (TOLUOL)</v>
          </cell>
          <cell r="D1778" t="str">
            <v>L10LEAN</v>
          </cell>
          <cell r="E1778" t="str">
            <v>254A</v>
          </cell>
          <cell r="F1778">
            <v>1.6875998973846436</v>
          </cell>
          <cell r="G1778" t="str">
            <v>GL</v>
          </cell>
          <cell r="H1778" t="str">
            <v>1303/1303A CRYSTAL CLEAR</v>
          </cell>
          <cell r="I1778">
            <v>10.01</v>
          </cell>
          <cell r="J1778">
            <v>13</v>
          </cell>
        </row>
        <row r="1779">
          <cell r="A1779">
            <v>14.657843120574951</v>
          </cell>
          <cell r="B1779" t="str">
            <v>000108883</v>
          </cell>
          <cell r="C1779" t="str">
            <v>TOLUENE (TOLUOL)</v>
          </cell>
          <cell r="D1779" t="str">
            <v>L10LEAN</v>
          </cell>
          <cell r="E1779" t="str">
            <v>954</v>
          </cell>
          <cell r="F1779">
            <v>14.643199920654297</v>
          </cell>
          <cell r="G1779" t="str">
            <v>GL</v>
          </cell>
          <cell r="H1779" t="str">
            <v>SCOTCH-GRIP 1300 ADHESIVE</v>
          </cell>
          <cell r="I1779">
            <v>10.01</v>
          </cell>
          <cell r="J1779">
            <v>10</v>
          </cell>
        </row>
        <row r="1780">
          <cell r="A1780">
            <v>0.73237162721753124</v>
          </cell>
          <cell r="B1780" t="str">
            <v>000108883</v>
          </cell>
          <cell r="C1780" t="str">
            <v>TOLUENE (TOLUOL)</v>
          </cell>
          <cell r="D1780" t="str">
            <v>L14122H</v>
          </cell>
          <cell r="E1780" t="str">
            <v>254A</v>
          </cell>
          <cell r="F1780">
            <v>0.56279999017715454</v>
          </cell>
          <cell r="G1780" t="str">
            <v>GL</v>
          </cell>
          <cell r="H1780" t="str">
            <v>1303/1303A CRYSTAL CLEAR</v>
          </cell>
          <cell r="I1780">
            <v>10.01</v>
          </cell>
          <cell r="J1780">
            <v>13</v>
          </cell>
        </row>
        <row r="1781">
          <cell r="A1781">
            <v>0.1210209028698504</v>
          </cell>
          <cell r="B1781" t="str">
            <v>000108883</v>
          </cell>
          <cell r="C1781" t="str">
            <v>TOLUENE (TOLUOL)</v>
          </cell>
          <cell r="D1781" t="str">
            <v>L20E</v>
          </cell>
          <cell r="E1781" t="str">
            <v>254A</v>
          </cell>
          <cell r="F1781">
            <v>9.3000002205371857E-2</v>
          </cell>
          <cell r="G1781" t="str">
            <v>GL</v>
          </cell>
          <cell r="H1781" t="str">
            <v>1303/1303A CRYSTAL CLEAR</v>
          </cell>
          <cell r="I1781">
            <v>10.01</v>
          </cell>
          <cell r="J1781">
            <v>13</v>
          </cell>
        </row>
        <row r="1782">
          <cell r="A1782">
            <v>3.7797758439183236</v>
          </cell>
          <cell r="B1782" t="str">
            <v>000108883</v>
          </cell>
          <cell r="C1782" t="str">
            <v>TOLUENE (TOLUOL)</v>
          </cell>
          <cell r="D1782" t="str">
            <v>L24MEC</v>
          </cell>
          <cell r="E1782" t="str">
            <v>7757</v>
          </cell>
          <cell r="F1782">
            <v>0.75519996881484985</v>
          </cell>
          <cell r="G1782" t="str">
            <v>GL</v>
          </cell>
          <cell r="H1782" t="str">
            <v>FORMUFLEX</v>
          </cell>
          <cell r="I1782">
            <v>10.01</v>
          </cell>
          <cell r="J1782">
            <v>50</v>
          </cell>
        </row>
        <row r="1783">
          <cell r="A1783">
            <v>0.73133056959509857</v>
          </cell>
          <cell r="B1783" t="str">
            <v>000108883</v>
          </cell>
          <cell r="C1783" t="str">
            <v>TOLUENE (TOLUOL)</v>
          </cell>
          <cell r="D1783" t="str">
            <v>L24PAINT</v>
          </cell>
          <cell r="E1783" t="str">
            <v>254A</v>
          </cell>
          <cell r="F1783">
            <v>0.56199997663497925</v>
          </cell>
          <cell r="G1783" t="str">
            <v>GL</v>
          </cell>
          <cell r="H1783" t="str">
            <v>1303/1303A CRYSTAL CLEAR</v>
          </cell>
          <cell r="I1783">
            <v>10.01</v>
          </cell>
          <cell r="J1783">
            <v>13</v>
          </cell>
        </row>
        <row r="1784">
          <cell r="A1784">
            <v>76.801725000000005</v>
          </cell>
          <cell r="B1784" t="str">
            <v>000108883</v>
          </cell>
          <cell r="C1784" t="str">
            <v>TOLUENE (TOLUOL)</v>
          </cell>
          <cell r="D1784" t="str">
            <v>L44PNT</v>
          </cell>
          <cell r="E1784" t="str">
            <v>P705</v>
          </cell>
          <cell r="F1784">
            <v>49.5</v>
          </cell>
          <cell r="G1784" t="str">
            <v>GL</v>
          </cell>
          <cell r="H1784" t="str">
            <v>C-2134 GLYPTAL ALKYD</v>
          </cell>
          <cell r="I1784">
            <v>10.01</v>
          </cell>
          <cell r="J1784">
            <v>15.5</v>
          </cell>
        </row>
        <row r="1785">
          <cell r="A1785">
            <v>3.25325</v>
          </cell>
          <cell r="B1785" t="str">
            <v>000108883</v>
          </cell>
          <cell r="C1785" t="str">
            <v>TOLUENE (TOLUOL)</v>
          </cell>
          <cell r="D1785" t="str">
            <v>L730407</v>
          </cell>
          <cell r="E1785" t="str">
            <v>954</v>
          </cell>
          <cell r="F1785">
            <v>3.25</v>
          </cell>
          <cell r="G1785" t="str">
            <v>GL</v>
          </cell>
          <cell r="H1785" t="str">
            <v>SCOTCH-GRIP 1300 ADHESIVE</v>
          </cell>
          <cell r="I1785">
            <v>10.01</v>
          </cell>
          <cell r="J1785">
            <v>10</v>
          </cell>
        </row>
        <row r="1786">
          <cell r="A1786">
            <v>4.5115069694519043</v>
          </cell>
          <cell r="B1786" t="str">
            <v>000108883</v>
          </cell>
          <cell r="C1786" t="str">
            <v>TOLUENE (TOLUOL)</v>
          </cell>
          <cell r="D1786" t="str">
            <v>L740473</v>
          </cell>
          <cell r="E1786" t="str">
            <v>954</v>
          </cell>
          <cell r="F1786">
            <v>4.5069999694824219</v>
          </cell>
          <cell r="G1786" t="str">
            <v>GL</v>
          </cell>
          <cell r="H1786" t="str">
            <v>SCOTCH-GRIP 1300 ADHESIVE</v>
          </cell>
          <cell r="I1786">
            <v>10.01</v>
          </cell>
          <cell r="J1786">
            <v>10</v>
          </cell>
        </row>
        <row r="1787">
          <cell r="A1787">
            <v>1.1279267410039902</v>
          </cell>
          <cell r="B1787" t="str">
            <v>000108883</v>
          </cell>
          <cell r="C1787" t="str">
            <v>TOLUENE (TOLUOL)</v>
          </cell>
          <cell r="D1787" t="str">
            <v>LALTOONA</v>
          </cell>
          <cell r="E1787" t="str">
            <v>954</v>
          </cell>
          <cell r="F1787">
            <v>1.1267999410629272</v>
          </cell>
          <cell r="G1787" t="str">
            <v>GL</v>
          </cell>
          <cell r="H1787" t="str">
            <v>SCOTCH-GRIP 1300 ADHESIVE</v>
          </cell>
          <cell r="I1787">
            <v>10.01</v>
          </cell>
          <cell r="J1787">
            <v>10</v>
          </cell>
        </row>
        <row r="1788">
          <cell r="A1788">
            <v>5.6388328914642329</v>
          </cell>
          <cell r="B1788" t="str">
            <v>000108883</v>
          </cell>
          <cell r="C1788" t="str">
            <v>TOLUENE (TOLUOL)</v>
          </cell>
          <cell r="D1788" t="str">
            <v>P314ASM</v>
          </cell>
          <cell r="E1788" t="str">
            <v>954</v>
          </cell>
          <cell r="F1788">
            <v>5.6331996917724609</v>
          </cell>
          <cell r="G1788" t="str">
            <v>GL</v>
          </cell>
          <cell r="H1788" t="str">
            <v>SCOTCH-GRIP 1300 ADHESIVE</v>
          </cell>
          <cell r="I1788">
            <v>10.01</v>
          </cell>
          <cell r="J1788">
            <v>10</v>
          </cell>
        </row>
        <row r="1789">
          <cell r="A1789">
            <v>3.0029999999999997</v>
          </cell>
          <cell r="B1789" t="str">
            <v>000108883</v>
          </cell>
          <cell r="C1789" t="str">
            <v>TOLUENE (TOLUOL)</v>
          </cell>
          <cell r="D1789" t="str">
            <v>P5220124</v>
          </cell>
          <cell r="E1789" t="str">
            <v>374</v>
          </cell>
          <cell r="F1789">
            <v>0.5</v>
          </cell>
          <cell r="G1789" t="str">
            <v>GL</v>
          </cell>
          <cell r="H1789" t="str">
            <v>PEEL MASK</v>
          </cell>
          <cell r="I1789">
            <v>10.01</v>
          </cell>
          <cell r="J1789">
            <v>60</v>
          </cell>
        </row>
        <row r="1790">
          <cell r="A1790">
            <v>0.25025000000000003</v>
          </cell>
          <cell r="B1790" t="str">
            <v>000108883</v>
          </cell>
          <cell r="C1790" t="str">
            <v>TOLUENE (TOLUOL)</v>
          </cell>
          <cell r="D1790" t="str">
            <v>P541508</v>
          </cell>
          <cell r="E1790" t="str">
            <v>954</v>
          </cell>
          <cell r="F1790">
            <v>0.25</v>
          </cell>
          <cell r="G1790" t="str">
            <v>GL</v>
          </cell>
          <cell r="H1790" t="str">
            <v>SCOTCH-GRIP 1300 ADHESIVE</v>
          </cell>
          <cell r="I1790">
            <v>10.01</v>
          </cell>
          <cell r="J1790">
            <v>10</v>
          </cell>
        </row>
        <row r="1791">
          <cell r="A1791">
            <v>0.25025000000000003</v>
          </cell>
          <cell r="B1791" t="str">
            <v>000108883</v>
          </cell>
          <cell r="C1791" t="str">
            <v>TOLUENE (TOLUOL)</v>
          </cell>
          <cell r="D1791" t="str">
            <v>P5422600</v>
          </cell>
          <cell r="E1791" t="str">
            <v>954</v>
          </cell>
          <cell r="F1791">
            <v>0.25</v>
          </cell>
          <cell r="G1791" t="str">
            <v>GL</v>
          </cell>
          <cell r="H1791" t="str">
            <v>SCOTCH-GRIP 1300 ADHESIVE</v>
          </cell>
          <cell r="I1791">
            <v>10.01</v>
          </cell>
          <cell r="J1791">
            <v>10</v>
          </cell>
        </row>
        <row r="1792">
          <cell r="A1792">
            <v>2.5024999999999999</v>
          </cell>
          <cell r="B1792" t="str">
            <v>000108883</v>
          </cell>
          <cell r="C1792" t="str">
            <v>TOLUENE (TOLUOL)</v>
          </cell>
          <cell r="D1792" t="str">
            <v>P9270732</v>
          </cell>
          <cell r="E1792" t="str">
            <v>954</v>
          </cell>
          <cell r="F1792">
            <v>2.5</v>
          </cell>
          <cell r="G1792" t="str">
            <v>GL</v>
          </cell>
          <cell r="H1792" t="str">
            <v>SCOTCH-GRIP 1300 ADHESIVE</v>
          </cell>
          <cell r="I1792">
            <v>10.01</v>
          </cell>
          <cell r="J1792">
            <v>10</v>
          </cell>
        </row>
        <row r="1793">
          <cell r="A1793">
            <v>0.73133056959509857</v>
          </cell>
          <cell r="B1793" t="str">
            <v>000108883</v>
          </cell>
          <cell r="C1793" t="str">
            <v>TOLUENE (TOLUOL)</v>
          </cell>
          <cell r="D1793" t="str">
            <v>T732307</v>
          </cell>
          <cell r="E1793" t="str">
            <v>254A</v>
          </cell>
          <cell r="F1793">
            <v>0.56199997663497925</v>
          </cell>
          <cell r="G1793" t="str">
            <v>GL</v>
          </cell>
          <cell r="H1793" t="str">
            <v>1303/1303A CRYSTAL CLEAR</v>
          </cell>
          <cell r="I1793">
            <v>10.01</v>
          </cell>
          <cell r="J1793">
            <v>13</v>
          </cell>
        </row>
        <row r="1794">
          <cell r="A1794">
            <v>1.4647432544350625</v>
          </cell>
          <cell r="B1794" t="str">
            <v>000108883</v>
          </cell>
          <cell r="C1794" t="str">
            <v>TOLUENE (TOLUOL)</v>
          </cell>
          <cell r="D1794" t="str">
            <v>T732310</v>
          </cell>
          <cell r="E1794" t="str">
            <v>254A</v>
          </cell>
          <cell r="F1794">
            <v>1.1255999803543091</v>
          </cell>
          <cell r="G1794" t="str">
            <v>GL</v>
          </cell>
          <cell r="H1794" t="str">
            <v>1303/1303A CRYSTAL CLEAR</v>
          </cell>
          <cell r="I1794">
            <v>10.01</v>
          </cell>
          <cell r="J1794">
            <v>13</v>
          </cell>
        </row>
        <row r="1795">
          <cell r="A1795">
            <v>2.255052787780762</v>
          </cell>
          <cell r="B1795" t="str">
            <v>000108883</v>
          </cell>
          <cell r="C1795" t="str">
            <v>TOLUENE (TOLUOL)</v>
          </cell>
          <cell r="D1795" t="str">
            <v>T732310</v>
          </cell>
          <cell r="E1795" t="str">
            <v>954</v>
          </cell>
          <cell r="F1795">
            <v>2.2527999877929688</v>
          </cell>
          <cell r="G1795" t="str">
            <v>GL</v>
          </cell>
          <cell r="H1795" t="str">
            <v>SCOTCH-GRIP 1300 ADHESIVE</v>
          </cell>
          <cell r="I1795">
            <v>10.01</v>
          </cell>
          <cell r="J1795">
            <v>10</v>
          </cell>
        </row>
        <row r="1796">
          <cell r="A1796">
            <v>3.3829796481132508</v>
          </cell>
          <cell r="B1796" t="str">
            <v>000108883</v>
          </cell>
          <cell r="C1796" t="str">
            <v>TOLUENE (TOLUOL)</v>
          </cell>
          <cell r="D1796" t="str">
            <v>T741382</v>
          </cell>
          <cell r="E1796" t="str">
            <v>954</v>
          </cell>
          <cell r="F1796">
            <v>3.3796000480651855</v>
          </cell>
          <cell r="G1796" t="str">
            <v>GL</v>
          </cell>
          <cell r="H1796" t="str">
            <v>SCOTCH-GRIP 1300 ADHESIVE</v>
          </cell>
          <cell r="I1796">
            <v>10.01</v>
          </cell>
          <cell r="J1796">
            <v>10</v>
          </cell>
        </row>
        <row r="1797">
          <cell r="A1797">
            <v>1.1271260467767716</v>
          </cell>
          <cell r="B1797" t="str">
            <v>000108883</v>
          </cell>
          <cell r="C1797" t="str">
            <v>TOLUENE (TOLUOL)</v>
          </cell>
          <cell r="D1797" t="str">
            <v>T758005</v>
          </cell>
          <cell r="E1797" t="str">
            <v>954</v>
          </cell>
          <cell r="F1797">
            <v>1.1260000467300415</v>
          </cell>
          <cell r="G1797" t="str">
            <v>GL</v>
          </cell>
          <cell r="H1797" t="str">
            <v>SCOTCH-GRIP 1300 ADHESIVE</v>
          </cell>
          <cell r="I1797">
            <v>10.01</v>
          </cell>
          <cell r="J1797">
            <v>10</v>
          </cell>
        </row>
        <row r="1798">
          <cell r="A1798">
            <v>1.1271260467767716</v>
          </cell>
          <cell r="B1798" t="str">
            <v>000108883</v>
          </cell>
          <cell r="C1798" t="str">
            <v>TOLUENE (TOLUOL)</v>
          </cell>
          <cell r="D1798" t="str">
            <v>T758029</v>
          </cell>
          <cell r="E1798" t="str">
            <v>954</v>
          </cell>
          <cell r="F1798">
            <v>1.1260000467300415</v>
          </cell>
          <cell r="G1798" t="str">
            <v>GL</v>
          </cell>
          <cell r="H1798" t="str">
            <v>SCOTCH-GRIP 1300 ADHESIVE</v>
          </cell>
          <cell r="I1798">
            <v>10.01</v>
          </cell>
          <cell r="J1798">
            <v>10</v>
          </cell>
        </row>
        <row r="1799">
          <cell r="A1799">
            <v>13.513500000000001</v>
          </cell>
          <cell r="B1799" t="str">
            <v>000108883</v>
          </cell>
          <cell r="C1799" t="str">
            <v>TOLUENE (TOLUOL)</v>
          </cell>
          <cell r="D1799" t="str">
            <v>X420006</v>
          </cell>
          <cell r="E1799" t="str">
            <v>374</v>
          </cell>
          <cell r="F1799">
            <v>2.25</v>
          </cell>
          <cell r="G1799" t="str">
            <v>GL</v>
          </cell>
          <cell r="H1799" t="str">
            <v>PEEL MASK</v>
          </cell>
          <cell r="I1799">
            <v>10.01</v>
          </cell>
          <cell r="J1799">
            <v>60</v>
          </cell>
        </row>
        <row r="1800">
          <cell r="A1800">
            <v>1.1271260467767716</v>
          </cell>
          <cell r="B1800" t="str">
            <v>000108883</v>
          </cell>
          <cell r="C1800" t="str">
            <v>TOLUENE (TOLUOL)</v>
          </cell>
          <cell r="D1800" t="str">
            <v>X420012</v>
          </cell>
          <cell r="E1800" t="str">
            <v>954</v>
          </cell>
          <cell r="F1800">
            <v>1.1260000467300415</v>
          </cell>
          <cell r="G1800" t="str">
            <v>GL</v>
          </cell>
          <cell r="H1800" t="str">
            <v>SCOTCH-GRIP 1300 ADHESIVE</v>
          </cell>
          <cell r="I1800">
            <v>10.01</v>
          </cell>
          <cell r="J1800">
            <v>10</v>
          </cell>
        </row>
        <row r="1801">
          <cell r="A1801">
            <v>1.4512500256299972</v>
          </cell>
          <cell r="B1801" t="str">
            <v>000108883</v>
          </cell>
          <cell r="C1801" t="str">
            <v>TOLUENE (TOLUOL)</v>
          </cell>
          <cell r="D1801" t="str">
            <v>L10LEAN</v>
          </cell>
          <cell r="E1801" t="str">
            <v>P1114</v>
          </cell>
          <cell r="F1801">
            <v>0.625</v>
          </cell>
          <cell r="G1801" t="str">
            <v>GL</v>
          </cell>
          <cell r="H1801" t="str">
            <v>1765 GOLD</v>
          </cell>
          <cell r="I1801">
            <v>5.4000000953674316</v>
          </cell>
          <cell r="J1801">
            <v>43</v>
          </cell>
        </row>
        <row r="1802">
          <cell r="A1802">
            <v>73.080002403259286</v>
          </cell>
          <cell r="B1802" t="str">
            <v>000108883</v>
          </cell>
          <cell r="C1802" t="str">
            <v>TOLUENE (TOLUOL)</v>
          </cell>
          <cell r="D1802" t="str">
            <v>L24MEC</v>
          </cell>
          <cell r="E1802" t="str">
            <v>4911</v>
          </cell>
          <cell r="F1802">
            <v>42</v>
          </cell>
          <cell r="G1802" t="str">
            <v>GL</v>
          </cell>
          <cell r="H1802" t="str">
            <v>CCC CARBURATOR &amp; CHOKE CLEANER</v>
          </cell>
          <cell r="I1802">
            <v>5.8000001907348633</v>
          </cell>
          <cell r="J1802">
            <v>30</v>
          </cell>
        </row>
        <row r="1803">
          <cell r="A1803">
            <v>5.2200001716613773</v>
          </cell>
          <cell r="B1803" t="str">
            <v>000108883</v>
          </cell>
          <cell r="C1803" t="str">
            <v>TOLUENE (TOLUOL)</v>
          </cell>
          <cell r="D1803" t="str">
            <v>L2AJITNE</v>
          </cell>
          <cell r="E1803" t="str">
            <v>4911</v>
          </cell>
          <cell r="F1803">
            <v>3</v>
          </cell>
          <cell r="G1803" t="str">
            <v>GL</v>
          </cell>
          <cell r="H1803" t="str">
            <v>CCC CARBURATOR &amp; CHOKE CLEANER</v>
          </cell>
          <cell r="I1803">
            <v>5.8000001907348633</v>
          </cell>
          <cell r="J1803">
            <v>30</v>
          </cell>
        </row>
        <row r="1804">
          <cell r="A1804">
            <v>10.440000343322755</v>
          </cell>
          <cell r="B1804" t="str">
            <v>000108883</v>
          </cell>
          <cell r="C1804" t="str">
            <v>TOLUENE (TOLUOL)</v>
          </cell>
          <cell r="D1804" t="str">
            <v>L2AJITNEY</v>
          </cell>
          <cell r="E1804" t="str">
            <v>4911</v>
          </cell>
          <cell r="F1804">
            <v>6</v>
          </cell>
          <cell r="G1804" t="str">
            <v>GL</v>
          </cell>
          <cell r="H1804" t="str">
            <v>CCC CARBURATOR &amp; CHOKE CLEANER</v>
          </cell>
          <cell r="I1804">
            <v>5.8000001907348633</v>
          </cell>
          <cell r="J1804">
            <v>30</v>
          </cell>
        </row>
        <row r="1805">
          <cell r="A1805">
            <v>0.58672799490165628</v>
          </cell>
          <cell r="B1805" t="str">
            <v>000108883</v>
          </cell>
          <cell r="C1805" t="str">
            <v>TOLUENE (TOLUOL)</v>
          </cell>
          <cell r="D1805" t="str">
            <v>L4PAINT</v>
          </cell>
          <cell r="E1805" t="str">
            <v>P822</v>
          </cell>
          <cell r="F1805">
            <v>0.56199997663497925</v>
          </cell>
          <cell r="G1805" t="str">
            <v>GL</v>
          </cell>
          <cell r="H1805" t="str">
            <v>GLOSS RED ACRYLIC ENAMEL</v>
          </cell>
          <cell r="I1805">
            <v>5.8000001907348633</v>
          </cell>
          <cell r="J1805">
            <v>18</v>
          </cell>
        </row>
        <row r="1806">
          <cell r="A1806">
            <v>14.879999542236328</v>
          </cell>
          <cell r="B1806" t="str">
            <v>000108883</v>
          </cell>
          <cell r="C1806" t="str">
            <v>TOLUENE (TOLUOL)</v>
          </cell>
          <cell r="D1806" t="str">
            <v>L10JITNY</v>
          </cell>
          <cell r="E1806" t="str">
            <v>4649</v>
          </cell>
          <cell r="F1806">
            <v>7.5</v>
          </cell>
          <cell r="G1806" t="str">
            <v>GL</v>
          </cell>
          <cell r="H1806" t="str">
            <v>BRAKE PARTS CLEANER NON-CHLOR.</v>
          </cell>
          <cell r="I1806">
            <v>6.1999998092651367</v>
          </cell>
          <cell r="J1806">
            <v>32</v>
          </cell>
        </row>
        <row r="1807">
          <cell r="A1807">
            <v>2.2319999313354493</v>
          </cell>
          <cell r="B1807" t="str">
            <v>000108883</v>
          </cell>
          <cell r="C1807" t="str">
            <v>TOLUENE (TOLUOL)</v>
          </cell>
          <cell r="D1807" t="str">
            <v>L10LEAN</v>
          </cell>
          <cell r="E1807" t="str">
            <v>P621</v>
          </cell>
          <cell r="F1807">
            <v>3</v>
          </cell>
          <cell r="G1807" t="str">
            <v>GL</v>
          </cell>
          <cell r="H1807" t="str">
            <v>140-0506 GLOSS BLACK</v>
          </cell>
          <cell r="I1807">
            <v>6.1999998092651367</v>
          </cell>
          <cell r="J1807">
            <v>12</v>
          </cell>
        </row>
        <row r="1808">
          <cell r="A1808">
            <v>30.968999047279357</v>
          </cell>
          <cell r="B1808" t="str">
            <v>000108883</v>
          </cell>
          <cell r="C1808" t="str">
            <v>TOLUENE (TOLUOL)</v>
          </cell>
          <cell r="D1808" t="str">
            <v>L10PAINT</v>
          </cell>
          <cell r="E1808" t="str">
            <v>P621</v>
          </cell>
          <cell r="F1808">
            <v>41.625</v>
          </cell>
          <cell r="G1808" t="str">
            <v>GL</v>
          </cell>
          <cell r="H1808" t="str">
            <v>140-0506 GLOSS BLACK</v>
          </cell>
          <cell r="I1808">
            <v>6.1999998092651367</v>
          </cell>
          <cell r="J1808">
            <v>12</v>
          </cell>
        </row>
        <row r="1809">
          <cell r="A1809">
            <v>15.809999513626099</v>
          </cell>
          <cell r="B1809" t="str">
            <v>000108883</v>
          </cell>
          <cell r="C1809" t="str">
            <v>TOLUENE (TOLUOL)</v>
          </cell>
          <cell r="D1809" t="str">
            <v>L10PNT98</v>
          </cell>
          <cell r="E1809" t="str">
            <v>P621</v>
          </cell>
          <cell r="F1809">
            <v>21.25</v>
          </cell>
          <cell r="G1809" t="str">
            <v>GL</v>
          </cell>
          <cell r="H1809" t="str">
            <v>140-0506 GLOSS BLACK</v>
          </cell>
          <cell r="I1809">
            <v>6.1999998092651367</v>
          </cell>
          <cell r="J1809">
            <v>12</v>
          </cell>
        </row>
        <row r="1810">
          <cell r="A1810">
            <v>369.51998863220217</v>
          </cell>
          <cell r="B1810" t="str">
            <v>000108883</v>
          </cell>
          <cell r="C1810" t="str">
            <v>TOLUENE (TOLUOL)</v>
          </cell>
          <cell r="D1810" t="str">
            <v>L24MEC</v>
          </cell>
          <cell r="E1810" t="str">
            <v>4649</v>
          </cell>
          <cell r="F1810">
            <v>186.25</v>
          </cell>
          <cell r="G1810" t="str">
            <v>GL</v>
          </cell>
          <cell r="H1810" t="str">
            <v>BRAKE PARTS CLEANER NON-CHLOR.</v>
          </cell>
          <cell r="I1810">
            <v>6.1999998092651367</v>
          </cell>
          <cell r="J1810">
            <v>32</v>
          </cell>
        </row>
        <row r="1811">
          <cell r="A1811">
            <v>0.74399997711181642</v>
          </cell>
          <cell r="B1811" t="str">
            <v>000108883</v>
          </cell>
          <cell r="C1811" t="str">
            <v>TOLUENE (TOLUOL)</v>
          </cell>
          <cell r="D1811" t="str">
            <v>L24PAINT</v>
          </cell>
          <cell r="E1811" t="str">
            <v>P621</v>
          </cell>
          <cell r="F1811">
            <v>1</v>
          </cell>
          <cell r="G1811" t="str">
            <v>GL</v>
          </cell>
          <cell r="H1811" t="str">
            <v>140-0506 GLOSS BLACK</v>
          </cell>
          <cell r="I1811">
            <v>6.1999998092651367</v>
          </cell>
          <cell r="J1811">
            <v>12</v>
          </cell>
        </row>
        <row r="1812">
          <cell r="A1812">
            <v>8.9279997253417971</v>
          </cell>
          <cell r="B1812" t="str">
            <v>000108883</v>
          </cell>
          <cell r="C1812" t="str">
            <v>TOLUENE (TOLUOL)</v>
          </cell>
          <cell r="D1812" t="str">
            <v>L2AJITNE</v>
          </cell>
          <cell r="E1812" t="str">
            <v>4649</v>
          </cell>
          <cell r="F1812">
            <v>4.5</v>
          </cell>
          <cell r="G1812" t="str">
            <v>GL</v>
          </cell>
          <cell r="H1812" t="str">
            <v>BRAKE PARTS CLEANER NON-CHLOR.</v>
          </cell>
          <cell r="I1812">
            <v>6.1999998092651367</v>
          </cell>
          <cell r="J1812">
            <v>32</v>
          </cell>
        </row>
        <row r="1813">
          <cell r="A1813">
            <v>17.855999450683594</v>
          </cell>
          <cell r="B1813" t="str">
            <v>000108883</v>
          </cell>
          <cell r="C1813" t="str">
            <v>TOLUENE (TOLUOL)</v>
          </cell>
          <cell r="D1813" t="str">
            <v>L2AJITNEY</v>
          </cell>
          <cell r="E1813" t="str">
            <v>4649</v>
          </cell>
          <cell r="F1813">
            <v>9</v>
          </cell>
          <cell r="G1813" t="str">
            <v>GL</v>
          </cell>
          <cell r="H1813" t="str">
            <v>BRAKE PARTS CLEANER NON-CHLOR.</v>
          </cell>
          <cell r="I1813">
            <v>6.1999998092651367</v>
          </cell>
          <cell r="J1813">
            <v>32</v>
          </cell>
        </row>
        <row r="1814">
          <cell r="A1814">
            <v>50.591998443603515</v>
          </cell>
          <cell r="B1814" t="str">
            <v>000108883</v>
          </cell>
          <cell r="C1814" t="str">
            <v>TOLUENE (TOLUOL)</v>
          </cell>
          <cell r="D1814" t="str">
            <v>L42JITBW</v>
          </cell>
          <cell r="E1814" t="str">
            <v>4649</v>
          </cell>
          <cell r="F1814">
            <v>25.5</v>
          </cell>
          <cell r="G1814" t="str">
            <v>GL</v>
          </cell>
          <cell r="H1814" t="str">
            <v>BRAKE PARTS CLEANER NON-CHLOR.</v>
          </cell>
          <cell r="I1814">
            <v>6.1999998092651367</v>
          </cell>
          <cell r="J1814">
            <v>32</v>
          </cell>
        </row>
        <row r="1815">
          <cell r="A1815">
            <v>0.55799998283386232</v>
          </cell>
          <cell r="B1815" t="str">
            <v>000108883</v>
          </cell>
          <cell r="C1815" t="str">
            <v>TOLUENE (TOLUOL)</v>
          </cell>
          <cell r="D1815" t="str">
            <v>L4PAINT</v>
          </cell>
          <cell r="E1815" t="str">
            <v>P621</v>
          </cell>
          <cell r="F1815">
            <v>0.75</v>
          </cell>
          <cell r="G1815" t="str">
            <v>GL</v>
          </cell>
          <cell r="H1815" t="str">
            <v>140-0506 GLOSS BLACK</v>
          </cell>
          <cell r="I1815">
            <v>6.1999998092651367</v>
          </cell>
          <cell r="J1815">
            <v>12</v>
          </cell>
        </row>
        <row r="1816">
          <cell r="A1816">
            <v>5.9519998168945314</v>
          </cell>
          <cell r="B1816" t="str">
            <v>000108883</v>
          </cell>
          <cell r="C1816" t="str">
            <v>TOLUENE (TOLUOL)</v>
          </cell>
          <cell r="D1816" t="str">
            <v>L50OILS</v>
          </cell>
          <cell r="E1816" t="str">
            <v>4649</v>
          </cell>
          <cell r="F1816">
            <v>3</v>
          </cell>
          <cell r="G1816" t="str">
            <v>GL</v>
          </cell>
          <cell r="H1816" t="str">
            <v>BRAKE PARTS CLEANER NON-CHLOR.</v>
          </cell>
          <cell r="I1816">
            <v>6.1999998092651367</v>
          </cell>
          <cell r="J1816">
            <v>32</v>
          </cell>
        </row>
        <row r="1817">
          <cell r="A1817">
            <v>3.7199998855590817</v>
          </cell>
          <cell r="B1817" t="str">
            <v>000108883</v>
          </cell>
          <cell r="C1817" t="str">
            <v>TOLUENE (TOLUOL)</v>
          </cell>
          <cell r="D1817" t="str">
            <v>L60MAINT</v>
          </cell>
          <cell r="E1817" t="str">
            <v>P621</v>
          </cell>
          <cell r="F1817">
            <v>5</v>
          </cell>
          <cell r="G1817" t="str">
            <v>GL</v>
          </cell>
          <cell r="H1817" t="str">
            <v>140-0506 GLOSS BLACK</v>
          </cell>
          <cell r="I1817">
            <v>6.1999998092651367</v>
          </cell>
          <cell r="J1817">
            <v>12</v>
          </cell>
        </row>
        <row r="1818">
          <cell r="A1818">
            <v>140.11999568939208</v>
          </cell>
          <cell r="B1818" t="str">
            <v>000108883</v>
          </cell>
          <cell r="C1818" t="str">
            <v>TOLUENE (TOLUOL)</v>
          </cell>
          <cell r="D1818" t="str">
            <v>LFMIEERR</v>
          </cell>
          <cell r="E1818" t="str">
            <v>4649</v>
          </cell>
          <cell r="F1818">
            <v>70.625</v>
          </cell>
          <cell r="G1818" t="str">
            <v>GL</v>
          </cell>
          <cell r="H1818" t="str">
            <v>BRAKE PARTS CLEANER NON-CHLOR.</v>
          </cell>
          <cell r="I1818">
            <v>6.1999998092651367</v>
          </cell>
          <cell r="J1818">
            <v>32</v>
          </cell>
        </row>
        <row r="1819">
          <cell r="A1819">
            <v>7.2539997768402102</v>
          </cell>
          <cell r="B1819" t="str">
            <v>000108883</v>
          </cell>
          <cell r="C1819" t="str">
            <v>TOLUENE (TOLUOL)</v>
          </cell>
          <cell r="D1819" t="str">
            <v>LFMIEERR</v>
          </cell>
          <cell r="E1819" t="str">
            <v>P621</v>
          </cell>
          <cell r="F1819">
            <v>9.75</v>
          </cell>
          <cell r="G1819" t="str">
            <v>GL</v>
          </cell>
          <cell r="H1819" t="str">
            <v>140-0506 GLOSS BLACK</v>
          </cell>
          <cell r="I1819">
            <v>6.1999998092651367</v>
          </cell>
          <cell r="J1819">
            <v>12</v>
          </cell>
        </row>
        <row r="1820">
          <cell r="A1820">
            <v>1.1159999656677246</v>
          </cell>
          <cell r="B1820" t="str">
            <v>000108883</v>
          </cell>
          <cell r="C1820" t="str">
            <v>TOLUENE (TOLUOL)</v>
          </cell>
          <cell r="D1820" t="str">
            <v>P638384</v>
          </cell>
          <cell r="E1820" t="str">
            <v>P621</v>
          </cell>
          <cell r="F1820">
            <v>1.5</v>
          </cell>
          <cell r="G1820" t="str">
            <v>GL</v>
          </cell>
          <cell r="H1820" t="str">
            <v>140-0506 GLOSS BLACK</v>
          </cell>
          <cell r="I1820">
            <v>6.1999998092651367</v>
          </cell>
          <cell r="J1820">
            <v>12</v>
          </cell>
        </row>
        <row r="1821">
          <cell r="A1821">
            <v>23.807999267578126</v>
          </cell>
          <cell r="B1821" t="str">
            <v>000108883</v>
          </cell>
          <cell r="C1821" t="str">
            <v>TOLUENE (TOLUOL)</v>
          </cell>
          <cell r="D1821" t="str">
            <v>PSHAFT</v>
          </cell>
          <cell r="E1821" t="str">
            <v>4649</v>
          </cell>
          <cell r="F1821">
            <v>12</v>
          </cell>
          <cell r="G1821" t="str">
            <v>GL</v>
          </cell>
          <cell r="H1821" t="str">
            <v>BRAKE PARTS CLEANER NON-CHLOR.</v>
          </cell>
          <cell r="I1821">
            <v>6.1999998092651367</v>
          </cell>
          <cell r="J1821">
            <v>32</v>
          </cell>
        </row>
        <row r="1822">
          <cell r="A1822">
            <v>4.4639998626708985</v>
          </cell>
          <cell r="B1822" t="str">
            <v>000108883</v>
          </cell>
          <cell r="C1822" t="str">
            <v>TOLUENE (TOLUOL)</v>
          </cell>
          <cell r="D1822" t="str">
            <v>T741382</v>
          </cell>
          <cell r="E1822" t="str">
            <v>P621</v>
          </cell>
          <cell r="F1822">
            <v>6</v>
          </cell>
          <cell r="G1822" t="str">
            <v>GL</v>
          </cell>
          <cell r="H1822" t="str">
            <v>140-0506 GLOSS BLACK</v>
          </cell>
          <cell r="I1822">
            <v>6.1999998092651367</v>
          </cell>
          <cell r="J1822">
            <v>12</v>
          </cell>
        </row>
        <row r="1823">
          <cell r="A1823">
            <v>1.9372500586509704</v>
          </cell>
          <cell r="B1823" t="str">
            <v>000108883</v>
          </cell>
          <cell r="C1823" t="str">
            <v>TOLUENE (TOLUOL)</v>
          </cell>
          <cell r="D1823" t="str">
            <v>L10LEAN</v>
          </cell>
          <cell r="E1823" t="str">
            <v>P620</v>
          </cell>
          <cell r="F1823">
            <v>0.75</v>
          </cell>
          <cell r="G1823" t="str">
            <v>GL</v>
          </cell>
          <cell r="H1823" t="str">
            <v>140-0530 CHROME ALUMINUM</v>
          </cell>
          <cell r="I1823">
            <v>6.3000001907348633</v>
          </cell>
          <cell r="J1823">
            <v>41</v>
          </cell>
        </row>
        <row r="1824">
          <cell r="A1824">
            <v>5.8117501759529109</v>
          </cell>
          <cell r="B1824" t="str">
            <v>000108883</v>
          </cell>
          <cell r="C1824" t="str">
            <v>TOLUENE (TOLUOL)</v>
          </cell>
          <cell r="D1824" t="str">
            <v>L20OILS</v>
          </cell>
          <cell r="E1824" t="str">
            <v>P620</v>
          </cell>
          <cell r="F1824">
            <v>2.25</v>
          </cell>
          <cell r="G1824" t="str">
            <v>GL</v>
          </cell>
          <cell r="H1824" t="str">
            <v>140-0530 CHROME ALUMINUM</v>
          </cell>
          <cell r="I1824">
            <v>6.3000001907348633</v>
          </cell>
          <cell r="J1824">
            <v>41</v>
          </cell>
        </row>
        <row r="1825">
          <cell r="A1825">
            <v>0.64575001955032352</v>
          </cell>
          <cell r="B1825" t="str">
            <v>000108883</v>
          </cell>
          <cell r="C1825" t="str">
            <v>TOLUENE (TOLUOL)</v>
          </cell>
          <cell r="D1825" t="str">
            <v>L24PAINT</v>
          </cell>
          <cell r="E1825" t="str">
            <v>P620</v>
          </cell>
          <cell r="F1825">
            <v>0.25</v>
          </cell>
          <cell r="G1825" t="str">
            <v>GL</v>
          </cell>
          <cell r="H1825" t="str">
            <v>140-0530 CHROME ALUMINUM</v>
          </cell>
          <cell r="I1825">
            <v>6.3000001907348633</v>
          </cell>
          <cell r="J1825">
            <v>41</v>
          </cell>
        </row>
        <row r="1826">
          <cell r="A1826">
            <v>18.144000549316406</v>
          </cell>
          <cell r="B1826" t="str">
            <v>000108883</v>
          </cell>
          <cell r="C1826" t="str">
            <v>TOLUENE (TOLUOL)</v>
          </cell>
          <cell r="D1826" t="str">
            <v>L24TRNS</v>
          </cell>
          <cell r="E1826" t="str">
            <v>P59</v>
          </cell>
          <cell r="F1826">
            <v>24</v>
          </cell>
          <cell r="G1826" t="str">
            <v>GL</v>
          </cell>
          <cell r="H1826" t="str">
            <v>KOT BLACK PAINT</v>
          </cell>
          <cell r="I1826">
            <v>6.3000001907348633</v>
          </cell>
          <cell r="J1826">
            <v>12</v>
          </cell>
        </row>
        <row r="1827">
          <cell r="A1827">
            <v>2.5830000782012941</v>
          </cell>
          <cell r="B1827" t="str">
            <v>000108883</v>
          </cell>
          <cell r="C1827" t="str">
            <v>TOLUENE (TOLUOL)</v>
          </cell>
          <cell r="D1827" t="str">
            <v>L2AJITNEY</v>
          </cell>
          <cell r="E1827" t="str">
            <v>P620</v>
          </cell>
          <cell r="F1827">
            <v>1</v>
          </cell>
          <cell r="G1827" t="str">
            <v>GL</v>
          </cell>
          <cell r="H1827" t="str">
            <v>140-0530 CHROME ALUMINUM</v>
          </cell>
          <cell r="I1827">
            <v>6.3000001907348633</v>
          </cell>
          <cell r="J1827">
            <v>41</v>
          </cell>
        </row>
        <row r="1828">
          <cell r="A1828">
            <v>11.623500351905822</v>
          </cell>
          <cell r="B1828" t="str">
            <v>000108883</v>
          </cell>
          <cell r="C1828" t="str">
            <v>TOLUENE (TOLUOL)</v>
          </cell>
          <cell r="D1828" t="str">
            <v>L4PAINT</v>
          </cell>
          <cell r="E1828" t="str">
            <v>P620</v>
          </cell>
          <cell r="F1828">
            <v>4.5</v>
          </cell>
          <cell r="G1828" t="str">
            <v>GL</v>
          </cell>
          <cell r="H1828" t="str">
            <v>140-0530 CHROME ALUMINUM</v>
          </cell>
          <cell r="I1828">
            <v>6.3000001907348633</v>
          </cell>
          <cell r="J1828">
            <v>41</v>
          </cell>
        </row>
        <row r="1829">
          <cell r="A1829">
            <v>2.2680000686645507</v>
          </cell>
          <cell r="B1829" t="str">
            <v>000108883</v>
          </cell>
          <cell r="C1829" t="str">
            <v>TOLUENE (TOLUOL)</v>
          </cell>
          <cell r="D1829" t="str">
            <v>L9783VM</v>
          </cell>
          <cell r="E1829" t="str">
            <v>P59</v>
          </cell>
          <cell r="F1829">
            <v>3</v>
          </cell>
          <cell r="G1829" t="str">
            <v>GL</v>
          </cell>
          <cell r="H1829" t="str">
            <v>KOT BLACK PAINT</v>
          </cell>
          <cell r="I1829">
            <v>6.3000001907348633</v>
          </cell>
          <cell r="J1829">
            <v>12</v>
          </cell>
        </row>
        <row r="1830">
          <cell r="A1830">
            <v>3.8745001173019409</v>
          </cell>
          <cell r="B1830" t="str">
            <v>000108883</v>
          </cell>
          <cell r="C1830" t="str">
            <v>TOLUENE (TOLUOL)</v>
          </cell>
          <cell r="D1830" t="str">
            <v>LFMIEERR</v>
          </cell>
          <cell r="E1830" t="str">
            <v>P620</v>
          </cell>
          <cell r="F1830">
            <v>1.5</v>
          </cell>
          <cell r="G1830" t="str">
            <v>GL</v>
          </cell>
          <cell r="H1830" t="str">
            <v>140-0530 CHROME ALUMINUM</v>
          </cell>
          <cell r="I1830">
            <v>6.3000001907348633</v>
          </cell>
          <cell r="J1830">
            <v>41</v>
          </cell>
        </row>
        <row r="1831">
          <cell r="A1831">
            <v>4.1973751270771027</v>
          </cell>
          <cell r="B1831" t="str">
            <v>000108883</v>
          </cell>
          <cell r="C1831" t="str">
            <v>TOLUENE (TOLUOL)</v>
          </cell>
          <cell r="D1831" t="str">
            <v>T732310</v>
          </cell>
          <cell r="E1831" t="str">
            <v>P620</v>
          </cell>
          <cell r="F1831">
            <v>1.625</v>
          </cell>
          <cell r="G1831" t="str">
            <v>GL</v>
          </cell>
          <cell r="H1831" t="str">
            <v>140-0530 CHROME ALUMINUM</v>
          </cell>
          <cell r="I1831">
            <v>6.3000001907348633</v>
          </cell>
          <cell r="J1831">
            <v>41</v>
          </cell>
        </row>
        <row r="1832">
          <cell r="A1832">
            <v>0.28800000429153444</v>
          </cell>
          <cell r="B1832" t="str">
            <v>000108883</v>
          </cell>
          <cell r="C1832" t="str">
            <v>TOLUENE (TOLUOL)</v>
          </cell>
          <cell r="D1832" t="str">
            <v>L10WW</v>
          </cell>
          <cell r="E1832" t="str">
            <v>P1105</v>
          </cell>
          <cell r="F1832">
            <v>1.5</v>
          </cell>
          <cell r="G1832" t="str">
            <v>GL</v>
          </cell>
          <cell r="H1832" t="str">
            <v>01150 ZINGER PINK</v>
          </cell>
          <cell r="I1832">
            <v>6.4000000953674316</v>
          </cell>
          <cell r="J1832">
            <v>3</v>
          </cell>
        </row>
        <row r="1833">
          <cell r="A1833">
            <v>16.334999763965605</v>
          </cell>
          <cell r="B1833" t="str">
            <v>000108883</v>
          </cell>
          <cell r="C1833" t="str">
            <v>TOLUENE (TOLUOL)</v>
          </cell>
          <cell r="D1833" t="str">
            <v>L10PAINT</v>
          </cell>
          <cell r="E1833" t="str">
            <v>P616</v>
          </cell>
          <cell r="F1833">
            <v>24.75</v>
          </cell>
          <cell r="G1833" t="str">
            <v>GL</v>
          </cell>
          <cell r="H1833" t="str">
            <v>140-0514 FLAT BLACK</v>
          </cell>
          <cell r="I1833">
            <v>6.5999999046325684</v>
          </cell>
          <cell r="J1833">
            <v>10</v>
          </cell>
        </row>
        <row r="1834">
          <cell r="A1834">
            <v>1.9799999713897705</v>
          </cell>
          <cell r="B1834" t="str">
            <v>000108883</v>
          </cell>
          <cell r="C1834" t="str">
            <v>TOLUENE (TOLUOL)</v>
          </cell>
          <cell r="D1834" t="str">
            <v>L10PNT98</v>
          </cell>
          <cell r="E1834" t="str">
            <v>P616</v>
          </cell>
          <cell r="F1834">
            <v>3</v>
          </cell>
          <cell r="G1834" t="str">
            <v>GL</v>
          </cell>
          <cell r="H1834" t="str">
            <v>140-0514 FLAT BLACK</v>
          </cell>
          <cell r="I1834">
            <v>6.5999999046325684</v>
          </cell>
          <cell r="J1834">
            <v>10</v>
          </cell>
        </row>
        <row r="1835">
          <cell r="A1835">
            <v>2.4749999642372131</v>
          </cell>
          <cell r="B1835" t="str">
            <v>000108883</v>
          </cell>
          <cell r="C1835" t="str">
            <v>TOLUENE (TOLUOL)</v>
          </cell>
          <cell r="D1835" t="str">
            <v>L20OILS</v>
          </cell>
          <cell r="E1835" t="str">
            <v>P616</v>
          </cell>
          <cell r="F1835">
            <v>3.75</v>
          </cell>
          <cell r="G1835" t="str">
            <v>GL</v>
          </cell>
          <cell r="H1835" t="str">
            <v>140-0514 FLAT BLACK</v>
          </cell>
          <cell r="I1835">
            <v>6.5999999046325684</v>
          </cell>
          <cell r="J1835">
            <v>10</v>
          </cell>
        </row>
        <row r="1836">
          <cell r="A1836">
            <v>1.4849999785423278</v>
          </cell>
          <cell r="B1836" t="str">
            <v>000108883</v>
          </cell>
          <cell r="C1836" t="str">
            <v>TOLUENE (TOLUOL)</v>
          </cell>
          <cell r="D1836" t="str">
            <v>L24PAINT</v>
          </cell>
          <cell r="E1836" t="str">
            <v>P616</v>
          </cell>
          <cell r="F1836">
            <v>2.25</v>
          </cell>
          <cell r="G1836" t="str">
            <v>GL</v>
          </cell>
          <cell r="H1836" t="str">
            <v>140-0514 FLAT BLACK</v>
          </cell>
          <cell r="I1836">
            <v>6.5999999046325684</v>
          </cell>
          <cell r="J1836">
            <v>10</v>
          </cell>
        </row>
        <row r="1837">
          <cell r="A1837">
            <v>0.49499999284744262</v>
          </cell>
          <cell r="B1837" t="str">
            <v>000108883</v>
          </cell>
          <cell r="C1837" t="str">
            <v>TOLUENE (TOLUOL)</v>
          </cell>
          <cell r="D1837" t="str">
            <v>L60MAINT</v>
          </cell>
          <cell r="E1837" t="str">
            <v>P616</v>
          </cell>
          <cell r="F1837">
            <v>0.75</v>
          </cell>
          <cell r="G1837" t="str">
            <v>GL</v>
          </cell>
          <cell r="H1837" t="str">
            <v>140-0514 FLAT BLACK</v>
          </cell>
          <cell r="I1837">
            <v>6.5999999046325684</v>
          </cell>
          <cell r="J1837">
            <v>10</v>
          </cell>
        </row>
        <row r="1838">
          <cell r="A1838">
            <v>11.879999828338624</v>
          </cell>
          <cell r="B1838" t="str">
            <v>000108883</v>
          </cell>
          <cell r="C1838" t="str">
            <v>TOLUENE (TOLUOL)</v>
          </cell>
          <cell r="D1838" t="str">
            <v>L730407</v>
          </cell>
          <cell r="E1838" t="str">
            <v>P616</v>
          </cell>
          <cell r="F1838">
            <v>18</v>
          </cell>
          <cell r="G1838" t="str">
            <v>GL</v>
          </cell>
          <cell r="H1838" t="str">
            <v>140-0514 FLAT BLACK</v>
          </cell>
          <cell r="I1838">
            <v>6.5999999046325684</v>
          </cell>
          <cell r="J1838">
            <v>10</v>
          </cell>
        </row>
        <row r="1839">
          <cell r="A1839">
            <v>39.352499431371683</v>
          </cell>
          <cell r="B1839" t="str">
            <v>000108883</v>
          </cell>
          <cell r="C1839" t="str">
            <v>TOLUENE (TOLUOL)</v>
          </cell>
          <cell r="D1839" t="str">
            <v>L7CABPNT</v>
          </cell>
          <cell r="E1839" t="str">
            <v>P616</v>
          </cell>
          <cell r="F1839">
            <v>59.625</v>
          </cell>
          <cell r="G1839" t="str">
            <v>GL</v>
          </cell>
          <cell r="H1839" t="str">
            <v>140-0514 FLAT BLACK</v>
          </cell>
          <cell r="I1839">
            <v>6.5999999046325684</v>
          </cell>
          <cell r="J1839">
            <v>10</v>
          </cell>
        </row>
        <row r="1840">
          <cell r="A1840">
            <v>18.809999728202818</v>
          </cell>
          <cell r="B1840" t="str">
            <v>000108883</v>
          </cell>
          <cell r="C1840" t="str">
            <v>TOLUENE (TOLUOL)</v>
          </cell>
          <cell r="D1840" t="str">
            <v>L9DPAINT</v>
          </cell>
          <cell r="E1840" t="str">
            <v>P616</v>
          </cell>
          <cell r="F1840">
            <v>28.5</v>
          </cell>
          <cell r="G1840" t="str">
            <v>GL</v>
          </cell>
          <cell r="H1840" t="str">
            <v>140-0514 FLAT BLACK</v>
          </cell>
          <cell r="I1840">
            <v>6.5999999046325684</v>
          </cell>
          <cell r="J1840">
            <v>10</v>
          </cell>
        </row>
        <row r="1841">
          <cell r="A1841">
            <v>0.49499999284744262</v>
          </cell>
          <cell r="B1841" t="str">
            <v>000108883</v>
          </cell>
          <cell r="C1841" t="str">
            <v>TOLUENE (TOLUOL)</v>
          </cell>
          <cell r="D1841" t="str">
            <v>LREPAIR</v>
          </cell>
          <cell r="E1841" t="str">
            <v>P616</v>
          </cell>
          <cell r="F1841">
            <v>0.75</v>
          </cell>
          <cell r="G1841" t="str">
            <v>GL</v>
          </cell>
          <cell r="H1841" t="str">
            <v>140-0514 FLAT BLACK</v>
          </cell>
          <cell r="I1841">
            <v>6.5999999046325684</v>
          </cell>
          <cell r="J1841">
            <v>10</v>
          </cell>
        </row>
        <row r="1842">
          <cell r="A1842">
            <v>0.24749999642372131</v>
          </cell>
          <cell r="B1842" t="str">
            <v>000108883</v>
          </cell>
          <cell r="C1842" t="str">
            <v>TOLUENE (TOLUOL)</v>
          </cell>
          <cell r="D1842" t="str">
            <v>T732310</v>
          </cell>
          <cell r="E1842" t="str">
            <v>P616</v>
          </cell>
          <cell r="F1842">
            <v>0.375</v>
          </cell>
          <cell r="G1842" t="str">
            <v>GL</v>
          </cell>
          <cell r="H1842" t="str">
            <v>140-0514 FLAT BLACK</v>
          </cell>
          <cell r="I1842">
            <v>6.5999999046325684</v>
          </cell>
          <cell r="J1842">
            <v>10</v>
          </cell>
        </row>
        <row r="1843">
          <cell r="A1843">
            <v>4.9499999284744263</v>
          </cell>
          <cell r="B1843" t="str">
            <v>000108883</v>
          </cell>
          <cell r="C1843" t="str">
            <v>TOLUENE (TOLUOL)</v>
          </cell>
          <cell r="D1843" t="str">
            <v>T741382</v>
          </cell>
          <cell r="E1843" t="str">
            <v>P616</v>
          </cell>
          <cell r="F1843">
            <v>7.5</v>
          </cell>
          <cell r="G1843" t="str">
            <v>GL</v>
          </cell>
          <cell r="H1843" t="str">
            <v>140-0514 FLAT BLACK</v>
          </cell>
          <cell r="I1843">
            <v>6.5999999046325684</v>
          </cell>
          <cell r="J1843">
            <v>10</v>
          </cell>
        </row>
        <row r="1844">
          <cell r="A1844">
            <v>8.8439997482299795</v>
          </cell>
          <cell r="B1844" t="str">
            <v>000108883</v>
          </cell>
          <cell r="C1844" t="str">
            <v>TOLUENE (TOLUOL)</v>
          </cell>
          <cell r="D1844" t="str">
            <v>L10PAINT</v>
          </cell>
          <cell r="E1844" t="str">
            <v>P544</v>
          </cell>
          <cell r="F1844">
            <v>8.25</v>
          </cell>
          <cell r="G1844" t="str">
            <v>GL</v>
          </cell>
          <cell r="H1844" t="str">
            <v>140-0522 APPLIANCE WHITE</v>
          </cell>
          <cell r="I1844">
            <v>6.6999998092651367</v>
          </cell>
          <cell r="J1844">
            <v>16</v>
          </cell>
        </row>
        <row r="1845">
          <cell r="A1845">
            <v>2.4119999313354494</v>
          </cell>
          <cell r="B1845" t="str">
            <v>000108883</v>
          </cell>
          <cell r="C1845" t="str">
            <v>TOLUENE (TOLUOL)</v>
          </cell>
          <cell r="D1845" t="str">
            <v>L10PNT98</v>
          </cell>
          <cell r="E1845" t="str">
            <v>P544</v>
          </cell>
          <cell r="F1845">
            <v>2.25</v>
          </cell>
          <cell r="G1845" t="str">
            <v>GL</v>
          </cell>
          <cell r="H1845" t="str">
            <v>140-0522 APPLIANCE WHITE</v>
          </cell>
          <cell r="I1845">
            <v>6.6999998092651367</v>
          </cell>
          <cell r="J1845">
            <v>16</v>
          </cell>
        </row>
        <row r="1846">
          <cell r="A1846">
            <v>0.26799999237060546</v>
          </cell>
          <cell r="B1846" t="str">
            <v>000108883</v>
          </cell>
          <cell r="C1846" t="str">
            <v>TOLUENE (TOLUOL)</v>
          </cell>
          <cell r="D1846" t="str">
            <v>L24PAINT</v>
          </cell>
          <cell r="E1846" t="str">
            <v>P544</v>
          </cell>
          <cell r="F1846">
            <v>0.25</v>
          </cell>
          <cell r="G1846" t="str">
            <v>GL</v>
          </cell>
          <cell r="H1846" t="str">
            <v>140-0522 APPLIANCE WHITE</v>
          </cell>
          <cell r="I1846">
            <v>6.6999998092651367</v>
          </cell>
          <cell r="J1846">
            <v>16</v>
          </cell>
        </row>
        <row r="1847">
          <cell r="A1847">
            <v>10.853999691009522</v>
          </cell>
          <cell r="B1847" t="str">
            <v>000108883</v>
          </cell>
          <cell r="C1847" t="str">
            <v>TOLUENE (TOLUOL)</v>
          </cell>
          <cell r="D1847" t="str">
            <v>L24TRNS</v>
          </cell>
          <cell r="E1847" t="str">
            <v>P58</v>
          </cell>
          <cell r="F1847">
            <v>13.5</v>
          </cell>
          <cell r="G1847" t="str">
            <v>GL</v>
          </cell>
          <cell r="H1847" t="str">
            <v>KOT WHITE PAINT</v>
          </cell>
          <cell r="I1847">
            <v>6.6999998092651367</v>
          </cell>
          <cell r="J1847">
            <v>12</v>
          </cell>
        </row>
        <row r="1848">
          <cell r="A1848">
            <v>0.53599998474121091</v>
          </cell>
          <cell r="B1848" t="str">
            <v>000108883</v>
          </cell>
          <cell r="C1848" t="str">
            <v>TOLUENE (TOLUOL)</v>
          </cell>
          <cell r="D1848" t="str">
            <v>L50PAINT</v>
          </cell>
          <cell r="E1848" t="str">
            <v>P544</v>
          </cell>
          <cell r="F1848">
            <v>0.5</v>
          </cell>
          <cell r="G1848" t="str">
            <v>GL</v>
          </cell>
          <cell r="H1848" t="str">
            <v>140-0522 APPLIANCE WHITE</v>
          </cell>
          <cell r="I1848">
            <v>6.6999998092651367</v>
          </cell>
          <cell r="J1848">
            <v>16</v>
          </cell>
        </row>
        <row r="1849">
          <cell r="A1849">
            <v>0.80399997711181637</v>
          </cell>
          <cell r="B1849" t="str">
            <v>000108883</v>
          </cell>
          <cell r="C1849" t="str">
            <v>TOLUENE (TOLUOL)</v>
          </cell>
          <cell r="D1849" t="str">
            <v>L60MAINT</v>
          </cell>
          <cell r="E1849" t="str">
            <v>P544</v>
          </cell>
          <cell r="F1849">
            <v>0.75</v>
          </cell>
          <cell r="G1849" t="str">
            <v>GL</v>
          </cell>
          <cell r="H1849" t="str">
            <v>140-0522 APPLIANCE WHITE</v>
          </cell>
          <cell r="I1849">
            <v>6.6999998092651367</v>
          </cell>
          <cell r="J1849">
            <v>16</v>
          </cell>
        </row>
        <row r="1850">
          <cell r="A1850">
            <v>4.0199998855590815</v>
          </cell>
          <cell r="B1850" t="str">
            <v>000108883</v>
          </cell>
          <cell r="C1850" t="str">
            <v>TOLUENE (TOLUOL)</v>
          </cell>
          <cell r="D1850" t="str">
            <v>L730405</v>
          </cell>
          <cell r="E1850" t="str">
            <v>P544</v>
          </cell>
          <cell r="F1850">
            <v>3.75</v>
          </cell>
          <cell r="G1850" t="str">
            <v>GL</v>
          </cell>
          <cell r="H1850" t="str">
            <v>140-0522 APPLIANCE WHITE</v>
          </cell>
          <cell r="I1850">
            <v>6.6999998092651367</v>
          </cell>
          <cell r="J1850">
            <v>16</v>
          </cell>
        </row>
        <row r="1851">
          <cell r="A1851">
            <v>5.6279998397827153</v>
          </cell>
          <cell r="B1851" t="str">
            <v>000108883</v>
          </cell>
          <cell r="C1851" t="str">
            <v>TOLUENE (TOLUOL)</v>
          </cell>
          <cell r="D1851" t="str">
            <v>L730407</v>
          </cell>
          <cell r="E1851" t="str">
            <v>P544</v>
          </cell>
          <cell r="F1851">
            <v>5.25</v>
          </cell>
          <cell r="G1851" t="str">
            <v>GL</v>
          </cell>
          <cell r="H1851" t="str">
            <v>140-0522 APPLIANCE WHITE</v>
          </cell>
          <cell r="I1851">
            <v>6.6999998092651367</v>
          </cell>
          <cell r="J1851">
            <v>16</v>
          </cell>
        </row>
        <row r="1852">
          <cell r="A1852">
            <v>0.5258159723796848</v>
          </cell>
          <cell r="B1852" t="str">
            <v>000108883</v>
          </cell>
          <cell r="C1852" t="str">
            <v>TOLUENE (TOLUOL)</v>
          </cell>
          <cell r="D1852" t="str">
            <v>L9783VM</v>
          </cell>
          <cell r="E1852" t="str">
            <v>P354</v>
          </cell>
          <cell r="F1852">
            <v>1.3079999685287476</v>
          </cell>
          <cell r="G1852" t="str">
            <v>GL</v>
          </cell>
          <cell r="H1852" t="str">
            <v>GRAY PRIMER</v>
          </cell>
          <cell r="I1852">
            <v>6.6999998092651367</v>
          </cell>
          <cell r="J1852">
            <v>6</v>
          </cell>
        </row>
        <row r="1853">
          <cell r="A1853">
            <v>3.2159999084472655</v>
          </cell>
          <cell r="B1853" t="str">
            <v>000108883</v>
          </cell>
          <cell r="C1853" t="str">
            <v>TOLUENE (TOLUOL)</v>
          </cell>
          <cell r="D1853" t="str">
            <v>LFMIEERR</v>
          </cell>
          <cell r="E1853" t="str">
            <v>P544</v>
          </cell>
          <cell r="F1853">
            <v>3</v>
          </cell>
          <cell r="G1853" t="str">
            <v>GL</v>
          </cell>
          <cell r="H1853" t="str">
            <v>140-0522 APPLIANCE WHITE</v>
          </cell>
          <cell r="I1853">
            <v>6.6999998092651367</v>
          </cell>
          <cell r="J1853">
            <v>16</v>
          </cell>
        </row>
        <row r="1854">
          <cell r="A1854">
            <v>3.2159999084472655</v>
          </cell>
          <cell r="B1854" t="str">
            <v>000108883</v>
          </cell>
          <cell r="C1854" t="str">
            <v>TOLUENE (TOLUOL)</v>
          </cell>
          <cell r="D1854" t="str">
            <v>P638384</v>
          </cell>
          <cell r="E1854" t="str">
            <v>P544</v>
          </cell>
          <cell r="F1854">
            <v>3</v>
          </cell>
          <cell r="G1854" t="str">
            <v>GL</v>
          </cell>
          <cell r="H1854" t="str">
            <v>140-0522 APPLIANCE WHITE</v>
          </cell>
          <cell r="I1854">
            <v>6.6999998092651367</v>
          </cell>
          <cell r="J1854">
            <v>16</v>
          </cell>
        </row>
        <row r="1855">
          <cell r="A1855">
            <v>24.119999313354491</v>
          </cell>
          <cell r="B1855" t="str">
            <v>000108883</v>
          </cell>
          <cell r="C1855" t="str">
            <v>TOLUENE (TOLUOL)</v>
          </cell>
          <cell r="D1855" t="str">
            <v>T741382</v>
          </cell>
          <cell r="E1855" t="str">
            <v>P544</v>
          </cell>
          <cell r="F1855">
            <v>22.5</v>
          </cell>
          <cell r="G1855" t="str">
            <v>GL</v>
          </cell>
          <cell r="H1855" t="str">
            <v>140-0522 APPLIANCE WHITE</v>
          </cell>
          <cell r="I1855">
            <v>6.6999998092651367</v>
          </cell>
          <cell r="J1855">
            <v>16</v>
          </cell>
        </row>
        <row r="1856">
          <cell r="A1856">
            <v>23.205000650882724</v>
          </cell>
          <cell r="B1856" t="str">
            <v>000108883</v>
          </cell>
          <cell r="C1856" t="str">
            <v>TOLUENE (TOLUOL)</v>
          </cell>
          <cell r="D1856" t="str">
            <v>L10LEAN</v>
          </cell>
          <cell r="E1856" t="str">
            <v>956</v>
          </cell>
          <cell r="F1856">
            <v>48.75</v>
          </cell>
          <cell r="G1856" t="str">
            <v>GL</v>
          </cell>
          <cell r="H1856" t="str">
            <v>SCOTCH-GRIP 1357 ADHESIVE</v>
          </cell>
          <cell r="I1856">
            <v>6.8000001907348633</v>
          </cell>
          <cell r="J1856">
            <v>7</v>
          </cell>
        </row>
        <row r="1857">
          <cell r="A1857">
            <v>2.8560000801086427</v>
          </cell>
          <cell r="B1857" t="str">
            <v>000108883</v>
          </cell>
          <cell r="C1857" t="str">
            <v>TOLUENE (TOLUOL)</v>
          </cell>
          <cell r="D1857" t="str">
            <v>L240STA1</v>
          </cell>
          <cell r="E1857" t="str">
            <v>956</v>
          </cell>
          <cell r="F1857">
            <v>6</v>
          </cell>
          <cell r="G1857" t="str">
            <v>GL</v>
          </cell>
          <cell r="H1857" t="str">
            <v>SCOTCH-GRIP 1357 ADHESIVE</v>
          </cell>
          <cell r="I1857">
            <v>6.8000001907348633</v>
          </cell>
          <cell r="J1857">
            <v>7</v>
          </cell>
        </row>
        <row r="1858">
          <cell r="A1858">
            <v>7.4970002102851865</v>
          </cell>
          <cell r="B1858" t="str">
            <v>000108883</v>
          </cell>
          <cell r="C1858" t="str">
            <v>TOLUENE (TOLUOL)</v>
          </cell>
          <cell r="D1858" t="str">
            <v>L240STA1A</v>
          </cell>
          <cell r="E1858" t="str">
            <v>956</v>
          </cell>
          <cell r="F1858">
            <v>15.75</v>
          </cell>
          <cell r="G1858" t="str">
            <v>GL</v>
          </cell>
          <cell r="H1858" t="str">
            <v>SCOTCH-GRIP 1357 ADHESIVE</v>
          </cell>
          <cell r="I1858">
            <v>6.8000001907348633</v>
          </cell>
          <cell r="J1858">
            <v>7</v>
          </cell>
        </row>
        <row r="1859">
          <cell r="A1859">
            <v>1.4280000400543214</v>
          </cell>
          <cell r="B1859" t="str">
            <v>000108883</v>
          </cell>
          <cell r="C1859" t="str">
            <v>TOLUENE (TOLUOL)</v>
          </cell>
          <cell r="D1859" t="str">
            <v>L730407</v>
          </cell>
          <cell r="E1859" t="str">
            <v>956</v>
          </cell>
          <cell r="F1859">
            <v>3</v>
          </cell>
          <cell r="G1859" t="str">
            <v>GL</v>
          </cell>
          <cell r="H1859" t="str">
            <v>SCOTCH-GRIP 1357 ADHESIVE</v>
          </cell>
          <cell r="I1859">
            <v>6.8000001907348633</v>
          </cell>
          <cell r="J1859">
            <v>7</v>
          </cell>
        </row>
        <row r="1860">
          <cell r="A1860">
            <v>1.4280000400543214</v>
          </cell>
          <cell r="B1860" t="str">
            <v>000108883</v>
          </cell>
          <cell r="C1860" t="str">
            <v>TOLUENE (TOLUOL)</v>
          </cell>
          <cell r="D1860" t="str">
            <v>LALTOONA</v>
          </cell>
          <cell r="E1860" t="str">
            <v>956</v>
          </cell>
          <cell r="F1860">
            <v>3</v>
          </cell>
          <cell r="G1860" t="str">
            <v>GL</v>
          </cell>
          <cell r="H1860" t="str">
            <v>SCOTCH-GRIP 1357 ADHESIVE</v>
          </cell>
          <cell r="I1860">
            <v>6.8000001907348633</v>
          </cell>
          <cell r="J1860">
            <v>7</v>
          </cell>
        </row>
        <row r="1861">
          <cell r="A1861">
            <v>12.420000171661378</v>
          </cell>
          <cell r="B1861" t="str">
            <v>000108883</v>
          </cell>
          <cell r="C1861" t="str">
            <v>TOLUENE (TOLUOL)</v>
          </cell>
          <cell r="D1861" t="str">
            <v>L10LEAN</v>
          </cell>
          <cell r="E1861" t="str">
            <v>4414</v>
          </cell>
          <cell r="F1861">
            <v>3</v>
          </cell>
          <cell r="G1861" t="str">
            <v>GL</v>
          </cell>
          <cell r="H1861" t="str">
            <v>BETASEAL(R) 43518 GLASS PRIMER</v>
          </cell>
          <cell r="I1861">
            <v>6.9000000953674316</v>
          </cell>
          <cell r="J1861">
            <v>60</v>
          </cell>
        </row>
        <row r="1862">
          <cell r="A1862">
            <v>11.385000157356263</v>
          </cell>
          <cell r="B1862" t="str">
            <v>000108883</v>
          </cell>
          <cell r="C1862" t="str">
            <v>TOLUENE (TOLUOL)</v>
          </cell>
          <cell r="D1862" t="str">
            <v>L10PAMT</v>
          </cell>
          <cell r="E1862" t="str">
            <v>4414</v>
          </cell>
          <cell r="F1862">
            <v>2.75</v>
          </cell>
          <cell r="G1862" t="str">
            <v>GL</v>
          </cell>
          <cell r="H1862" t="str">
            <v>BETASEAL(R) 43518 GLASS PRIMER</v>
          </cell>
          <cell r="I1862">
            <v>6.9000000953674316</v>
          </cell>
          <cell r="J1862">
            <v>60</v>
          </cell>
        </row>
        <row r="1863">
          <cell r="A1863">
            <v>5.520000076293945</v>
          </cell>
          <cell r="B1863" t="str">
            <v>000108883</v>
          </cell>
          <cell r="C1863" t="str">
            <v>TOLUENE (TOLUOL)</v>
          </cell>
          <cell r="D1863" t="str">
            <v>L240STA1A</v>
          </cell>
          <cell r="E1863" t="str">
            <v>4259</v>
          </cell>
          <cell r="F1863">
            <v>5</v>
          </cell>
          <cell r="G1863" t="str">
            <v>GL</v>
          </cell>
          <cell r="H1863" t="str">
            <v>520 ADHESIVE</v>
          </cell>
          <cell r="I1863">
            <v>6.9000000953674316</v>
          </cell>
          <cell r="J1863">
            <v>16</v>
          </cell>
        </row>
        <row r="1864">
          <cell r="A1864">
            <v>0.31008599727773656</v>
          </cell>
          <cell r="B1864" t="str">
            <v>000108883</v>
          </cell>
          <cell r="C1864" t="str">
            <v>TOLUENE (TOLUOL)</v>
          </cell>
          <cell r="D1864" t="str">
            <v>L24PAINT</v>
          </cell>
          <cell r="E1864" t="str">
            <v>P625</v>
          </cell>
          <cell r="F1864">
            <v>0.7489999532699585</v>
          </cell>
          <cell r="G1864" t="str">
            <v>GL</v>
          </cell>
          <cell r="H1864" t="str">
            <v>140-0597 FLAT WHITE</v>
          </cell>
          <cell r="I1864">
            <v>6.9000000953674316</v>
          </cell>
          <cell r="J1864">
            <v>6</v>
          </cell>
        </row>
        <row r="1865">
          <cell r="A1865">
            <v>0.46533598708534213</v>
          </cell>
          <cell r="B1865" t="str">
            <v>000108883</v>
          </cell>
          <cell r="C1865" t="str">
            <v>TOLUENE (TOLUOL)</v>
          </cell>
          <cell r="D1865" t="str">
            <v>L4PAINT</v>
          </cell>
          <cell r="E1865" t="str">
            <v>P625</v>
          </cell>
          <cell r="F1865">
            <v>1.1239999532699585</v>
          </cell>
          <cell r="G1865" t="str">
            <v>GL</v>
          </cell>
          <cell r="H1865" t="str">
            <v>140-0597 FLAT WHITE</v>
          </cell>
          <cell r="I1865">
            <v>6.9000000953674316</v>
          </cell>
          <cell r="J1865">
            <v>6</v>
          </cell>
        </row>
        <row r="1866">
          <cell r="A1866">
            <v>1.6303319828538889</v>
          </cell>
          <cell r="B1866" t="str">
            <v>000108883</v>
          </cell>
          <cell r="C1866" t="str">
            <v>TOLUENE (TOLUOL)</v>
          </cell>
          <cell r="D1866" t="str">
            <v>L9DPAINT</v>
          </cell>
          <cell r="E1866" t="str">
            <v>P625</v>
          </cell>
          <cell r="F1866">
            <v>3.937999963760376</v>
          </cell>
          <cell r="G1866" t="str">
            <v>GL</v>
          </cell>
          <cell r="H1866" t="str">
            <v>140-0597 FLAT WHITE</v>
          </cell>
          <cell r="I1866">
            <v>6.9000000953674316</v>
          </cell>
          <cell r="J1866">
            <v>6</v>
          </cell>
        </row>
        <row r="1867">
          <cell r="A1867">
            <v>6.6240000915527339</v>
          </cell>
          <cell r="B1867" t="str">
            <v>000108883</v>
          </cell>
          <cell r="C1867" t="str">
            <v>TOLUENE (TOLUOL)</v>
          </cell>
          <cell r="D1867" t="str">
            <v>T721325</v>
          </cell>
          <cell r="E1867" t="str">
            <v>4259</v>
          </cell>
          <cell r="F1867">
            <v>6</v>
          </cell>
          <cell r="G1867" t="str">
            <v>GL</v>
          </cell>
          <cell r="H1867" t="str">
            <v>520 ADHESIVE</v>
          </cell>
          <cell r="I1867">
            <v>6.9000000953674316</v>
          </cell>
          <cell r="J1867">
            <v>16</v>
          </cell>
        </row>
        <row r="1868">
          <cell r="A1868">
            <v>1.925</v>
          </cell>
          <cell r="B1868" t="str">
            <v>000108883</v>
          </cell>
          <cell r="C1868" t="str">
            <v>TOLUENE (TOLUOL)</v>
          </cell>
          <cell r="D1868" t="str">
            <v>L10LEAN</v>
          </cell>
          <cell r="E1868" t="str">
            <v>P622</v>
          </cell>
          <cell r="F1868">
            <v>5.5</v>
          </cell>
          <cell r="G1868" t="str">
            <v>GL</v>
          </cell>
          <cell r="H1868" t="str">
            <v>140-0613 PRIMER GRAY</v>
          </cell>
          <cell r="I1868">
            <v>7</v>
          </cell>
          <cell r="J1868">
            <v>5</v>
          </cell>
        </row>
        <row r="1869">
          <cell r="A1869">
            <v>3.15</v>
          </cell>
          <cell r="B1869" t="str">
            <v>000108883</v>
          </cell>
          <cell r="C1869" t="str">
            <v>TOLUENE (TOLUOL)</v>
          </cell>
          <cell r="D1869" t="str">
            <v>L18ELAB</v>
          </cell>
          <cell r="E1869" t="str">
            <v>400</v>
          </cell>
          <cell r="F1869">
            <v>3</v>
          </cell>
          <cell r="G1869" t="str">
            <v>GL</v>
          </cell>
          <cell r="H1869" t="str">
            <v>IRONGRIP 1000</v>
          </cell>
          <cell r="I1869">
            <v>7</v>
          </cell>
          <cell r="J1869">
            <v>15</v>
          </cell>
        </row>
        <row r="1870">
          <cell r="A1870">
            <v>2.1</v>
          </cell>
          <cell r="B1870" t="str">
            <v>000108883</v>
          </cell>
          <cell r="C1870" t="str">
            <v>TOLUENE (TOLUOL)</v>
          </cell>
          <cell r="D1870" t="str">
            <v>L20OILS</v>
          </cell>
          <cell r="E1870" t="str">
            <v>P622</v>
          </cell>
          <cell r="F1870">
            <v>6</v>
          </cell>
          <cell r="G1870" t="str">
            <v>GL</v>
          </cell>
          <cell r="H1870" t="str">
            <v>140-0613 PRIMER GRAY</v>
          </cell>
          <cell r="I1870">
            <v>7</v>
          </cell>
          <cell r="J1870">
            <v>5</v>
          </cell>
        </row>
        <row r="1871">
          <cell r="A1871">
            <v>1.05</v>
          </cell>
          <cell r="B1871" t="str">
            <v>000108883</v>
          </cell>
          <cell r="C1871" t="str">
            <v>TOLUENE (TOLUOL)</v>
          </cell>
          <cell r="D1871" t="str">
            <v>L24MAINT</v>
          </cell>
          <cell r="E1871" t="str">
            <v>400</v>
          </cell>
          <cell r="F1871">
            <v>1</v>
          </cell>
          <cell r="G1871" t="str">
            <v>GL</v>
          </cell>
          <cell r="H1871" t="str">
            <v>IRONGRIP 1000</v>
          </cell>
          <cell r="I1871">
            <v>7</v>
          </cell>
          <cell r="J1871">
            <v>15</v>
          </cell>
        </row>
        <row r="1872">
          <cell r="A1872">
            <v>0.65625</v>
          </cell>
          <cell r="B1872" t="str">
            <v>000108883</v>
          </cell>
          <cell r="C1872" t="str">
            <v>TOLUENE (TOLUOL)</v>
          </cell>
          <cell r="D1872" t="str">
            <v>L24PAINT</v>
          </cell>
          <cell r="E1872" t="str">
            <v>P622</v>
          </cell>
          <cell r="F1872">
            <v>1.875</v>
          </cell>
          <cell r="G1872" t="str">
            <v>GL</v>
          </cell>
          <cell r="H1872" t="str">
            <v>140-0613 PRIMER GRAY</v>
          </cell>
          <cell r="I1872">
            <v>7</v>
          </cell>
          <cell r="J1872">
            <v>5</v>
          </cell>
        </row>
        <row r="1873">
          <cell r="A1873">
            <v>3.4125000000000001</v>
          </cell>
          <cell r="B1873" t="str">
            <v>000108883</v>
          </cell>
          <cell r="C1873" t="str">
            <v>TOLUENE (TOLUOL)</v>
          </cell>
          <cell r="D1873" t="str">
            <v>L4CEMENT</v>
          </cell>
          <cell r="E1873" t="str">
            <v>400</v>
          </cell>
          <cell r="F1873">
            <v>3.25</v>
          </cell>
          <cell r="G1873" t="str">
            <v>GL</v>
          </cell>
          <cell r="H1873" t="str">
            <v>IRONGRIP 1000</v>
          </cell>
          <cell r="I1873">
            <v>7</v>
          </cell>
          <cell r="J1873">
            <v>15</v>
          </cell>
        </row>
        <row r="1874">
          <cell r="A1874">
            <v>1.3125</v>
          </cell>
          <cell r="B1874" t="str">
            <v>000108883</v>
          </cell>
          <cell r="C1874" t="str">
            <v>TOLUENE (TOLUOL)</v>
          </cell>
          <cell r="D1874" t="str">
            <v>L4PAINT</v>
          </cell>
          <cell r="E1874" t="str">
            <v>P622</v>
          </cell>
          <cell r="F1874">
            <v>3.75</v>
          </cell>
          <cell r="G1874" t="str">
            <v>GL</v>
          </cell>
          <cell r="H1874" t="str">
            <v>140-0613 PRIMER GRAY</v>
          </cell>
          <cell r="I1874">
            <v>7</v>
          </cell>
          <cell r="J1874">
            <v>5</v>
          </cell>
        </row>
        <row r="1875">
          <cell r="A1875">
            <v>0.52500000000000002</v>
          </cell>
          <cell r="B1875" t="str">
            <v>000108883</v>
          </cell>
          <cell r="C1875" t="str">
            <v>TOLUENE (TOLUOL)</v>
          </cell>
          <cell r="D1875" t="str">
            <v>L50OILS</v>
          </cell>
          <cell r="E1875" t="str">
            <v>P622</v>
          </cell>
          <cell r="F1875">
            <v>1.5</v>
          </cell>
          <cell r="G1875" t="str">
            <v>GL</v>
          </cell>
          <cell r="H1875" t="str">
            <v>140-0613 PRIMER GRAY</v>
          </cell>
          <cell r="I1875">
            <v>7</v>
          </cell>
          <cell r="J1875">
            <v>5</v>
          </cell>
        </row>
        <row r="1876">
          <cell r="A1876">
            <v>1.05</v>
          </cell>
          <cell r="B1876" t="str">
            <v>000108883</v>
          </cell>
          <cell r="C1876" t="str">
            <v>TOLUENE (TOLUOL)</v>
          </cell>
          <cell r="D1876" t="str">
            <v>L50PAINT</v>
          </cell>
          <cell r="E1876" t="str">
            <v>P622</v>
          </cell>
          <cell r="F1876">
            <v>3</v>
          </cell>
          <cell r="G1876" t="str">
            <v>GL</v>
          </cell>
          <cell r="H1876" t="str">
            <v>140-0613 PRIMER GRAY</v>
          </cell>
          <cell r="I1876">
            <v>7</v>
          </cell>
          <cell r="J1876">
            <v>5</v>
          </cell>
        </row>
        <row r="1877">
          <cell r="A1877">
            <v>4.2</v>
          </cell>
          <cell r="B1877" t="str">
            <v>000108883</v>
          </cell>
          <cell r="C1877" t="str">
            <v>TOLUENE (TOLUOL)</v>
          </cell>
          <cell r="D1877" t="str">
            <v>L5MAINT</v>
          </cell>
          <cell r="E1877" t="str">
            <v>400</v>
          </cell>
          <cell r="F1877">
            <v>4</v>
          </cell>
          <cell r="G1877" t="str">
            <v>GL</v>
          </cell>
          <cell r="H1877" t="str">
            <v>IRONGRIP 1000</v>
          </cell>
          <cell r="I1877">
            <v>7</v>
          </cell>
          <cell r="J1877">
            <v>15</v>
          </cell>
        </row>
        <row r="1878">
          <cell r="A1878">
            <v>15.75</v>
          </cell>
          <cell r="B1878" t="str">
            <v>000108883</v>
          </cell>
          <cell r="C1878" t="str">
            <v>TOLUENE (TOLUOL)</v>
          </cell>
          <cell r="D1878" t="str">
            <v>L730405</v>
          </cell>
          <cell r="E1878" t="str">
            <v>400</v>
          </cell>
          <cell r="F1878">
            <v>15</v>
          </cell>
          <cell r="G1878" t="str">
            <v>GL</v>
          </cell>
          <cell r="H1878" t="str">
            <v>IRONGRIP 1000</v>
          </cell>
          <cell r="I1878">
            <v>7</v>
          </cell>
          <cell r="J1878">
            <v>15</v>
          </cell>
        </row>
        <row r="1879">
          <cell r="A1879">
            <v>23.625</v>
          </cell>
          <cell r="B1879" t="str">
            <v>000108883</v>
          </cell>
          <cell r="C1879" t="str">
            <v>TOLUENE (TOLUOL)</v>
          </cell>
          <cell r="D1879" t="str">
            <v>L730407</v>
          </cell>
          <cell r="E1879" t="str">
            <v>400</v>
          </cell>
          <cell r="F1879">
            <v>22.5</v>
          </cell>
          <cell r="G1879" t="str">
            <v>GL</v>
          </cell>
          <cell r="H1879" t="str">
            <v>IRONGRIP 1000</v>
          </cell>
          <cell r="I1879">
            <v>7</v>
          </cell>
          <cell r="J1879">
            <v>15</v>
          </cell>
        </row>
        <row r="1880">
          <cell r="A1880">
            <v>9.4499999999999993</v>
          </cell>
          <cell r="B1880" t="str">
            <v>000108883</v>
          </cell>
          <cell r="C1880" t="str">
            <v>TOLUENE (TOLUOL)</v>
          </cell>
          <cell r="D1880" t="str">
            <v>L730516</v>
          </cell>
          <cell r="E1880" t="str">
            <v>400</v>
          </cell>
          <cell r="F1880">
            <v>9</v>
          </cell>
          <cell r="G1880" t="str">
            <v>GL</v>
          </cell>
          <cell r="H1880" t="str">
            <v>IRONGRIP 1000</v>
          </cell>
          <cell r="I1880">
            <v>7</v>
          </cell>
          <cell r="J1880">
            <v>15</v>
          </cell>
        </row>
        <row r="1881">
          <cell r="A1881">
            <v>1.05</v>
          </cell>
          <cell r="B1881" t="str">
            <v>000108883</v>
          </cell>
          <cell r="C1881" t="str">
            <v>TOLUENE (TOLUOL)</v>
          </cell>
          <cell r="D1881" t="str">
            <v>L9783VM</v>
          </cell>
          <cell r="E1881" t="str">
            <v>P622</v>
          </cell>
          <cell r="F1881">
            <v>3</v>
          </cell>
          <cell r="G1881" t="str">
            <v>GL</v>
          </cell>
          <cell r="H1881" t="str">
            <v>140-0613 PRIMER GRAY</v>
          </cell>
          <cell r="I1881">
            <v>7</v>
          </cell>
          <cell r="J1881">
            <v>5</v>
          </cell>
        </row>
        <row r="1882">
          <cell r="A1882">
            <v>6.3</v>
          </cell>
          <cell r="B1882" t="str">
            <v>000108883</v>
          </cell>
          <cell r="C1882" t="str">
            <v>TOLUENE (TOLUOL)</v>
          </cell>
          <cell r="D1882" t="str">
            <v>LALTOONA</v>
          </cell>
          <cell r="E1882" t="str">
            <v>400</v>
          </cell>
          <cell r="F1882">
            <v>6</v>
          </cell>
          <cell r="G1882" t="str">
            <v>GL</v>
          </cell>
          <cell r="H1882" t="str">
            <v>IRONGRIP 1000</v>
          </cell>
          <cell r="I1882">
            <v>7</v>
          </cell>
          <cell r="J1882">
            <v>15</v>
          </cell>
        </row>
        <row r="1883">
          <cell r="A1883">
            <v>1.05</v>
          </cell>
          <cell r="B1883" t="str">
            <v>000108883</v>
          </cell>
          <cell r="C1883" t="str">
            <v>TOLUENE (TOLUOL)</v>
          </cell>
          <cell r="D1883" t="str">
            <v>LALTOONA</v>
          </cell>
          <cell r="E1883" t="str">
            <v>P622</v>
          </cell>
          <cell r="F1883">
            <v>3</v>
          </cell>
          <cell r="G1883" t="str">
            <v>GL</v>
          </cell>
          <cell r="H1883" t="str">
            <v>140-0613 PRIMER GRAY</v>
          </cell>
          <cell r="I1883">
            <v>7</v>
          </cell>
          <cell r="J1883">
            <v>5</v>
          </cell>
        </row>
        <row r="1884">
          <cell r="A1884">
            <v>3.15</v>
          </cell>
          <cell r="B1884" t="str">
            <v>000108883</v>
          </cell>
          <cell r="C1884" t="str">
            <v>TOLUENE (TOLUOL)</v>
          </cell>
          <cell r="D1884" t="str">
            <v>LFMIEERR</v>
          </cell>
          <cell r="E1884" t="str">
            <v>400</v>
          </cell>
          <cell r="F1884">
            <v>3</v>
          </cell>
          <cell r="G1884" t="str">
            <v>GL</v>
          </cell>
          <cell r="H1884" t="str">
            <v>IRONGRIP 1000</v>
          </cell>
          <cell r="I1884">
            <v>7</v>
          </cell>
          <cell r="J1884">
            <v>15</v>
          </cell>
        </row>
        <row r="1885">
          <cell r="A1885">
            <v>5.25</v>
          </cell>
          <cell r="B1885" t="str">
            <v>000108883</v>
          </cell>
          <cell r="C1885" t="str">
            <v>TOLUENE (TOLUOL)</v>
          </cell>
          <cell r="D1885" t="str">
            <v>LFMIEERR</v>
          </cell>
          <cell r="E1885" t="str">
            <v>P622</v>
          </cell>
          <cell r="F1885">
            <v>15</v>
          </cell>
          <cell r="G1885" t="str">
            <v>GL</v>
          </cell>
          <cell r="H1885" t="str">
            <v>140-0613 PRIMER GRAY</v>
          </cell>
          <cell r="I1885">
            <v>7</v>
          </cell>
          <cell r="J1885">
            <v>5</v>
          </cell>
        </row>
        <row r="1886">
          <cell r="A1886">
            <v>0.52500000000000002</v>
          </cell>
          <cell r="B1886" t="str">
            <v>000108883</v>
          </cell>
          <cell r="C1886" t="str">
            <v>TOLUENE (TOLUOL)</v>
          </cell>
          <cell r="D1886" t="str">
            <v>P5MAINT</v>
          </cell>
          <cell r="E1886" t="str">
            <v>400</v>
          </cell>
          <cell r="F1886">
            <v>0.5</v>
          </cell>
          <cell r="G1886" t="str">
            <v>GL</v>
          </cell>
          <cell r="H1886" t="str">
            <v>IRONGRIP 1000</v>
          </cell>
          <cell r="I1886">
            <v>7</v>
          </cell>
          <cell r="J1886">
            <v>15</v>
          </cell>
        </row>
        <row r="1887">
          <cell r="A1887">
            <v>6.8250000000000002</v>
          </cell>
          <cell r="B1887" t="str">
            <v>000108883</v>
          </cell>
          <cell r="C1887" t="str">
            <v>TOLUENE (TOLUOL)</v>
          </cell>
          <cell r="D1887" t="str">
            <v>P636342</v>
          </cell>
          <cell r="E1887" t="str">
            <v>400</v>
          </cell>
          <cell r="F1887">
            <v>6.5</v>
          </cell>
          <cell r="G1887" t="str">
            <v>GL</v>
          </cell>
          <cell r="H1887" t="str">
            <v>IRONGRIP 1000</v>
          </cell>
          <cell r="I1887">
            <v>7</v>
          </cell>
          <cell r="J1887">
            <v>15</v>
          </cell>
        </row>
        <row r="1888">
          <cell r="A1888">
            <v>2.7124999999999999</v>
          </cell>
          <cell r="B1888" t="str">
            <v>000108883</v>
          </cell>
          <cell r="C1888" t="str">
            <v>TOLUENE (TOLUOL)</v>
          </cell>
          <cell r="D1888" t="str">
            <v>P638384</v>
          </cell>
          <cell r="E1888" t="str">
            <v>P622</v>
          </cell>
          <cell r="F1888">
            <v>7.75</v>
          </cell>
          <cell r="G1888" t="str">
            <v>GL</v>
          </cell>
          <cell r="H1888" t="str">
            <v>140-0613 PRIMER GRAY</v>
          </cell>
          <cell r="I1888">
            <v>7</v>
          </cell>
          <cell r="J1888">
            <v>5</v>
          </cell>
        </row>
        <row r="1889">
          <cell r="A1889">
            <v>3.15</v>
          </cell>
          <cell r="B1889" t="str">
            <v>000108883</v>
          </cell>
          <cell r="C1889" t="str">
            <v>TOLUENE (TOLUOL)</v>
          </cell>
          <cell r="D1889" t="str">
            <v>P927</v>
          </cell>
          <cell r="E1889" t="str">
            <v>400</v>
          </cell>
          <cell r="F1889">
            <v>3</v>
          </cell>
          <cell r="G1889" t="str">
            <v>GL</v>
          </cell>
          <cell r="H1889" t="str">
            <v>IRONGRIP 1000</v>
          </cell>
          <cell r="I1889">
            <v>7</v>
          </cell>
          <cell r="J1889">
            <v>15</v>
          </cell>
        </row>
        <row r="1890">
          <cell r="A1890">
            <v>6.3</v>
          </cell>
          <cell r="B1890" t="str">
            <v>000108883</v>
          </cell>
          <cell r="C1890" t="str">
            <v>TOLUENE (TOLUOL)</v>
          </cell>
          <cell r="D1890" t="str">
            <v>P9270732</v>
          </cell>
          <cell r="E1890" t="str">
            <v>400</v>
          </cell>
          <cell r="F1890">
            <v>6</v>
          </cell>
          <cell r="G1890" t="str">
            <v>GL</v>
          </cell>
          <cell r="H1890" t="str">
            <v>IRONGRIP 1000</v>
          </cell>
          <cell r="I1890">
            <v>7</v>
          </cell>
          <cell r="J1890">
            <v>15</v>
          </cell>
        </row>
        <row r="1891">
          <cell r="A1891">
            <v>0.17499999999999999</v>
          </cell>
          <cell r="B1891" t="str">
            <v>000108883</v>
          </cell>
          <cell r="C1891" t="str">
            <v>TOLUENE (TOLUOL)</v>
          </cell>
          <cell r="D1891" t="str">
            <v>T760TEST</v>
          </cell>
          <cell r="E1891" t="str">
            <v>P622</v>
          </cell>
          <cell r="F1891">
            <v>0.5</v>
          </cell>
          <cell r="G1891" t="str">
            <v>GL</v>
          </cell>
          <cell r="H1891" t="str">
            <v>140-0613 PRIMER GRAY</v>
          </cell>
          <cell r="I1891">
            <v>7</v>
          </cell>
          <cell r="J1891">
            <v>5</v>
          </cell>
        </row>
        <row r="1892">
          <cell r="A1892">
            <v>6.3</v>
          </cell>
          <cell r="B1892" t="str">
            <v>000108883</v>
          </cell>
          <cell r="C1892" t="str">
            <v>TOLUENE (TOLUOL)</v>
          </cell>
          <cell r="D1892" t="str">
            <v>X420012</v>
          </cell>
          <cell r="E1892" t="str">
            <v>400</v>
          </cell>
          <cell r="F1892">
            <v>6</v>
          </cell>
          <cell r="G1892" t="str">
            <v>GL</v>
          </cell>
          <cell r="H1892" t="str">
            <v>IRONGRIP 1000</v>
          </cell>
          <cell r="I1892">
            <v>7</v>
          </cell>
          <cell r="J1892">
            <v>15</v>
          </cell>
        </row>
        <row r="1893">
          <cell r="A1893">
            <v>1.2959999656677246</v>
          </cell>
          <cell r="B1893" t="str">
            <v>000108883</v>
          </cell>
          <cell r="C1893" t="str">
            <v>TOLUENE (TOLUOL)</v>
          </cell>
          <cell r="D1893" t="str">
            <v>L10LEAN</v>
          </cell>
          <cell r="E1893" t="str">
            <v>P624</v>
          </cell>
          <cell r="F1893">
            <v>2.25</v>
          </cell>
          <cell r="G1893" t="str">
            <v>GL</v>
          </cell>
          <cell r="H1893" t="str">
            <v>140-0589 PRIMER RED</v>
          </cell>
          <cell r="I1893">
            <v>7.1999998092651367</v>
          </cell>
          <cell r="J1893">
            <v>8</v>
          </cell>
        </row>
        <row r="1894">
          <cell r="A1894">
            <v>0.75599997997283941</v>
          </cell>
          <cell r="B1894" t="str">
            <v>000108883</v>
          </cell>
          <cell r="C1894" t="str">
            <v>TOLUENE (TOLUOL)</v>
          </cell>
          <cell r="D1894" t="str">
            <v>L20OILS</v>
          </cell>
          <cell r="E1894" t="str">
            <v>P11</v>
          </cell>
          <cell r="F1894">
            <v>1.5</v>
          </cell>
          <cell r="G1894" t="str">
            <v>GL</v>
          </cell>
          <cell r="H1894" t="str">
            <v>1201A RED INSULATING ENAMEL</v>
          </cell>
          <cell r="I1894">
            <v>7.1999998092651367</v>
          </cell>
          <cell r="J1894">
            <v>7</v>
          </cell>
        </row>
        <row r="1895">
          <cell r="A1895">
            <v>2851.1999244689941</v>
          </cell>
          <cell r="B1895" t="str">
            <v>000108883</v>
          </cell>
          <cell r="C1895" t="str">
            <v>TOLUENE (TOLUOL)</v>
          </cell>
          <cell r="D1895" t="str">
            <v>L2108148</v>
          </cell>
          <cell r="E1895" t="str">
            <v>3153</v>
          </cell>
          <cell r="F1895">
            <v>660</v>
          </cell>
          <cell r="G1895" t="str">
            <v>GL</v>
          </cell>
          <cell r="H1895" t="str">
            <v>GE 1514</v>
          </cell>
          <cell r="I1895">
            <v>7.1999998092651367</v>
          </cell>
          <cell r="J1895">
            <v>60</v>
          </cell>
        </row>
        <row r="1896">
          <cell r="A1896">
            <v>237.59999370574951</v>
          </cell>
          <cell r="B1896" t="str">
            <v>000108883</v>
          </cell>
          <cell r="C1896" t="str">
            <v>TOLUENE (TOLUOL)</v>
          </cell>
          <cell r="D1896" t="str">
            <v>L24PAINT</v>
          </cell>
          <cell r="E1896" t="str">
            <v>3153</v>
          </cell>
          <cell r="F1896">
            <v>55</v>
          </cell>
          <cell r="G1896" t="str">
            <v>GL</v>
          </cell>
          <cell r="H1896" t="str">
            <v>GE 1514</v>
          </cell>
          <cell r="I1896">
            <v>7.1999998092651367</v>
          </cell>
          <cell r="J1896">
            <v>60</v>
          </cell>
        </row>
        <row r="1897">
          <cell r="A1897">
            <v>0.43199998855590821</v>
          </cell>
          <cell r="B1897" t="str">
            <v>000108883</v>
          </cell>
          <cell r="C1897" t="str">
            <v>TOLUENE (TOLUOL)</v>
          </cell>
          <cell r="D1897" t="str">
            <v>L24PAINT</v>
          </cell>
          <cell r="E1897" t="str">
            <v>P624</v>
          </cell>
          <cell r="F1897">
            <v>0.75</v>
          </cell>
          <cell r="G1897" t="str">
            <v>GL</v>
          </cell>
          <cell r="H1897" t="str">
            <v>140-0589 PRIMER RED</v>
          </cell>
          <cell r="I1897">
            <v>7.1999998092651367</v>
          </cell>
          <cell r="J1897">
            <v>8</v>
          </cell>
        </row>
        <row r="1898">
          <cell r="A1898">
            <v>0.86399997711181642</v>
          </cell>
          <cell r="B1898" t="str">
            <v>000108883</v>
          </cell>
          <cell r="C1898" t="str">
            <v>TOLUENE (TOLUOL)</v>
          </cell>
          <cell r="D1898" t="str">
            <v>L42JITBW</v>
          </cell>
          <cell r="E1898" t="str">
            <v>P624</v>
          </cell>
          <cell r="F1898">
            <v>1.5</v>
          </cell>
          <cell r="G1898" t="str">
            <v>GL</v>
          </cell>
          <cell r="H1898" t="str">
            <v>140-0589 PRIMER RED</v>
          </cell>
          <cell r="I1898">
            <v>7.1999998092651367</v>
          </cell>
          <cell r="J1898">
            <v>8</v>
          </cell>
        </row>
        <row r="1899">
          <cell r="A1899">
            <v>3.5999999046325684</v>
          </cell>
          <cell r="B1899" t="str">
            <v>000108883</v>
          </cell>
          <cell r="C1899" t="str">
            <v>TOLUENE (TOLUOL)</v>
          </cell>
          <cell r="D1899" t="str">
            <v>L4PAINT</v>
          </cell>
          <cell r="E1899" t="str">
            <v>P624</v>
          </cell>
          <cell r="F1899">
            <v>6.25</v>
          </cell>
          <cell r="G1899" t="str">
            <v>GL</v>
          </cell>
          <cell r="H1899" t="str">
            <v>140-0589 PRIMER RED</v>
          </cell>
          <cell r="I1899">
            <v>7.1999998092651367</v>
          </cell>
          <cell r="J1899">
            <v>8</v>
          </cell>
        </row>
        <row r="1900">
          <cell r="A1900">
            <v>760.31997985839848</v>
          </cell>
          <cell r="B1900" t="str">
            <v>000108883</v>
          </cell>
          <cell r="C1900" t="str">
            <v>TOLUENE (TOLUOL)</v>
          </cell>
          <cell r="D1900" t="str">
            <v>L730407</v>
          </cell>
          <cell r="E1900" t="str">
            <v>5292B</v>
          </cell>
          <cell r="F1900">
            <v>528</v>
          </cell>
          <cell r="G1900" t="str">
            <v>GL</v>
          </cell>
          <cell r="H1900" t="str">
            <v>POLANE* 66 REDUCER R7K84</v>
          </cell>
          <cell r="I1900">
            <v>7.1999998092651367</v>
          </cell>
          <cell r="J1900">
            <v>20</v>
          </cell>
        </row>
        <row r="1901">
          <cell r="A1901">
            <v>1.2959999656677246</v>
          </cell>
          <cell r="B1901" t="str">
            <v>000108883</v>
          </cell>
          <cell r="C1901" t="str">
            <v>TOLUENE (TOLUOL)</v>
          </cell>
          <cell r="D1901" t="str">
            <v>L9783VM</v>
          </cell>
          <cell r="E1901" t="str">
            <v>P624</v>
          </cell>
          <cell r="F1901">
            <v>2.25</v>
          </cell>
          <cell r="G1901" t="str">
            <v>GL</v>
          </cell>
          <cell r="H1901" t="str">
            <v>140-0589 PRIMER RED</v>
          </cell>
          <cell r="I1901">
            <v>7.1999998092651367</v>
          </cell>
          <cell r="J1901">
            <v>8</v>
          </cell>
        </row>
        <row r="1902">
          <cell r="A1902">
            <v>4687.199875831604</v>
          </cell>
          <cell r="B1902" t="str">
            <v>000108883</v>
          </cell>
          <cell r="C1902" t="str">
            <v>TOLUENE (TOLUOL)</v>
          </cell>
          <cell r="D1902" t="str">
            <v>L9DPAINT</v>
          </cell>
          <cell r="E1902" t="str">
            <v>3153</v>
          </cell>
          <cell r="F1902">
            <v>1085</v>
          </cell>
          <cell r="G1902" t="str">
            <v>GL</v>
          </cell>
          <cell r="H1902" t="str">
            <v>GE 1514</v>
          </cell>
          <cell r="I1902">
            <v>7.1999998092651367</v>
          </cell>
          <cell r="J1902">
            <v>60</v>
          </cell>
        </row>
        <row r="1903">
          <cell r="A1903">
            <v>120.59999680519104</v>
          </cell>
          <cell r="B1903" t="str">
            <v>000108883</v>
          </cell>
          <cell r="C1903" t="str">
            <v>TOLUENE (TOLUOL)</v>
          </cell>
          <cell r="D1903" t="str">
            <v>P638384</v>
          </cell>
          <cell r="E1903" t="str">
            <v>P624</v>
          </cell>
          <cell r="F1903">
            <v>209.375</v>
          </cell>
          <cell r="G1903" t="str">
            <v>GL</v>
          </cell>
          <cell r="H1903" t="str">
            <v>140-0589 PRIMER RED</v>
          </cell>
          <cell r="I1903">
            <v>7.1999998092651367</v>
          </cell>
          <cell r="J1903">
            <v>8</v>
          </cell>
        </row>
        <row r="1904">
          <cell r="A1904">
            <v>35.999999046325684</v>
          </cell>
          <cell r="B1904" t="str">
            <v>000108883</v>
          </cell>
          <cell r="C1904" t="str">
            <v>TOLUENE (TOLUOL)</v>
          </cell>
          <cell r="D1904" t="str">
            <v>P924921</v>
          </cell>
          <cell r="E1904" t="str">
            <v>4372</v>
          </cell>
          <cell r="F1904">
            <v>5</v>
          </cell>
          <cell r="G1904" t="str">
            <v>GL</v>
          </cell>
          <cell r="H1904" t="str">
            <v>R2 K 1  TOLUOL</v>
          </cell>
          <cell r="I1904">
            <v>7.1999998092651367</v>
          </cell>
          <cell r="J1904">
            <v>100</v>
          </cell>
        </row>
        <row r="1905">
          <cell r="A1905">
            <v>107.99999713897705</v>
          </cell>
          <cell r="B1905" t="str">
            <v>000108883</v>
          </cell>
          <cell r="C1905" t="str">
            <v>TOLUENE (TOLUOL)</v>
          </cell>
          <cell r="D1905" t="str">
            <v>P9280806</v>
          </cell>
          <cell r="E1905" t="str">
            <v>4372</v>
          </cell>
          <cell r="F1905">
            <v>15</v>
          </cell>
          <cell r="G1905" t="str">
            <v>GL</v>
          </cell>
          <cell r="H1905" t="str">
            <v>R2 K 1  TOLUOL</v>
          </cell>
          <cell r="I1905">
            <v>7.1999998092651367</v>
          </cell>
          <cell r="J1905">
            <v>100</v>
          </cell>
        </row>
        <row r="1906">
          <cell r="A1906">
            <v>0</v>
          </cell>
          <cell r="B1906" t="str">
            <v>000108883</v>
          </cell>
          <cell r="C1906" t="str">
            <v>TOLUENE (TOLUOL)</v>
          </cell>
          <cell r="D1906" t="str">
            <v>L12BULK</v>
          </cell>
          <cell r="E1906" t="str">
            <v>425</v>
          </cell>
          <cell r="F1906">
            <v>595</v>
          </cell>
          <cell r="G1906" t="str">
            <v>GL</v>
          </cell>
          <cell r="H1906" t="str">
            <v>MOBIL VACTRA OIL NO. 2</v>
          </cell>
          <cell r="I1906">
            <v>7.4000000953674316</v>
          </cell>
          <cell r="J1906">
            <v>0</v>
          </cell>
        </row>
        <row r="1907">
          <cell r="A1907">
            <v>0</v>
          </cell>
          <cell r="B1907" t="str">
            <v>000108883</v>
          </cell>
          <cell r="C1907" t="str">
            <v>TOLUENE (TOLUOL)</v>
          </cell>
          <cell r="D1907" t="str">
            <v>L20OILS</v>
          </cell>
          <cell r="E1907" t="str">
            <v>425</v>
          </cell>
          <cell r="F1907">
            <v>220</v>
          </cell>
          <cell r="G1907" t="str">
            <v>GL</v>
          </cell>
          <cell r="H1907" t="str">
            <v>MOBIL VACTRA OIL NO. 2</v>
          </cell>
          <cell r="I1907">
            <v>7.4000000953674316</v>
          </cell>
          <cell r="J1907">
            <v>0</v>
          </cell>
        </row>
        <row r="1908">
          <cell r="A1908">
            <v>0.78291999259024836</v>
          </cell>
          <cell r="B1908" t="str">
            <v>000108883</v>
          </cell>
          <cell r="C1908" t="str">
            <v>TOLUENE (TOLUOL)</v>
          </cell>
          <cell r="D1908" t="str">
            <v>L24BULK</v>
          </cell>
          <cell r="E1908" t="str">
            <v>3940</v>
          </cell>
          <cell r="F1908">
            <v>1058</v>
          </cell>
          <cell r="G1908" t="str">
            <v>GL</v>
          </cell>
          <cell r="H1908" t="str">
            <v>MOBIL DELVAC 1200 15W-40</v>
          </cell>
          <cell r="I1908">
            <v>7.4000000953674316</v>
          </cell>
          <cell r="J1908">
            <v>9.9999997764825821E-3</v>
          </cell>
        </row>
        <row r="1909">
          <cell r="A1909">
            <v>1.657599984312057</v>
          </cell>
          <cell r="B1909" t="str">
            <v>000108883</v>
          </cell>
          <cell r="C1909" t="str">
            <v>TOLUENE (TOLUOL)</v>
          </cell>
          <cell r="D1909" t="str">
            <v>P314ASM</v>
          </cell>
          <cell r="E1909" t="str">
            <v>7419</v>
          </cell>
          <cell r="F1909">
            <v>280</v>
          </cell>
          <cell r="G1909" t="str">
            <v>GL</v>
          </cell>
          <cell r="H1909" t="str">
            <v>MOBILFLUID 424</v>
          </cell>
          <cell r="I1909">
            <v>7.4000000953674316</v>
          </cell>
          <cell r="J1909">
            <v>7.9999998211860657E-2</v>
          </cell>
        </row>
        <row r="1910">
          <cell r="A1910">
            <v>0.15427500531077384</v>
          </cell>
          <cell r="B1910" t="str">
            <v>000108883</v>
          </cell>
          <cell r="C1910" t="str">
            <v>TOLUENE (TOLUOL)</v>
          </cell>
          <cell r="D1910" t="str">
            <v>L12MAINT</v>
          </cell>
          <cell r="E1910" t="str">
            <v>P501</v>
          </cell>
          <cell r="F1910">
            <v>0.18700000643730164</v>
          </cell>
          <cell r="G1910" t="str">
            <v>GL</v>
          </cell>
          <cell r="H1910" t="str">
            <v>FS925  GREEN</v>
          </cell>
          <cell r="I1910">
            <v>7.5</v>
          </cell>
          <cell r="J1910">
            <v>11</v>
          </cell>
        </row>
        <row r="1911">
          <cell r="A1911">
            <v>0.15427500531077384</v>
          </cell>
          <cell r="B1911" t="str">
            <v>000108883</v>
          </cell>
          <cell r="C1911" t="str">
            <v>TOLUENE (TOLUOL)</v>
          </cell>
          <cell r="D1911" t="str">
            <v>L12MAINT</v>
          </cell>
          <cell r="E1911" t="str">
            <v>P503</v>
          </cell>
          <cell r="F1911">
            <v>0.18700000643730164</v>
          </cell>
          <cell r="G1911" t="str">
            <v>GL</v>
          </cell>
          <cell r="H1911" t="str">
            <v>FS940  ORANGE</v>
          </cell>
          <cell r="I1911">
            <v>7.5</v>
          </cell>
          <cell r="J1911">
            <v>11</v>
          </cell>
        </row>
        <row r="1912">
          <cell r="A1912">
            <v>0.33750000000000002</v>
          </cell>
          <cell r="B1912" t="str">
            <v>000108883</v>
          </cell>
          <cell r="C1912" t="str">
            <v>TOLUENE (TOLUOL)</v>
          </cell>
          <cell r="D1912" t="str">
            <v>L12MAINT</v>
          </cell>
          <cell r="E1912" t="str">
            <v>P664</v>
          </cell>
          <cell r="F1912">
            <v>0.25</v>
          </cell>
          <cell r="G1912" t="str">
            <v>GL</v>
          </cell>
          <cell r="H1912" t="str">
            <v>140-0555 FEDERAL BLUE</v>
          </cell>
          <cell r="I1912">
            <v>7.5</v>
          </cell>
          <cell r="J1912">
            <v>18</v>
          </cell>
        </row>
        <row r="1913">
          <cell r="A1913">
            <v>1.0125</v>
          </cell>
          <cell r="B1913" t="str">
            <v>000108883</v>
          </cell>
          <cell r="C1913" t="str">
            <v>TOLUENE (TOLUOL)</v>
          </cell>
          <cell r="D1913" t="str">
            <v>L20OILS</v>
          </cell>
          <cell r="E1913" t="str">
            <v>P664</v>
          </cell>
          <cell r="F1913">
            <v>0.75</v>
          </cell>
          <cell r="G1913" t="str">
            <v>GL</v>
          </cell>
          <cell r="H1913" t="str">
            <v>140-0555 FEDERAL BLUE</v>
          </cell>
          <cell r="I1913">
            <v>7.5</v>
          </cell>
          <cell r="J1913">
            <v>18</v>
          </cell>
        </row>
        <row r="1914">
          <cell r="A1914">
            <v>0.33750000000000002</v>
          </cell>
          <cell r="B1914" t="str">
            <v>000108883</v>
          </cell>
          <cell r="C1914" t="str">
            <v>TOLUENE (TOLUOL)</v>
          </cell>
          <cell r="D1914" t="str">
            <v>L24MAINT</v>
          </cell>
          <cell r="E1914" t="str">
            <v>P664</v>
          </cell>
          <cell r="F1914">
            <v>0.25</v>
          </cell>
          <cell r="G1914" t="str">
            <v>GL</v>
          </cell>
          <cell r="H1914" t="str">
            <v>140-0555 FEDERAL BLUE</v>
          </cell>
          <cell r="I1914">
            <v>7.5</v>
          </cell>
          <cell r="J1914">
            <v>18</v>
          </cell>
        </row>
        <row r="1915">
          <cell r="A1915">
            <v>1.7016450013965367</v>
          </cell>
          <cell r="B1915" t="str">
            <v>000108883</v>
          </cell>
          <cell r="C1915" t="str">
            <v>TOLUENE (TOLUOL)</v>
          </cell>
          <cell r="D1915" t="str">
            <v>L24PAINT</v>
          </cell>
          <cell r="E1915" t="str">
            <v>P503</v>
          </cell>
          <cell r="F1915">
            <v>2.0625998973846436</v>
          </cell>
          <cell r="G1915" t="str">
            <v>GL</v>
          </cell>
          <cell r="H1915" t="str">
            <v>FS940  ORANGE</v>
          </cell>
          <cell r="I1915">
            <v>7.5</v>
          </cell>
          <cell r="J1915">
            <v>11</v>
          </cell>
        </row>
        <row r="1916">
          <cell r="A1916">
            <v>1.35</v>
          </cell>
          <cell r="B1916" t="str">
            <v>000108883</v>
          </cell>
          <cell r="C1916" t="str">
            <v>TOLUENE (TOLUOL)</v>
          </cell>
          <cell r="D1916" t="str">
            <v>L24PAINT</v>
          </cell>
          <cell r="E1916" t="str">
            <v>P626</v>
          </cell>
          <cell r="F1916">
            <v>1.5</v>
          </cell>
          <cell r="G1916" t="str">
            <v>GL</v>
          </cell>
          <cell r="H1916" t="str">
            <v>140-2452 ORANGE</v>
          </cell>
          <cell r="I1916">
            <v>7.5</v>
          </cell>
          <cell r="J1916">
            <v>12</v>
          </cell>
        </row>
        <row r="1917">
          <cell r="A1917">
            <v>0.45</v>
          </cell>
          <cell r="B1917" t="str">
            <v>000108883</v>
          </cell>
          <cell r="C1917" t="str">
            <v>TOLUENE (TOLUOL)</v>
          </cell>
          <cell r="D1917" t="str">
            <v>L24PAINT</v>
          </cell>
          <cell r="E1917" t="str">
            <v>P633</v>
          </cell>
          <cell r="F1917">
            <v>0.5</v>
          </cell>
          <cell r="G1917" t="str">
            <v>GL</v>
          </cell>
          <cell r="H1917" t="str">
            <v>140-0621 MACHINERY GRAY</v>
          </cell>
          <cell r="I1917">
            <v>7.5</v>
          </cell>
          <cell r="J1917">
            <v>12</v>
          </cell>
        </row>
        <row r="1918">
          <cell r="A1918">
            <v>1.6875</v>
          </cell>
          <cell r="B1918" t="str">
            <v>000108883</v>
          </cell>
          <cell r="C1918" t="str">
            <v>TOLUENE (TOLUOL)</v>
          </cell>
          <cell r="D1918" t="str">
            <v>L24PAINT</v>
          </cell>
          <cell r="E1918" t="str">
            <v>P664</v>
          </cell>
          <cell r="F1918">
            <v>1.25</v>
          </cell>
          <cell r="G1918" t="str">
            <v>GL</v>
          </cell>
          <cell r="H1918" t="str">
            <v>140-0555 FEDERAL BLUE</v>
          </cell>
          <cell r="I1918">
            <v>7.5</v>
          </cell>
          <cell r="J1918">
            <v>18</v>
          </cell>
        </row>
        <row r="1919">
          <cell r="A1919">
            <v>9.1125000000000007</v>
          </cell>
          <cell r="B1919" t="str">
            <v>000108883</v>
          </cell>
          <cell r="C1919" t="str">
            <v>TOLUENE (TOLUOL)</v>
          </cell>
          <cell r="D1919" t="str">
            <v>L4PAINT</v>
          </cell>
          <cell r="E1919" t="str">
            <v>P523</v>
          </cell>
          <cell r="F1919">
            <v>6.75</v>
          </cell>
          <cell r="G1919" t="str">
            <v>GL</v>
          </cell>
          <cell r="H1919" t="str">
            <v>AERO-TECH SAFETY YELLOW 12 OZ</v>
          </cell>
          <cell r="I1919">
            <v>7.5</v>
          </cell>
          <cell r="J1919">
            <v>18</v>
          </cell>
        </row>
        <row r="1920">
          <cell r="A1920">
            <v>1.6883999705314636</v>
          </cell>
          <cell r="B1920" t="str">
            <v>000108883</v>
          </cell>
          <cell r="C1920" t="str">
            <v>TOLUENE (TOLUOL)</v>
          </cell>
          <cell r="D1920" t="str">
            <v>L4PAINT</v>
          </cell>
          <cell r="E1920" t="str">
            <v>P524</v>
          </cell>
          <cell r="F1920">
            <v>1.1255999803543091</v>
          </cell>
          <cell r="G1920" t="str">
            <v>GL</v>
          </cell>
          <cell r="H1920" t="str">
            <v>AERO-TECH GLOSS BLACK 16 OZ.</v>
          </cell>
          <cell r="I1920">
            <v>7.5</v>
          </cell>
          <cell r="J1920">
            <v>20</v>
          </cell>
        </row>
        <row r="1921">
          <cell r="A1921">
            <v>2.0243999719619752</v>
          </cell>
          <cell r="B1921" t="str">
            <v>000108883</v>
          </cell>
          <cell r="C1921" t="str">
            <v>TOLUENE (TOLUOL)</v>
          </cell>
          <cell r="D1921" t="str">
            <v>L4PAINT</v>
          </cell>
          <cell r="E1921" t="str">
            <v>P623</v>
          </cell>
          <cell r="F1921">
            <v>1.687000036239624</v>
          </cell>
          <cell r="G1921" t="str">
            <v>GL</v>
          </cell>
          <cell r="H1921" t="str">
            <v>140-0548 HI-VISIB. RED</v>
          </cell>
          <cell r="I1921">
            <v>7.5</v>
          </cell>
          <cell r="J1921">
            <v>16</v>
          </cell>
        </row>
        <row r="1922">
          <cell r="A1922">
            <v>2.7</v>
          </cell>
          <cell r="B1922" t="str">
            <v>000108883</v>
          </cell>
          <cell r="C1922" t="str">
            <v>TOLUENE (TOLUOL)</v>
          </cell>
          <cell r="D1922" t="str">
            <v>L4PAINT</v>
          </cell>
          <cell r="E1922" t="str">
            <v>P633</v>
          </cell>
          <cell r="F1922">
            <v>3</v>
          </cell>
          <cell r="G1922" t="str">
            <v>GL</v>
          </cell>
          <cell r="H1922" t="str">
            <v>140-0621 MACHINERY GRAY</v>
          </cell>
          <cell r="I1922">
            <v>7.5</v>
          </cell>
          <cell r="J1922">
            <v>12</v>
          </cell>
        </row>
        <row r="1923">
          <cell r="A1923">
            <v>1.0125</v>
          </cell>
          <cell r="B1923" t="str">
            <v>000108883</v>
          </cell>
          <cell r="C1923" t="str">
            <v>TOLUENE (TOLUOL)</v>
          </cell>
          <cell r="D1923" t="str">
            <v>L4PAINT</v>
          </cell>
          <cell r="E1923" t="str">
            <v>P664</v>
          </cell>
          <cell r="F1923">
            <v>0.75</v>
          </cell>
          <cell r="G1923" t="str">
            <v>GL</v>
          </cell>
          <cell r="H1923" t="str">
            <v>140-0555 FEDERAL BLUE</v>
          </cell>
          <cell r="I1923">
            <v>7.5</v>
          </cell>
          <cell r="J1923">
            <v>18</v>
          </cell>
        </row>
        <row r="1924">
          <cell r="A1924">
            <v>0.6743999719619751</v>
          </cell>
          <cell r="B1924" t="str">
            <v>000108883</v>
          </cell>
          <cell r="C1924" t="str">
            <v>TOLUENE (TOLUOL)</v>
          </cell>
          <cell r="D1924" t="str">
            <v>L50OILS</v>
          </cell>
          <cell r="E1924" t="str">
            <v>P623</v>
          </cell>
          <cell r="F1924">
            <v>0.56199997663497925</v>
          </cell>
          <cell r="G1924" t="str">
            <v>GL</v>
          </cell>
          <cell r="H1924" t="str">
            <v>140-0548 HI-VISIB. RED</v>
          </cell>
          <cell r="I1924">
            <v>7.5</v>
          </cell>
          <cell r="J1924">
            <v>16</v>
          </cell>
        </row>
        <row r="1925">
          <cell r="A1925">
            <v>1.35</v>
          </cell>
          <cell r="B1925" t="str">
            <v>000108883</v>
          </cell>
          <cell r="C1925" t="str">
            <v>TOLUENE (TOLUOL)</v>
          </cell>
          <cell r="D1925" t="str">
            <v>L60MAINT</v>
          </cell>
          <cell r="E1925" t="str">
            <v>P623</v>
          </cell>
          <cell r="F1925">
            <v>1.125</v>
          </cell>
          <cell r="G1925" t="str">
            <v>GL</v>
          </cell>
          <cell r="H1925" t="str">
            <v>140-0548 HI-VISIB. RED</v>
          </cell>
          <cell r="I1925">
            <v>7.5</v>
          </cell>
          <cell r="J1925">
            <v>16</v>
          </cell>
        </row>
        <row r="1926">
          <cell r="A1926">
            <v>0.63749999999999996</v>
          </cell>
          <cell r="B1926" t="str">
            <v>000108883</v>
          </cell>
          <cell r="C1926" t="str">
            <v>TOLUENE (TOLUOL)</v>
          </cell>
          <cell r="D1926" t="str">
            <v>L730406</v>
          </cell>
          <cell r="E1926" t="str">
            <v>P752</v>
          </cell>
          <cell r="F1926">
            <v>4.25</v>
          </cell>
          <cell r="G1926" t="str">
            <v>GL</v>
          </cell>
          <cell r="H1926" t="str">
            <v>F75XXA0827-1173/SPRAY</v>
          </cell>
          <cell r="I1926">
            <v>7.5</v>
          </cell>
          <cell r="J1926">
            <v>2</v>
          </cell>
        </row>
        <row r="1927">
          <cell r="A1927">
            <v>1.35</v>
          </cell>
          <cell r="B1927" t="str">
            <v>000108883</v>
          </cell>
          <cell r="C1927" t="str">
            <v>TOLUENE (TOLUOL)</v>
          </cell>
          <cell r="D1927" t="str">
            <v>L730407</v>
          </cell>
          <cell r="E1927" t="str">
            <v>P623</v>
          </cell>
          <cell r="F1927">
            <v>1.125</v>
          </cell>
          <cell r="G1927" t="str">
            <v>GL</v>
          </cell>
          <cell r="H1927" t="str">
            <v>140-0548 HI-VISIB. RED</v>
          </cell>
          <cell r="I1927">
            <v>7.5</v>
          </cell>
          <cell r="J1927">
            <v>16</v>
          </cell>
        </row>
        <row r="1928">
          <cell r="A1928">
            <v>1.6883999705314636</v>
          </cell>
          <cell r="B1928" t="str">
            <v>000108883</v>
          </cell>
          <cell r="C1928" t="str">
            <v>TOLUENE (TOLUOL)</v>
          </cell>
          <cell r="D1928" t="str">
            <v>L9783CH</v>
          </cell>
          <cell r="E1928" t="str">
            <v>P524</v>
          </cell>
          <cell r="F1928">
            <v>1.1255999803543091</v>
          </cell>
          <cell r="G1928" t="str">
            <v>GL</v>
          </cell>
          <cell r="H1928" t="str">
            <v>AERO-TECH GLOSS BLACK 16 OZ.</v>
          </cell>
          <cell r="I1928">
            <v>7.5</v>
          </cell>
          <cell r="J1928">
            <v>20</v>
          </cell>
        </row>
        <row r="1929">
          <cell r="A1929">
            <v>1.5195599734783172</v>
          </cell>
          <cell r="B1929" t="str">
            <v>000108883</v>
          </cell>
          <cell r="C1929" t="str">
            <v>TOLUENE (TOLUOL)</v>
          </cell>
          <cell r="D1929" t="str">
            <v>L9783CH</v>
          </cell>
          <cell r="E1929" t="str">
            <v>P525</v>
          </cell>
          <cell r="F1929">
            <v>1.1255999803543091</v>
          </cell>
          <cell r="G1929" t="str">
            <v>GL</v>
          </cell>
          <cell r="H1929" t="str">
            <v>AERO-TECH GLOSS APPL. WHITE</v>
          </cell>
          <cell r="I1929">
            <v>7.5</v>
          </cell>
          <cell r="J1929">
            <v>18</v>
          </cell>
        </row>
        <row r="1930">
          <cell r="A1930">
            <v>1.6883999705314636</v>
          </cell>
          <cell r="B1930" t="str">
            <v>000108883</v>
          </cell>
          <cell r="C1930" t="str">
            <v>TOLUENE (TOLUOL)</v>
          </cell>
          <cell r="D1930" t="str">
            <v>L9783CH</v>
          </cell>
          <cell r="E1930" t="str">
            <v>P597</v>
          </cell>
          <cell r="F1930">
            <v>1.1255999803543091</v>
          </cell>
          <cell r="G1930" t="str">
            <v>GL</v>
          </cell>
          <cell r="H1930" t="str">
            <v>AERO-TECH GLOSS/SAFETY RED</v>
          </cell>
          <cell r="I1930">
            <v>7.5</v>
          </cell>
          <cell r="J1930">
            <v>20</v>
          </cell>
        </row>
        <row r="1931">
          <cell r="A1931">
            <v>0.46364998072385788</v>
          </cell>
          <cell r="B1931" t="str">
            <v>000108883</v>
          </cell>
          <cell r="C1931" t="str">
            <v>TOLUENE (TOLUOL)</v>
          </cell>
          <cell r="D1931" t="str">
            <v>L9783VM</v>
          </cell>
          <cell r="E1931" t="str">
            <v>P503</v>
          </cell>
          <cell r="F1931">
            <v>0.56199997663497925</v>
          </cell>
          <cell r="G1931" t="str">
            <v>GL</v>
          </cell>
          <cell r="H1931" t="str">
            <v>FS940  ORANGE</v>
          </cell>
          <cell r="I1931">
            <v>7.5</v>
          </cell>
          <cell r="J1931">
            <v>11</v>
          </cell>
        </row>
        <row r="1932">
          <cell r="A1932">
            <v>1.6883999705314636</v>
          </cell>
          <cell r="B1932" t="str">
            <v>000108883</v>
          </cell>
          <cell r="C1932" t="str">
            <v>TOLUENE (TOLUOL)</v>
          </cell>
          <cell r="D1932" t="str">
            <v>L9783VM</v>
          </cell>
          <cell r="E1932" t="str">
            <v>P597</v>
          </cell>
          <cell r="F1932">
            <v>1.1255999803543091</v>
          </cell>
          <cell r="G1932" t="str">
            <v>GL</v>
          </cell>
          <cell r="H1932" t="str">
            <v>AERO-TECH GLOSS/SAFETY RED</v>
          </cell>
          <cell r="I1932">
            <v>7.5</v>
          </cell>
          <cell r="J1932">
            <v>20</v>
          </cell>
        </row>
        <row r="1933">
          <cell r="A1933">
            <v>1.35</v>
          </cell>
          <cell r="B1933" t="str">
            <v>000108883</v>
          </cell>
          <cell r="C1933" t="str">
            <v>TOLUENE (TOLUOL)</v>
          </cell>
          <cell r="D1933" t="str">
            <v>L9783VM</v>
          </cell>
          <cell r="E1933" t="str">
            <v>P633</v>
          </cell>
          <cell r="F1933">
            <v>1.5</v>
          </cell>
          <cell r="G1933" t="str">
            <v>GL</v>
          </cell>
          <cell r="H1933" t="str">
            <v>140-0621 MACHINERY GRAY</v>
          </cell>
          <cell r="I1933">
            <v>7.5</v>
          </cell>
          <cell r="J1933">
            <v>12</v>
          </cell>
        </row>
        <row r="1934">
          <cell r="A1934">
            <v>1.0125</v>
          </cell>
          <cell r="B1934" t="str">
            <v>000108883</v>
          </cell>
          <cell r="C1934" t="str">
            <v>TOLUENE (TOLUOL)</v>
          </cell>
          <cell r="D1934" t="str">
            <v>L9783VM</v>
          </cell>
          <cell r="E1934" t="str">
            <v>P664</v>
          </cell>
          <cell r="F1934">
            <v>0.75</v>
          </cell>
          <cell r="G1934" t="str">
            <v>GL</v>
          </cell>
          <cell r="H1934" t="str">
            <v>140-0555 FEDERAL BLUE</v>
          </cell>
          <cell r="I1934">
            <v>7.5</v>
          </cell>
          <cell r="J1934">
            <v>18</v>
          </cell>
        </row>
        <row r="1935">
          <cell r="A1935">
            <v>3.0000001424923539E-2</v>
          </cell>
          <cell r="B1935" t="str">
            <v>000108883</v>
          </cell>
          <cell r="C1935" t="str">
            <v>TOLUENE (TOLUOL)</v>
          </cell>
          <cell r="D1935" t="str">
            <v>L9GAGE</v>
          </cell>
          <cell r="E1935" t="str">
            <v>3917</v>
          </cell>
          <cell r="F1935">
            <v>8.0000003799796104E-3</v>
          </cell>
          <cell r="G1935" t="str">
            <v>GL</v>
          </cell>
          <cell r="H1935" t="str">
            <v>M-COAT D</v>
          </cell>
          <cell r="I1935">
            <v>7.5</v>
          </cell>
          <cell r="J1935">
            <v>50</v>
          </cell>
        </row>
        <row r="1936">
          <cell r="A1936">
            <v>148.5</v>
          </cell>
          <cell r="B1936" t="str">
            <v>000108883</v>
          </cell>
          <cell r="C1936" t="str">
            <v>TOLUENE (TOLUOL)</v>
          </cell>
          <cell r="D1936" t="str">
            <v>LTC05</v>
          </cell>
          <cell r="E1936" t="str">
            <v>P664</v>
          </cell>
          <cell r="F1936">
            <v>110</v>
          </cell>
          <cell r="G1936" t="str">
            <v>GL</v>
          </cell>
          <cell r="H1936" t="str">
            <v>140-0555 FEDERAL BLUE</v>
          </cell>
          <cell r="I1936">
            <v>7.5</v>
          </cell>
          <cell r="J1936">
            <v>18</v>
          </cell>
        </row>
        <row r="1937">
          <cell r="A1937">
            <v>0.45</v>
          </cell>
          <cell r="B1937" t="str">
            <v>000108883</v>
          </cell>
          <cell r="C1937" t="str">
            <v>TOLUENE (TOLUOL)</v>
          </cell>
          <cell r="D1937" t="str">
            <v>P638384</v>
          </cell>
          <cell r="E1937" t="str">
            <v>P655</v>
          </cell>
          <cell r="F1937">
            <v>1.5</v>
          </cell>
          <cell r="G1937" t="str">
            <v>GL</v>
          </cell>
          <cell r="H1937" t="str">
            <v>140-0571  SUN YELLOW</v>
          </cell>
          <cell r="I1937">
            <v>7.5</v>
          </cell>
          <cell r="J1937">
            <v>4</v>
          </cell>
        </row>
        <row r="1938">
          <cell r="A1938">
            <v>0.67535998821258547</v>
          </cell>
          <cell r="B1938" t="str">
            <v>000108883</v>
          </cell>
          <cell r="C1938" t="str">
            <v>TOLUENE (TOLUOL)</v>
          </cell>
          <cell r="D1938" t="str">
            <v>T732310</v>
          </cell>
          <cell r="E1938" t="str">
            <v>P623</v>
          </cell>
          <cell r="F1938">
            <v>0.56279999017715454</v>
          </cell>
          <cell r="G1938" t="str">
            <v>GL</v>
          </cell>
          <cell r="H1938" t="str">
            <v>140-0548 HI-VISIB. RED</v>
          </cell>
          <cell r="I1938">
            <v>7.5</v>
          </cell>
          <cell r="J1938">
            <v>16</v>
          </cell>
        </row>
        <row r="1939">
          <cell r="A1939">
            <v>3.0400001062452775E-2</v>
          </cell>
          <cell r="B1939" t="str">
            <v>000108883</v>
          </cell>
          <cell r="C1939" t="str">
            <v>TOLUENE (TOLUOL)</v>
          </cell>
          <cell r="D1939" t="str">
            <v>L9GAGE</v>
          </cell>
          <cell r="E1939" t="str">
            <v>3919</v>
          </cell>
          <cell r="F1939">
            <v>8.0000003799796104E-3</v>
          </cell>
          <cell r="G1939" t="str">
            <v>GL</v>
          </cell>
          <cell r="H1939" t="str">
            <v>ROSIN SOLVENT</v>
          </cell>
          <cell r="I1939">
            <v>7.5999999046325684</v>
          </cell>
          <cell r="J1939">
            <v>50</v>
          </cell>
        </row>
        <row r="1940">
          <cell r="A1940">
            <v>10867.999863624573</v>
          </cell>
          <cell r="B1940" t="str">
            <v>000108883</v>
          </cell>
          <cell r="C1940" t="str">
            <v>TOLUENE (TOLUOL)</v>
          </cell>
          <cell r="D1940" t="str">
            <v>P9110109</v>
          </cell>
          <cell r="E1940" t="str">
            <v>586</v>
          </cell>
          <cell r="F1940">
            <v>1430</v>
          </cell>
          <cell r="G1940" t="str">
            <v>GL</v>
          </cell>
          <cell r="H1940" t="str">
            <v>TOLUENE</v>
          </cell>
          <cell r="I1940">
            <v>7.5999999046325684</v>
          </cell>
          <cell r="J1940">
            <v>100</v>
          </cell>
        </row>
        <row r="1941">
          <cell r="A1941">
            <v>0.1700400000667571</v>
          </cell>
          <cell r="B1941" t="str">
            <v>000108883</v>
          </cell>
          <cell r="C1941" t="str">
            <v>TOLUENE (TOLUOL)</v>
          </cell>
          <cell r="D1941" t="str">
            <v>L20OILS</v>
          </cell>
          <cell r="E1941" t="str">
            <v>7751A</v>
          </cell>
          <cell r="F1941">
            <v>0.10899999737739563</v>
          </cell>
          <cell r="G1941" t="str">
            <v>GL</v>
          </cell>
          <cell r="H1941" t="str">
            <v>COLOR GUARD RUBBER COAT-BLACK</v>
          </cell>
          <cell r="I1941">
            <v>7.8000001907348633</v>
          </cell>
          <cell r="J1941">
            <v>20</v>
          </cell>
        </row>
        <row r="1942">
          <cell r="A1942">
            <v>12.324000148773193</v>
          </cell>
          <cell r="B1942" t="str">
            <v>000108883</v>
          </cell>
          <cell r="C1942" t="str">
            <v>TOLUENE (TOLUOL)</v>
          </cell>
          <cell r="D1942" t="str">
            <v>L740473</v>
          </cell>
          <cell r="E1942" t="str">
            <v>P631</v>
          </cell>
          <cell r="F1942">
            <v>13</v>
          </cell>
          <cell r="G1942" t="str">
            <v>GL</v>
          </cell>
          <cell r="H1942" t="str">
            <v>140-0092 GLOSS BROWN</v>
          </cell>
          <cell r="I1942">
            <v>7.9000000953674316</v>
          </cell>
          <cell r="J1942">
            <v>12</v>
          </cell>
        </row>
        <row r="1943">
          <cell r="A1943">
            <v>1.163970053236037E-2</v>
          </cell>
          <cell r="B1943" t="str">
            <v>000108883</v>
          </cell>
          <cell r="C1943" t="str">
            <v>TOLUENE (TOLUOL)</v>
          </cell>
          <cell r="D1943" t="str">
            <v>L10LEAN</v>
          </cell>
          <cell r="E1943" t="str">
            <v>912</v>
          </cell>
          <cell r="F1943">
            <v>1.437000036239624</v>
          </cell>
          <cell r="G1943" t="str">
            <v>GL</v>
          </cell>
          <cell r="H1943" t="str">
            <v>SCOTCHCAL EDGE SEALER 3950</v>
          </cell>
          <cell r="I1943">
            <v>8.1000003814697266</v>
          </cell>
          <cell r="J1943">
            <v>0.10000000149011612</v>
          </cell>
        </row>
        <row r="1944">
          <cell r="A1944">
            <v>3.0375001883134268E-3</v>
          </cell>
          <cell r="B1944" t="str">
            <v>000108883</v>
          </cell>
          <cell r="C1944" t="str">
            <v>TOLUENE (TOLUOL)</v>
          </cell>
          <cell r="D1944" t="str">
            <v>L10PMRP</v>
          </cell>
          <cell r="E1944" t="str">
            <v>912</v>
          </cell>
          <cell r="F1944">
            <v>0.375</v>
          </cell>
          <cell r="G1944" t="str">
            <v>GL</v>
          </cell>
          <cell r="H1944" t="str">
            <v>SCOTCHCAL EDGE SEALER 3950</v>
          </cell>
          <cell r="I1944">
            <v>8.1000003814697266</v>
          </cell>
          <cell r="J1944">
            <v>0.10000000149011612</v>
          </cell>
        </row>
        <row r="1945">
          <cell r="A1945">
            <v>1.2150000753253707E-2</v>
          </cell>
          <cell r="B1945" t="str">
            <v>000108883</v>
          </cell>
          <cell r="C1945" t="str">
            <v>TOLUENE (TOLUOL)</v>
          </cell>
          <cell r="D1945" t="str">
            <v>LALTOONA</v>
          </cell>
          <cell r="E1945" t="str">
            <v>912</v>
          </cell>
          <cell r="F1945">
            <v>1.5</v>
          </cell>
          <cell r="G1945" t="str">
            <v>GL</v>
          </cell>
          <cell r="H1945" t="str">
            <v>SCOTCHCAL EDGE SEALER 3950</v>
          </cell>
          <cell r="I1945">
            <v>8.1000003814697266</v>
          </cell>
          <cell r="J1945">
            <v>0.10000000149011612</v>
          </cell>
        </row>
        <row r="1946">
          <cell r="A1946">
            <v>2.4900000572204588</v>
          </cell>
          <cell r="B1946" t="str">
            <v>000108883</v>
          </cell>
          <cell r="C1946" t="str">
            <v>TOLUENE (TOLUOL)</v>
          </cell>
          <cell r="D1946" t="str">
            <v>L10LEAN</v>
          </cell>
          <cell r="E1946" t="str">
            <v>254</v>
          </cell>
          <cell r="F1946">
            <v>2.5</v>
          </cell>
          <cell r="G1946" t="str">
            <v>GL</v>
          </cell>
          <cell r="H1946" t="str">
            <v>KRYLON CLEAR SPRAY 1301,1302</v>
          </cell>
          <cell r="I1946">
            <v>8.3000001907348633</v>
          </cell>
          <cell r="J1946">
            <v>12</v>
          </cell>
        </row>
        <row r="1947">
          <cell r="A1947">
            <v>3.7350000858306887</v>
          </cell>
          <cell r="B1947" t="str">
            <v>000108883</v>
          </cell>
          <cell r="C1947" t="str">
            <v>TOLUENE (TOLUOL)</v>
          </cell>
          <cell r="D1947" t="str">
            <v>L10LEAN</v>
          </cell>
          <cell r="E1947" t="str">
            <v>4413</v>
          </cell>
          <cell r="F1947">
            <v>3</v>
          </cell>
          <cell r="G1947" t="str">
            <v>GL</v>
          </cell>
          <cell r="H1947" t="str">
            <v>BETASEAL 43520A GLASS PRIMER</v>
          </cell>
          <cell r="I1947">
            <v>8.3000001907348633</v>
          </cell>
          <cell r="J1947">
            <v>15</v>
          </cell>
        </row>
        <row r="1948">
          <cell r="A1948">
            <v>1.5562500357627869</v>
          </cell>
          <cell r="B1948" t="str">
            <v>000108883</v>
          </cell>
          <cell r="C1948" t="str">
            <v>TOLUENE (TOLUOL)</v>
          </cell>
          <cell r="D1948" t="str">
            <v>L10PAMT</v>
          </cell>
          <cell r="E1948" t="str">
            <v>4413</v>
          </cell>
          <cell r="F1948">
            <v>1.25</v>
          </cell>
          <cell r="G1948" t="str">
            <v>GL</v>
          </cell>
          <cell r="H1948" t="str">
            <v>BETASEAL 43520A GLASS PRIMER</v>
          </cell>
          <cell r="I1948">
            <v>8.3000001907348633</v>
          </cell>
          <cell r="J1948">
            <v>15</v>
          </cell>
        </row>
        <row r="1949">
          <cell r="A1949">
            <v>0.99600002288818357</v>
          </cell>
          <cell r="B1949" t="str">
            <v>000108883</v>
          </cell>
          <cell r="C1949" t="str">
            <v>TOLUENE (TOLUOL)</v>
          </cell>
          <cell r="D1949" t="str">
            <v>L12MAINT</v>
          </cell>
          <cell r="E1949" t="str">
            <v>P791</v>
          </cell>
          <cell r="F1949">
            <v>0.5</v>
          </cell>
          <cell r="G1949" t="str">
            <v>GL</v>
          </cell>
          <cell r="H1949" t="str">
            <v>7168 BLACK</v>
          </cell>
          <cell r="I1949">
            <v>8.3000001907348633</v>
          </cell>
          <cell r="J1949">
            <v>24</v>
          </cell>
        </row>
        <row r="1950">
          <cell r="A1950">
            <v>1.3695000314712524</v>
          </cell>
          <cell r="B1950" t="str">
            <v>000108883</v>
          </cell>
          <cell r="C1950" t="str">
            <v>TOLUENE (TOLUOL)</v>
          </cell>
          <cell r="D1950" t="str">
            <v>L20PE</v>
          </cell>
          <cell r="E1950" t="str">
            <v>P792</v>
          </cell>
          <cell r="F1950">
            <v>1.5</v>
          </cell>
          <cell r="G1950" t="str">
            <v>GL</v>
          </cell>
          <cell r="H1950" t="str">
            <v>7164 ALERT ORANGE</v>
          </cell>
          <cell r="I1950">
            <v>8.3000001907348633</v>
          </cell>
          <cell r="J1950">
            <v>11</v>
          </cell>
        </row>
        <row r="1951">
          <cell r="A1951">
            <v>2.2410000514984132</v>
          </cell>
          <cell r="B1951" t="str">
            <v>000108883</v>
          </cell>
          <cell r="C1951" t="str">
            <v>TOLUENE (TOLUOL)</v>
          </cell>
          <cell r="D1951" t="str">
            <v>L24MAINT</v>
          </cell>
          <cell r="E1951" t="str">
            <v>254</v>
          </cell>
          <cell r="F1951">
            <v>2.25</v>
          </cell>
          <cell r="G1951" t="str">
            <v>GL</v>
          </cell>
          <cell r="H1951" t="str">
            <v>KRYLON CLEAR SPRAY 1301,1302</v>
          </cell>
          <cell r="I1951">
            <v>8.3000001907348633</v>
          </cell>
          <cell r="J1951">
            <v>12</v>
          </cell>
        </row>
        <row r="1952">
          <cell r="A1952">
            <v>10.956000251770019</v>
          </cell>
          <cell r="B1952" t="str">
            <v>000108883</v>
          </cell>
          <cell r="C1952" t="str">
            <v>TOLUENE (TOLUOL)</v>
          </cell>
          <cell r="D1952" t="str">
            <v>L24MEC</v>
          </cell>
          <cell r="E1952" t="str">
            <v>P798</v>
          </cell>
          <cell r="F1952">
            <v>6</v>
          </cell>
          <cell r="G1952" t="str">
            <v>GL</v>
          </cell>
          <cell r="H1952" t="str">
            <v>STRIPE WHITE</v>
          </cell>
          <cell r="I1952">
            <v>8.3000001907348633</v>
          </cell>
          <cell r="J1952">
            <v>22</v>
          </cell>
        </row>
        <row r="1953">
          <cell r="A1953">
            <v>0.6225000143051147</v>
          </cell>
          <cell r="B1953" t="str">
            <v>000108883</v>
          </cell>
          <cell r="C1953" t="str">
            <v>TOLUENE (TOLUOL)</v>
          </cell>
          <cell r="D1953" t="str">
            <v>L24PAINT</v>
          </cell>
          <cell r="E1953" t="str">
            <v>P594</v>
          </cell>
          <cell r="F1953">
            <v>0.75</v>
          </cell>
          <cell r="G1953" t="str">
            <v>GL</v>
          </cell>
          <cell r="H1953" t="str">
            <v>KOT RED-ORANGE FLUORESCENT</v>
          </cell>
          <cell r="I1953">
            <v>8.3000001907348633</v>
          </cell>
          <cell r="J1953">
            <v>10</v>
          </cell>
        </row>
        <row r="1954">
          <cell r="A1954">
            <v>9.3375002145767212</v>
          </cell>
          <cell r="B1954" t="str">
            <v>000108883</v>
          </cell>
          <cell r="C1954" t="str">
            <v>TOLUENE (TOLUOL)</v>
          </cell>
          <cell r="D1954" t="str">
            <v>L24TRNS</v>
          </cell>
          <cell r="E1954" t="str">
            <v>P588</v>
          </cell>
          <cell r="F1954">
            <v>7.5</v>
          </cell>
          <cell r="G1954" t="str">
            <v>GL</v>
          </cell>
          <cell r="H1954" t="str">
            <v>KOT DARK GREY PAINT</v>
          </cell>
          <cell r="I1954">
            <v>8.3000001907348633</v>
          </cell>
          <cell r="J1954">
            <v>15</v>
          </cell>
        </row>
        <row r="1955">
          <cell r="A1955">
            <v>3.7350000858306887</v>
          </cell>
          <cell r="B1955" t="str">
            <v>000108883</v>
          </cell>
          <cell r="C1955" t="str">
            <v>TOLUENE (TOLUOL)</v>
          </cell>
          <cell r="D1955" t="str">
            <v>L24TRNS</v>
          </cell>
          <cell r="E1955" t="str">
            <v>P591</v>
          </cell>
          <cell r="F1955">
            <v>9</v>
          </cell>
          <cell r="G1955" t="str">
            <v>GL</v>
          </cell>
          <cell r="H1955" t="str">
            <v>STATE RUST CONTROL PRIMER</v>
          </cell>
          <cell r="I1955">
            <v>8.3000001907348633</v>
          </cell>
          <cell r="J1955">
            <v>5</v>
          </cell>
        </row>
        <row r="1956">
          <cell r="A1956">
            <v>5.6025001287460325</v>
          </cell>
          <cell r="B1956" t="str">
            <v>000108883</v>
          </cell>
          <cell r="C1956" t="str">
            <v>TOLUENE (TOLUOL)</v>
          </cell>
          <cell r="D1956" t="str">
            <v>L24TRNS</v>
          </cell>
          <cell r="E1956" t="str">
            <v>P593</v>
          </cell>
          <cell r="F1956">
            <v>1.5</v>
          </cell>
          <cell r="G1956" t="str">
            <v>GL</v>
          </cell>
          <cell r="H1956" t="str">
            <v>KOT CLEAR COAT PAINT</v>
          </cell>
          <cell r="I1956">
            <v>8.3000001907348633</v>
          </cell>
          <cell r="J1956">
            <v>45</v>
          </cell>
        </row>
        <row r="1957">
          <cell r="A1957">
            <v>1.2450000286102294</v>
          </cell>
          <cell r="B1957" t="str">
            <v>000108883</v>
          </cell>
          <cell r="C1957" t="str">
            <v>TOLUENE (TOLUOL)</v>
          </cell>
          <cell r="D1957" t="str">
            <v>L24TRNS</v>
          </cell>
          <cell r="E1957" t="str">
            <v>P594</v>
          </cell>
          <cell r="F1957">
            <v>1.5</v>
          </cell>
          <cell r="G1957" t="str">
            <v>GL</v>
          </cell>
          <cell r="H1957" t="str">
            <v>KOT RED-ORANGE FLUORESCENT</v>
          </cell>
          <cell r="I1957">
            <v>8.3000001907348633</v>
          </cell>
          <cell r="J1957">
            <v>10</v>
          </cell>
        </row>
        <row r="1958">
          <cell r="A1958">
            <v>2.6145000600814821</v>
          </cell>
          <cell r="B1958" t="str">
            <v>000108883</v>
          </cell>
          <cell r="C1958" t="str">
            <v>TOLUENE (TOLUOL)</v>
          </cell>
          <cell r="D1958" t="str">
            <v>L24TRNS</v>
          </cell>
          <cell r="E1958" t="str">
            <v>P799</v>
          </cell>
          <cell r="F1958">
            <v>1.5</v>
          </cell>
          <cell r="G1958" t="str">
            <v>GL</v>
          </cell>
          <cell r="H1958" t="str">
            <v>STRIPE BLUE</v>
          </cell>
          <cell r="I1958">
            <v>8.3000001907348633</v>
          </cell>
          <cell r="J1958">
            <v>21</v>
          </cell>
        </row>
        <row r="1959">
          <cell r="A1959">
            <v>0.62283201993274706</v>
          </cell>
          <cell r="B1959" t="str">
            <v>000108883</v>
          </cell>
          <cell r="C1959" t="str">
            <v>TOLUENE (TOLUOL)</v>
          </cell>
          <cell r="D1959" t="str">
            <v>L9783CH</v>
          </cell>
          <cell r="E1959" t="str">
            <v>5059</v>
          </cell>
          <cell r="F1959">
            <v>0.37520000338554382</v>
          </cell>
          <cell r="G1959" t="str">
            <v>GL</v>
          </cell>
          <cell r="H1959" t="str">
            <v>03720 FLAT WHITE</v>
          </cell>
          <cell r="I1959">
            <v>8.3000001907348633</v>
          </cell>
          <cell r="J1959">
            <v>20</v>
          </cell>
        </row>
        <row r="1960">
          <cell r="A1960">
            <v>1.4940000343322755</v>
          </cell>
          <cell r="B1960" t="str">
            <v>000108883</v>
          </cell>
          <cell r="C1960" t="str">
            <v>TOLUENE (TOLUOL)</v>
          </cell>
          <cell r="D1960" t="str">
            <v>L9783VM</v>
          </cell>
          <cell r="E1960" t="str">
            <v>254</v>
          </cell>
          <cell r="F1960">
            <v>1.5</v>
          </cell>
          <cell r="G1960" t="str">
            <v>GL</v>
          </cell>
          <cell r="H1960" t="str">
            <v>KRYLON CLEAR SPRAY 1301,1302</v>
          </cell>
          <cell r="I1960">
            <v>8.3000001907348633</v>
          </cell>
          <cell r="J1960">
            <v>12</v>
          </cell>
        </row>
        <row r="1961">
          <cell r="A1961">
            <v>1.8675000429153441</v>
          </cell>
          <cell r="B1961" t="str">
            <v>000108883</v>
          </cell>
          <cell r="C1961" t="str">
            <v>TOLUENE (TOLUOL)</v>
          </cell>
          <cell r="D1961" t="str">
            <v>L9783VM</v>
          </cell>
          <cell r="E1961" t="str">
            <v>P591</v>
          </cell>
          <cell r="F1961">
            <v>4.5</v>
          </cell>
          <cell r="G1961" t="str">
            <v>GL</v>
          </cell>
          <cell r="H1961" t="str">
            <v>STATE RUST CONTROL PRIMER</v>
          </cell>
          <cell r="I1961">
            <v>8.3000001907348633</v>
          </cell>
          <cell r="J1961">
            <v>5</v>
          </cell>
        </row>
        <row r="1962">
          <cell r="A1962">
            <v>0.6225000143051147</v>
          </cell>
          <cell r="B1962" t="str">
            <v>000108883</v>
          </cell>
          <cell r="C1962" t="str">
            <v>TOLUENE (TOLUOL)</v>
          </cell>
          <cell r="D1962" t="str">
            <v>L9783VM</v>
          </cell>
          <cell r="E1962" t="str">
            <v>P594</v>
          </cell>
          <cell r="F1962">
            <v>0.75</v>
          </cell>
          <cell r="G1962" t="str">
            <v>GL</v>
          </cell>
          <cell r="H1962" t="str">
            <v>KOT RED-ORANGE FLUORESCENT</v>
          </cell>
          <cell r="I1962">
            <v>8.3000001907348633</v>
          </cell>
          <cell r="J1962">
            <v>10</v>
          </cell>
        </row>
        <row r="1963">
          <cell r="A1963">
            <v>1.4940000343322755</v>
          </cell>
          <cell r="B1963" t="str">
            <v>000108883</v>
          </cell>
          <cell r="C1963" t="str">
            <v>TOLUENE (TOLUOL)</v>
          </cell>
          <cell r="D1963" t="str">
            <v>LFMIEERR</v>
          </cell>
          <cell r="E1963" t="str">
            <v>254</v>
          </cell>
          <cell r="F1963">
            <v>1.5</v>
          </cell>
          <cell r="G1963" t="str">
            <v>GL</v>
          </cell>
          <cell r="H1963" t="str">
            <v>KRYLON CLEAR SPRAY 1301,1302</v>
          </cell>
          <cell r="I1963">
            <v>8.3000001907348633</v>
          </cell>
          <cell r="J1963">
            <v>12</v>
          </cell>
        </row>
        <row r="1964">
          <cell r="A1964">
            <v>24.90000057220459</v>
          </cell>
          <cell r="B1964" t="str">
            <v>000108883</v>
          </cell>
          <cell r="C1964" t="str">
            <v>TOLUENE (TOLUOL)</v>
          </cell>
          <cell r="D1964" t="str">
            <v>P927</v>
          </cell>
          <cell r="E1964" t="str">
            <v>1966</v>
          </cell>
          <cell r="F1964">
            <v>5</v>
          </cell>
          <cell r="G1964" t="str">
            <v>GL</v>
          </cell>
          <cell r="H1964" t="str">
            <v>PSA529</v>
          </cell>
          <cell r="I1964">
            <v>8.3000001907348633</v>
          </cell>
          <cell r="J1964">
            <v>60</v>
          </cell>
        </row>
        <row r="1965">
          <cell r="A1965">
            <v>0.74700001716613773</v>
          </cell>
          <cell r="B1965" t="str">
            <v>000108883</v>
          </cell>
          <cell r="C1965" t="str">
            <v>TOLUENE (TOLUOL)</v>
          </cell>
          <cell r="D1965" t="str">
            <v>T732307</v>
          </cell>
          <cell r="E1965" t="str">
            <v>254</v>
          </cell>
          <cell r="F1965">
            <v>0.75</v>
          </cell>
          <cell r="G1965" t="str">
            <v>GL</v>
          </cell>
          <cell r="H1965" t="str">
            <v>KRYLON CLEAR SPRAY 1301,1302</v>
          </cell>
          <cell r="I1965">
            <v>8.3000001907348633</v>
          </cell>
          <cell r="J1965">
            <v>12</v>
          </cell>
        </row>
        <row r="1966">
          <cell r="A1966">
            <v>1.2734999656677246</v>
          </cell>
          <cell r="B1966" t="str">
            <v>000108883</v>
          </cell>
          <cell r="C1966" t="str">
            <v>TOLUENE (TOLUOL)</v>
          </cell>
          <cell r="D1966" t="str">
            <v>T741382</v>
          </cell>
          <cell r="E1966" t="str">
            <v>P1151</v>
          </cell>
          <cell r="F1966">
            <v>3</v>
          </cell>
          <cell r="G1966" t="str">
            <v>GL</v>
          </cell>
          <cell r="H1966" t="str">
            <v>CTA-GRAY</v>
          </cell>
          <cell r="I1966">
            <v>8.4899997711181641</v>
          </cell>
          <cell r="J1966">
            <v>5</v>
          </cell>
        </row>
        <row r="1967">
          <cell r="A1967">
            <v>1.7</v>
          </cell>
          <cell r="B1967" t="str">
            <v>000108883</v>
          </cell>
          <cell r="C1967" t="str">
            <v>TOLUENE (TOLUOL)</v>
          </cell>
          <cell r="D1967" t="str">
            <v>L240STA1</v>
          </cell>
          <cell r="E1967" t="str">
            <v>P661</v>
          </cell>
          <cell r="F1967">
            <v>2</v>
          </cell>
          <cell r="G1967" t="str">
            <v>GL</v>
          </cell>
          <cell r="H1967" t="str">
            <v>F79XXN0264-1173</v>
          </cell>
          <cell r="I1967">
            <v>8.5</v>
          </cell>
          <cell r="J1967">
            <v>10</v>
          </cell>
        </row>
        <row r="1968">
          <cell r="A1968">
            <v>1.0625</v>
          </cell>
          <cell r="B1968" t="str">
            <v>000108883</v>
          </cell>
          <cell r="C1968" t="str">
            <v>TOLUENE (TOLUOL)</v>
          </cell>
          <cell r="D1968" t="str">
            <v>L240STA1A</v>
          </cell>
          <cell r="E1968" t="str">
            <v>P661</v>
          </cell>
          <cell r="F1968">
            <v>1.25</v>
          </cell>
          <cell r="G1968" t="str">
            <v>GL</v>
          </cell>
          <cell r="H1968" t="str">
            <v>F79XXN0264-1173</v>
          </cell>
          <cell r="I1968">
            <v>8.5</v>
          </cell>
          <cell r="J1968">
            <v>10</v>
          </cell>
        </row>
        <row r="1969">
          <cell r="A1969">
            <v>2.390625</v>
          </cell>
          <cell r="B1969" t="str">
            <v>000108883</v>
          </cell>
          <cell r="C1969" t="str">
            <v>TOLUENE (TOLUOL)</v>
          </cell>
          <cell r="D1969" t="str">
            <v>L24PAINT</v>
          </cell>
          <cell r="E1969" t="str">
            <v>7101</v>
          </cell>
          <cell r="F1969">
            <v>1.125</v>
          </cell>
          <cell r="G1969" t="str">
            <v>GL</v>
          </cell>
          <cell r="H1969" t="str">
            <v>00325 MACH DK GRAY ASA49</v>
          </cell>
          <cell r="I1969">
            <v>8.5</v>
          </cell>
          <cell r="J1969">
            <v>25</v>
          </cell>
        </row>
        <row r="1970">
          <cell r="A1970">
            <v>39.560001754760748</v>
          </cell>
          <cell r="B1970" t="str">
            <v>000108883</v>
          </cell>
          <cell r="C1970" t="str">
            <v>TOLUENE (TOLUOL)</v>
          </cell>
          <cell r="D1970" t="str">
            <v>P636337</v>
          </cell>
          <cell r="E1970" t="str">
            <v>7420</v>
          </cell>
          <cell r="F1970">
            <v>92</v>
          </cell>
          <cell r="G1970" t="str">
            <v>GL</v>
          </cell>
          <cell r="H1970" t="str">
            <v>272 INSULATING VARNISH</v>
          </cell>
          <cell r="I1970">
            <v>8.6000003814697266</v>
          </cell>
          <cell r="J1970">
            <v>5</v>
          </cell>
        </row>
        <row r="1971">
          <cell r="A1971">
            <v>15.480000686645509</v>
          </cell>
          <cell r="B1971" t="str">
            <v>000108883</v>
          </cell>
          <cell r="C1971" t="str">
            <v>TOLUENE (TOLUOL)</v>
          </cell>
          <cell r="D1971" t="str">
            <v>P637358</v>
          </cell>
          <cell r="E1971" t="str">
            <v>7420</v>
          </cell>
          <cell r="F1971">
            <v>36</v>
          </cell>
          <cell r="G1971" t="str">
            <v>GL</v>
          </cell>
          <cell r="H1971" t="str">
            <v>272 INSULATING VARNISH</v>
          </cell>
          <cell r="I1971">
            <v>8.6000003814697266</v>
          </cell>
          <cell r="J1971">
            <v>5</v>
          </cell>
        </row>
        <row r="1972">
          <cell r="A1972">
            <v>18.920000839233399</v>
          </cell>
          <cell r="B1972" t="str">
            <v>000108883</v>
          </cell>
          <cell r="C1972" t="str">
            <v>TOLUENE (TOLUOL)</v>
          </cell>
          <cell r="D1972" t="str">
            <v>P642409</v>
          </cell>
          <cell r="E1972" t="str">
            <v>7420</v>
          </cell>
          <cell r="F1972">
            <v>44</v>
          </cell>
          <cell r="G1972" t="str">
            <v>GL</v>
          </cell>
          <cell r="H1972" t="str">
            <v>272 INSULATING VARNISH</v>
          </cell>
          <cell r="I1972">
            <v>8.6000003814697266</v>
          </cell>
          <cell r="J1972">
            <v>5</v>
          </cell>
        </row>
        <row r="1973">
          <cell r="A1973">
            <v>6.8800003051757814</v>
          </cell>
          <cell r="B1973" t="str">
            <v>000108883</v>
          </cell>
          <cell r="C1973" t="str">
            <v>TOLUENE (TOLUOL)</v>
          </cell>
          <cell r="D1973" t="str">
            <v>P642420</v>
          </cell>
          <cell r="E1973" t="str">
            <v>7420</v>
          </cell>
          <cell r="F1973">
            <v>16</v>
          </cell>
          <cell r="G1973" t="str">
            <v>GL</v>
          </cell>
          <cell r="H1973" t="str">
            <v>272 INSULATING VARNISH</v>
          </cell>
          <cell r="I1973">
            <v>8.6000003814697266</v>
          </cell>
          <cell r="J1973">
            <v>5</v>
          </cell>
        </row>
        <row r="1974">
          <cell r="A1974">
            <v>60.200002670288079</v>
          </cell>
          <cell r="B1974" t="str">
            <v>000108883</v>
          </cell>
          <cell r="C1974" t="str">
            <v>TOLUENE (TOLUOL)</v>
          </cell>
          <cell r="D1974" t="str">
            <v>P643444</v>
          </cell>
          <cell r="E1974" t="str">
            <v>7420</v>
          </cell>
          <cell r="F1974">
            <v>140</v>
          </cell>
          <cell r="G1974" t="str">
            <v>GL</v>
          </cell>
          <cell r="H1974" t="str">
            <v>272 INSULATING VARNISH</v>
          </cell>
          <cell r="I1974">
            <v>8.6000003814697266</v>
          </cell>
          <cell r="J1974">
            <v>5</v>
          </cell>
        </row>
        <row r="1975">
          <cell r="A1975">
            <v>10.320000457763673</v>
          </cell>
          <cell r="B1975" t="str">
            <v>000108883</v>
          </cell>
          <cell r="C1975" t="str">
            <v>TOLUENE (TOLUOL)</v>
          </cell>
          <cell r="D1975" t="str">
            <v>P9270701</v>
          </cell>
          <cell r="E1975" t="str">
            <v>7420</v>
          </cell>
          <cell r="F1975">
            <v>24</v>
          </cell>
          <cell r="G1975" t="str">
            <v>GL</v>
          </cell>
          <cell r="H1975" t="str">
            <v>272 INSULATING VARNISH</v>
          </cell>
          <cell r="I1975">
            <v>8.6000003814697266</v>
          </cell>
          <cell r="J1975">
            <v>5</v>
          </cell>
        </row>
        <row r="1976">
          <cell r="A1976">
            <v>0.95229994220733716</v>
          </cell>
          <cell r="B1976" t="str">
            <v>000108883</v>
          </cell>
          <cell r="C1976" t="str">
            <v>TOLUENE (TOLUOL)</v>
          </cell>
          <cell r="D1976" t="str">
            <v>L24PAINT</v>
          </cell>
          <cell r="E1976" t="str">
            <v>P281</v>
          </cell>
          <cell r="F1976">
            <v>1</v>
          </cell>
          <cell r="G1976" t="str">
            <v>GL</v>
          </cell>
          <cell r="H1976" t="str">
            <v>C-1947 GLYPTAL ALKYD</v>
          </cell>
          <cell r="I1976">
            <v>8.8999996185302734</v>
          </cell>
          <cell r="J1976">
            <v>10.699999809265137</v>
          </cell>
        </row>
        <row r="1977">
          <cell r="A1977">
            <v>8.0099996566772447</v>
          </cell>
          <cell r="B1977" t="str">
            <v>000108883</v>
          </cell>
          <cell r="C1977" t="str">
            <v>TOLUENE (TOLUOL)</v>
          </cell>
          <cell r="D1977" t="str">
            <v>L24TRNS</v>
          </cell>
          <cell r="E1977" t="str">
            <v>P56</v>
          </cell>
          <cell r="F1977">
            <v>4.5</v>
          </cell>
          <cell r="G1977" t="str">
            <v>GL</v>
          </cell>
          <cell r="H1977" t="str">
            <v>KOT RED</v>
          </cell>
          <cell r="I1977">
            <v>8.8999996185302734</v>
          </cell>
          <cell r="J1977">
            <v>20</v>
          </cell>
        </row>
        <row r="1978">
          <cell r="A1978">
            <v>2.6699998855590819</v>
          </cell>
          <cell r="B1978" t="str">
            <v>000108883</v>
          </cell>
          <cell r="C1978" t="str">
            <v>TOLUENE (TOLUOL)</v>
          </cell>
          <cell r="D1978" t="str">
            <v>L9783VM</v>
          </cell>
          <cell r="E1978" t="str">
            <v>P56</v>
          </cell>
          <cell r="F1978">
            <v>1.5</v>
          </cell>
          <cell r="G1978" t="str">
            <v>GL</v>
          </cell>
          <cell r="H1978" t="str">
            <v>KOT RED</v>
          </cell>
          <cell r="I1978">
            <v>8.8999996185302734</v>
          </cell>
          <cell r="J1978">
            <v>20</v>
          </cell>
        </row>
        <row r="1979">
          <cell r="A1979">
            <v>1.9045998844146743</v>
          </cell>
          <cell r="B1979" t="str">
            <v>000108883</v>
          </cell>
          <cell r="C1979" t="str">
            <v>TOLUENE (TOLUOL)</v>
          </cell>
          <cell r="D1979" t="str">
            <v>LFMIEERR</v>
          </cell>
          <cell r="E1979" t="str">
            <v>P281</v>
          </cell>
          <cell r="F1979">
            <v>2</v>
          </cell>
          <cell r="G1979" t="str">
            <v>GL</v>
          </cell>
          <cell r="H1979" t="str">
            <v>C-1947 GLYPTAL ALKYD</v>
          </cell>
          <cell r="I1979">
            <v>8.8999996185302734</v>
          </cell>
          <cell r="J1979">
            <v>10.699999809265137</v>
          </cell>
        </row>
        <row r="1980">
          <cell r="A1980">
            <v>5.7137996532440232</v>
          </cell>
          <cell r="B1980" t="str">
            <v>000108883</v>
          </cell>
          <cell r="C1980" t="str">
            <v>TOLUENE (TOLUOL)</v>
          </cell>
          <cell r="D1980" t="str">
            <v>P638384</v>
          </cell>
          <cell r="E1980" t="str">
            <v>P281</v>
          </cell>
          <cell r="F1980">
            <v>6</v>
          </cell>
          <cell r="G1980" t="str">
            <v>GL</v>
          </cell>
          <cell r="H1980" t="str">
            <v>C-1947 GLYPTAL ALKYD</v>
          </cell>
          <cell r="I1980">
            <v>8.8999996185302734</v>
          </cell>
          <cell r="J1980">
            <v>10.699999809265137</v>
          </cell>
        </row>
        <row r="1981">
          <cell r="A1981">
            <v>0.68250002861022951</v>
          </cell>
          <cell r="B1981" t="str">
            <v>000108883</v>
          </cell>
          <cell r="C1981" t="str">
            <v>TOLUENE (TOLUOL)</v>
          </cell>
          <cell r="D1981" t="str">
            <v>T741382</v>
          </cell>
          <cell r="E1981" t="str">
            <v>P375</v>
          </cell>
          <cell r="F1981">
            <v>1.5</v>
          </cell>
          <cell r="G1981" t="str">
            <v>GL</v>
          </cell>
          <cell r="H1981" t="str">
            <v>F75XXA1261-1173 26152 TOUCHUP</v>
          </cell>
          <cell r="I1981">
            <v>9.1000003814697266</v>
          </cell>
          <cell r="J1981">
            <v>5</v>
          </cell>
        </row>
        <row r="1982">
          <cell r="A1982">
            <v>37.692288475611122</v>
          </cell>
          <cell r="B1982" t="str">
            <v>000108883</v>
          </cell>
          <cell r="C1982" t="str">
            <v>TOLUENE (TOLUOL)</v>
          </cell>
          <cell r="D1982" t="str">
            <v>L10LEAN</v>
          </cell>
          <cell r="E1982" t="str">
            <v>P1090</v>
          </cell>
          <cell r="F1982">
            <v>29.264200210571289</v>
          </cell>
          <cell r="G1982" t="str">
            <v>GL</v>
          </cell>
          <cell r="H1982" t="str">
            <v>AL-101 GRAY</v>
          </cell>
          <cell r="I1982">
            <v>9.1999998092651367</v>
          </cell>
          <cell r="J1982">
            <v>14</v>
          </cell>
        </row>
        <row r="1983">
          <cell r="A1983">
            <v>47.832453888095877</v>
          </cell>
          <cell r="B1983" t="str">
            <v>000108883</v>
          </cell>
          <cell r="C1983" t="str">
            <v>TOLUENE (TOLUOL)</v>
          </cell>
          <cell r="D1983" t="str">
            <v>L10PAINT</v>
          </cell>
          <cell r="E1983" t="str">
            <v>P1090</v>
          </cell>
          <cell r="F1983">
            <v>37.137001037597656</v>
          </cell>
          <cell r="G1983" t="str">
            <v>GL</v>
          </cell>
          <cell r="H1983" t="str">
            <v>AL-101 GRAY</v>
          </cell>
          <cell r="I1983">
            <v>9.1999998092651367</v>
          </cell>
          <cell r="J1983">
            <v>14</v>
          </cell>
        </row>
        <row r="1984">
          <cell r="A1984">
            <v>95.664394333209202</v>
          </cell>
          <cell r="B1984" t="str">
            <v>000108883</v>
          </cell>
          <cell r="C1984" t="str">
            <v>TOLUENE (TOLUOL)</v>
          </cell>
          <cell r="D1984" t="str">
            <v>L10PC</v>
          </cell>
          <cell r="E1984" t="str">
            <v>P1090</v>
          </cell>
          <cell r="F1984">
            <v>74.273597717285156</v>
          </cell>
          <cell r="G1984" t="str">
            <v>GL</v>
          </cell>
          <cell r="H1984" t="str">
            <v>AL-101 GRAY</v>
          </cell>
          <cell r="I1984">
            <v>9.1999998092651367</v>
          </cell>
          <cell r="J1984">
            <v>14</v>
          </cell>
        </row>
        <row r="1985">
          <cell r="A1985">
            <v>35.761061136804209</v>
          </cell>
          <cell r="B1985" t="str">
            <v>000108883</v>
          </cell>
          <cell r="C1985" t="str">
            <v>TOLUENE (TOLUOL)</v>
          </cell>
          <cell r="D1985" t="str">
            <v>L10PNT98</v>
          </cell>
          <cell r="E1985" t="str">
            <v>P1090</v>
          </cell>
          <cell r="F1985">
            <v>27.764799118041992</v>
          </cell>
          <cell r="G1985" t="str">
            <v>GL</v>
          </cell>
          <cell r="H1985" t="str">
            <v>AL-101 GRAY</v>
          </cell>
          <cell r="I1985">
            <v>9.1999998092651367</v>
          </cell>
          <cell r="J1985">
            <v>14</v>
          </cell>
        </row>
        <row r="1986">
          <cell r="A1986">
            <v>16.914015149406445</v>
          </cell>
          <cell r="B1986" t="str">
            <v>000108883</v>
          </cell>
          <cell r="C1986" t="str">
            <v>TOLUENE (TOLUOL)</v>
          </cell>
          <cell r="D1986" t="str">
            <v>L240STA1</v>
          </cell>
          <cell r="E1986" t="str">
            <v>P1090</v>
          </cell>
          <cell r="F1986">
            <v>13.131999969482422</v>
          </cell>
          <cell r="G1986" t="str">
            <v>GL</v>
          </cell>
          <cell r="H1986" t="str">
            <v>AL-101 GRAY</v>
          </cell>
          <cell r="I1986">
            <v>9.1999998092651367</v>
          </cell>
          <cell r="J1986">
            <v>14</v>
          </cell>
        </row>
        <row r="1987">
          <cell r="A1987">
            <v>46.024102483249678</v>
          </cell>
          <cell r="B1987" t="str">
            <v>000108883</v>
          </cell>
          <cell r="C1987" t="str">
            <v>TOLUENE (TOLUOL)</v>
          </cell>
          <cell r="D1987" t="str">
            <v>L240STA1A</v>
          </cell>
          <cell r="E1987" t="str">
            <v>P1090</v>
          </cell>
          <cell r="F1987">
            <v>35.732997894287109</v>
          </cell>
          <cell r="G1987" t="str">
            <v>GL</v>
          </cell>
          <cell r="H1987" t="str">
            <v>AL-101 GRAY</v>
          </cell>
          <cell r="I1987">
            <v>9.1999998092651367</v>
          </cell>
          <cell r="J1987">
            <v>14</v>
          </cell>
        </row>
        <row r="1988">
          <cell r="A1988">
            <v>5.7959998798370362</v>
          </cell>
          <cell r="B1988" t="str">
            <v>000108883</v>
          </cell>
          <cell r="C1988" t="str">
            <v>TOLUENE (TOLUOL)</v>
          </cell>
          <cell r="D1988" t="str">
            <v>L60MAINT</v>
          </cell>
          <cell r="E1988" t="str">
            <v>P1090</v>
          </cell>
          <cell r="F1988">
            <v>4.5</v>
          </cell>
          <cell r="G1988" t="str">
            <v>GL</v>
          </cell>
          <cell r="H1988" t="str">
            <v>AL-101 GRAY</v>
          </cell>
          <cell r="I1988">
            <v>9.1999998092651367</v>
          </cell>
          <cell r="J1988">
            <v>14</v>
          </cell>
        </row>
        <row r="1989">
          <cell r="A1989">
            <v>20.293727326232915</v>
          </cell>
          <cell r="B1989" t="str">
            <v>000108883</v>
          </cell>
          <cell r="C1989" t="str">
            <v>TOLUENE (TOLUOL)</v>
          </cell>
          <cell r="D1989" t="str">
            <v>L730402</v>
          </cell>
          <cell r="E1989" t="str">
            <v>P1090</v>
          </cell>
          <cell r="F1989">
            <v>15.755999565124512</v>
          </cell>
          <cell r="G1989" t="str">
            <v>GL</v>
          </cell>
          <cell r="H1989" t="str">
            <v>AL-101 GRAY</v>
          </cell>
          <cell r="I1989">
            <v>9.1999998092651367</v>
          </cell>
          <cell r="J1989">
            <v>14</v>
          </cell>
        </row>
        <row r="1990">
          <cell r="A1990">
            <v>2.8995454892791757</v>
          </cell>
          <cell r="B1990" t="str">
            <v>000108883</v>
          </cell>
          <cell r="C1990" t="str">
            <v>TOLUENE (TOLUOL)</v>
          </cell>
          <cell r="D1990" t="str">
            <v>L730405</v>
          </cell>
          <cell r="E1990" t="str">
            <v>P1090</v>
          </cell>
          <cell r="F1990">
            <v>2.2511999607086182</v>
          </cell>
          <cell r="G1990" t="str">
            <v>GL</v>
          </cell>
          <cell r="H1990" t="str">
            <v>AL-101 GRAY</v>
          </cell>
          <cell r="I1990">
            <v>9.1999998092651367</v>
          </cell>
          <cell r="J1990">
            <v>14</v>
          </cell>
        </row>
        <row r="1991">
          <cell r="A1991">
            <v>37.688166498844154</v>
          </cell>
          <cell r="B1991" t="str">
            <v>000108883</v>
          </cell>
          <cell r="C1991" t="str">
            <v>TOLUENE (TOLUOL)</v>
          </cell>
          <cell r="D1991" t="str">
            <v>L730407</v>
          </cell>
          <cell r="E1991" t="str">
            <v>P1090</v>
          </cell>
          <cell r="F1991">
            <v>29.26099967956543</v>
          </cell>
          <cell r="G1991" t="str">
            <v>GL</v>
          </cell>
          <cell r="H1991" t="str">
            <v>AL-101 GRAY</v>
          </cell>
          <cell r="I1991">
            <v>9.1999998092651367</v>
          </cell>
          <cell r="J1991">
            <v>14</v>
          </cell>
        </row>
        <row r="1992">
          <cell r="A1992">
            <v>236.90801890738064</v>
          </cell>
          <cell r="B1992" t="str">
            <v>000108883</v>
          </cell>
          <cell r="C1992" t="str">
            <v>TOLUENE (TOLUOL)</v>
          </cell>
          <cell r="D1992" t="str">
            <v>L740473</v>
          </cell>
          <cell r="E1992" t="str">
            <v>P1090</v>
          </cell>
          <cell r="F1992">
            <v>183.93479919433594</v>
          </cell>
          <cell r="G1992" t="str">
            <v>GL</v>
          </cell>
          <cell r="H1992" t="str">
            <v>AL-101 GRAY</v>
          </cell>
          <cell r="I1992">
            <v>9.1999998092651367</v>
          </cell>
          <cell r="J1992">
            <v>14</v>
          </cell>
        </row>
        <row r="1993">
          <cell r="A1993">
            <v>1.4489999699592591</v>
          </cell>
          <cell r="B1993" t="str">
            <v>000108883</v>
          </cell>
          <cell r="C1993" t="str">
            <v>TOLUENE (TOLUOL)</v>
          </cell>
          <cell r="D1993" t="str">
            <v>L9783VM</v>
          </cell>
          <cell r="E1993" t="str">
            <v>P1090</v>
          </cell>
          <cell r="F1993">
            <v>1.125</v>
          </cell>
          <cell r="G1993" t="str">
            <v>GL</v>
          </cell>
          <cell r="H1993" t="str">
            <v>AL-101 GRAY</v>
          </cell>
          <cell r="I1993">
            <v>9.1999998092651367</v>
          </cell>
          <cell r="J1993">
            <v>14</v>
          </cell>
        </row>
        <row r="1994">
          <cell r="A1994">
            <v>59.432696680054505</v>
          </cell>
          <cell r="B1994" t="str">
            <v>000108883</v>
          </cell>
          <cell r="C1994" t="str">
            <v>TOLUENE (TOLUOL)</v>
          </cell>
          <cell r="D1994" t="str">
            <v>L9DPAINT</v>
          </cell>
          <cell r="E1994" t="str">
            <v>P1090</v>
          </cell>
          <cell r="F1994">
            <v>46.143398284912109</v>
          </cell>
          <cell r="G1994" t="str">
            <v>GL</v>
          </cell>
          <cell r="H1994" t="str">
            <v>AL-101 GRAY</v>
          </cell>
          <cell r="I1994">
            <v>9.1999998092651367</v>
          </cell>
          <cell r="J1994">
            <v>14</v>
          </cell>
        </row>
        <row r="1995">
          <cell r="A1995">
            <v>7.2488637231979389</v>
          </cell>
          <cell r="B1995" t="str">
            <v>000108883</v>
          </cell>
          <cell r="C1995" t="str">
            <v>TOLUENE (TOLUOL)</v>
          </cell>
          <cell r="D1995" t="str">
            <v>LALTOONA</v>
          </cell>
          <cell r="E1995" t="str">
            <v>P1090</v>
          </cell>
          <cell r="F1995">
            <v>5.6279997825622559</v>
          </cell>
          <cell r="G1995" t="str">
            <v>GL</v>
          </cell>
          <cell r="H1995" t="str">
            <v>AL-101 GRAY</v>
          </cell>
          <cell r="I1995">
            <v>9.1999998092651367</v>
          </cell>
          <cell r="J1995">
            <v>14</v>
          </cell>
        </row>
        <row r="1996">
          <cell r="A1996">
            <v>17.396500007453167</v>
          </cell>
          <cell r="B1996" t="str">
            <v>000108883</v>
          </cell>
          <cell r="C1996" t="str">
            <v>TOLUENE (TOLUOL)</v>
          </cell>
          <cell r="D1996" t="str">
            <v>LFMIEERR</v>
          </cell>
          <cell r="E1996" t="str">
            <v>P1090</v>
          </cell>
          <cell r="F1996">
            <v>13.506599426269531</v>
          </cell>
          <cell r="G1996" t="str">
            <v>GL</v>
          </cell>
          <cell r="H1996" t="str">
            <v>AL-101 GRAY</v>
          </cell>
          <cell r="I1996">
            <v>9.1999998092651367</v>
          </cell>
          <cell r="J1996">
            <v>14</v>
          </cell>
        </row>
        <row r="1997">
          <cell r="A1997">
            <v>1.4489999699592591</v>
          </cell>
          <cell r="B1997" t="str">
            <v>000108883</v>
          </cell>
          <cell r="C1997" t="str">
            <v>TOLUENE (TOLUOL)</v>
          </cell>
          <cell r="D1997" t="str">
            <v>P5422623</v>
          </cell>
          <cell r="E1997" t="str">
            <v>P1090</v>
          </cell>
          <cell r="F1997">
            <v>1.125</v>
          </cell>
          <cell r="G1997" t="str">
            <v>GL</v>
          </cell>
          <cell r="H1997" t="str">
            <v>AL-101 GRAY</v>
          </cell>
          <cell r="I1997">
            <v>9.1999998092651367</v>
          </cell>
          <cell r="J1997">
            <v>14</v>
          </cell>
        </row>
        <row r="1998">
          <cell r="A1998">
            <v>7.2475756630363506</v>
          </cell>
          <cell r="B1998" t="str">
            <v>000108883</v>
          </cell>
          <cell r="C1998" t="str">
            <v>TOLUENE (TOLUOL)</v>
          </cell>
          <cell r="D1998" t="str">
            <v>P637368</v>
          </cell>
          <cell r="E1998" t="str">
            <v>P1090</v>
          </cell>
          <cell r="F1998">
            <v>5.6269998550415039</v>
          </cell>
          <cell r="G1998" t="str">
            <v>GL</v>
          </cell>
          <cell r="H1998" t="str">
            <v>AL-101 GRAY</v>
          </cell>
          <cell r="I1998">
            <v>9.1999998092651367</v>
          </cell>
          <cell r="J1998">
            <v>14</v>
          </cell>
        </row>
        <row r="1999">
          <cell r="A1999">
            <v>2.8987727145988469</v>
          </cell>
          <cell r="B1999" t="str">
            <v>000108883</v>
          </cell>
          <cell r="C1999" t="str">
            <v>TOLUENE (TOLUOL)</v>
          </cell>
          <cell r="D1999" t="str">
            <v>P638384</v>
          </cell>
          <cell r="E1999" t="str">
            <v>P1090</v>
          </cell>
          <cell r="F1999">
            <v>2.2505998611450195</v>
          </cell>
          <cell r="G1999" t="str">
            <v>GL</v>
          </cell>
          <cell r="H1999" t="str">
            <v>AL-101 GRAY</v>
          </cell>
          <cell r="I1999">
            <v>9.1999998092651367</v>
          </cell>
          <cell r="J1999">
            <v>14</v>
          </cell>
        </row>
        <row r="2000">
          <cell r="A2000">
            <v>1.4497727446395878</v>
          </cell>
          <cell r="B2000" t="str">
            <v>000108883</v>
          </cell>
          <cell r="C2000" t="str">
            <v>TOLUENE (TOLUOL)</v>
          </cell>
          <cell r="D2000" t="str">
            <v>P638385</v>
          </cell>
          <cell r="E2000" t="str">
            <v>P1090</v>
          </cell>
          <cell r="F2000">
            <v>1.1255999803543091</v>
          </cell>
          <cell r="G2000" t="str">
            <v>GL</v>
          </cell>
          <cell r="H2000" t="str">
            <v>AL-101 GRAY</v>
          </cell>
          <cell r="I2000">
            <v>9.1999998092651367</v>
          </cell>
          <cell r="J2000">
            <v>14</v>
          </cell>
        </row>
        <row r="2001">
          <cell r="A2001">
            <v>20.292954398011023</v>
          </cell>
          <cell r="B2001" t="str">
            <v>000108883</v>
          </cell>
          <cell r="C2001" t="str">
            <v>TOLUENE (TOLUOL)</v>
          </cell>
          <cell r="D2001" t="str">
            <v>T721325</v>
          </cell>
          <cell r="E2001" t="str">
            <v>P1090</v>
          </cell>
          <cell r="F2001">
            <v>15.755399703979492</v>
          </cell>
          <cell r="G2001" t="str">
            <v>GL</v>
          </cell>
          <cell r="H2001" t="str">
            <v>AL-101 GRAY</v>
          </cell>
          <cell r="I2001">
            <v>9.1999998092651367</v>
          </cell>
          <cell r="J2001">
            <v>14</v>
          </cell>
        </row>
        <row r="2002">
          <cell r="A2002">
            <v>5.1699997901916506</v>
          </cell>
          <cell r="B2002" t="str">
            <v>000108883</v>
          </cell>
          <cell r="C2002" t="str">
            <v>TOLUENE (TOLUOL)</v>
          </cell>
          <cell r="D2002" t="str">
            <v>L10PAINT</v>
          </cell>
          <cell r="E2002" t="str">
            <v>P660</v>
          </cell>
          <cell r="F2002">
            <v>11</v>
          </cell>
          <cell r="G2002" t="str">
            <v>GL</v>
          </cell>
          <cell r="H2002" t="str">
            <v>F75XXN0578-1173</v>
          </cell>
          <cell r="I2002">
            <v>9.3999996185302734</v>
          </cell>
          <cell r="J2002">
            <v>5</v>
          </cell>
        </row>
        <row r="2003">
          <cell r="A2003">
            <v>2.1149999141693114</v>
          </cell>
          <cell r="B2003" t="str">
            <v>000108883</v>
          </cell>
          <cell r="C2003" t="str">
            <v>TOLUENE (TOLUOL)</v>
          </cell>
          <cell r="D2003" t="str">
            <v>L10PNT98</v>
          </cell>
          <cell r="E2003" t="str">
            <v>P660</v>
          </cell>
          <cell r="F2003">
            <v>4.5</v>
          </cell>
          <cell r="G2003" t="str">
            <v>GL</v>
          </cell>
          <cell r="H2003" t="str">
            <v>F75XXN0578-1173</v>
          </cell>
          <cell r="I2003">
            <v>9.3999996185302734</v>
          </cell>
          <cell r="J2003">
            <v>5</v>
          </cell>
        </row>
        <row r="2004">
          <cell r="A2004">
            <v>1.4099999427795411</v>
          </cell>
          <cell r="B2004" t="str">
            <v>000108883</v>
          </cell>
          <cell r="C2004" t="str">
            <v>TOLUENE (TOLUOL)</v>
          </cell>
          <cell r="D2004" t="str">
            <v>L10PSFE</v>
          </cell>
          <cell r="E2004" t="str">
            <v>P660</v>
          </cell>
          <cell r="F2004">
            <v>3</v>
          </cell>
          <cell r="G2004" t="str">
            <v>GL</v>
          </cell>
          <cell r="H2004" t="str">
            <v>F75XXN0578-1173</v>
          </cell>
          <cell r="I2004">
            <v>9.3999996185302734</v>
          </cell>
          <cell r="J2004">
            <v>5</v>
          </cell>
        </row>
        <row r="2005">
          <cell r="A2005">
            <v>2.4674998998641966</v>
          </cell>
          <cell r="B2005" t="str">
            <v>000108883</v>
          </cell>
          <cell r="C2005" t="str">
            <v>TOLUENE (TOLUOL)</v>
          </cell>
          <cell r="D2005" t="str">
            <v>L240STA1</v>
          </cell>
          <cell r="E2005" t="str">
            <v>P660</v>
          </cell>
          <cell r="F2005">
            <v>5.25</v>
          </cell>
          <cell r="G2005" t="str">
            <v>GL</v>
          </cell>
          <cell r="H2005" t="str">
            <v>F75XXN0578-1173</v>
          </cell>
          <cell r="I2005">
            <v>9.3999996185302734</v>
          </cell>
          <cell r="J2005">
            <v>5</v>
          </cell>
        </row>
        <row r="2006">
          <cell r="A2006">
            <v>2.1149999141693114</v>
          </cell>
          <cell r="B2006" t="str">
            <v>000108883</v>
          </cell>
          <cell r="C2006" t="str">
            <v>TOLUENE (TOLUOL)</v>
          </cell>
          <cell r="D2006" t="str">
            <v>L240STA1A</v>
          </cell>
          <cell r="E2006" t="str">
            <v>P660</v>
          </cell>
          <cell r="F2006">
            <v>4.5</v>
          </cell>
          <cell r="G2006" t="str">
            <v>GL</v>
          </cell>
          <cell r="H2006" t="str">
            <v>F75XXN0578-1173</v>
          </cell>
          <cell r="I2006">
            <v>9.3999996185302734</v>
          </cell>
          <cell r="J2006">
            <v>5</v>
          </cell>
        </row>
        <row r="2007">
          <cell r="A2007">
            <v>5.874999761581421E-2</v>
          </cell>
          <cell r="B2007" t="str">
            <v>000108883</v>
          </cell>
          <cell r="C2007" t="str">
            <v>TOLUENE (TOLUOL)</v>
          </cell>
          <cell r="D2007" t="str">
            <v>L24MAINT</v>
          </cell>
          <cell r="E2007" t="str">
            <v>P660</v>
          </cell>
          <cell r="F2007">
            <v>0.125</v>
          </cell>
          <cell r="G2007" t="str">
            <v>GL</v>
          </cell>
          <cell r="H2007" t="str">
            <v>F75XXN0578-1173</v>
          </cell>
          <cell r="I2007">
            <v>9.3999996185302734</v>
          </cell>
          <cell r="J2007">
            <v>5</v>
          </cell>
        </row>
        <row r="2008">
          <cell r="A2008">
            <v>0.11749999523162842</v>
          </cell>
          <cell r="B2008" t="str">
            <v>000108883</v>
          </cell>
          <cell r="C2008" t="str">
            <v>TOLUENE (TOLUOL)</v>
          </cell>
          <cell r="D2008" t="str">
            <v>L24PAINT</v>
          </cell>
          <cell r="E2008" t="str">
            <v>P660</v>
          </cell>
          <cell r="F2008">
            <v>0.25</v>
          </cell>
          <cell r="G2008" t="str">
            <v>GL</v>
          </cell>
          <cell r="H2008" t="str">
            <v>F75XXN0578-1173</v>
          </cell>
          <cell r="I2008">
            <v>9.3999996185302734</v>
          </cell>
          <cell r="J2008">
            <v>5</v>
          </cell>
        </row>
        <row r="2009">
          <cell r="A2009">
            <v>9.5174996137619008</v>
          </cell>
          <cell r="B2009" t="str">
            <v>000108883</v>
          </cell>
          <cell r="C2009" t="str">
            <v>TOLUENE (TOLUOL)</v>
          </cell>
          <cell r="D2009" t="str">
            <v>L730407</v>
          </cell>
          <cell r="E2009" t="str">
            <v>P660</v>
          </cell>
          <cell r="F2009">
            <v>20.25</v>
          </cell>
          <cell r="G2009" t="str">
            <v>GL</v>
          </cell>
          <cell r="H2009" t="str">
            <v>F75XXN0578-1173</v>
          </cell>
          <cell r="I2009">
            <v>9.3999996185302734</v>
          </cell>
          <cell r="J2009">
            <v>5</v>
          </cell>
        </row>
        <row r="2010">
          <cell r="A2010">
            <v>25.26249897480011</v>
          </cell>
          <cell r="B2010" t="str">
            <v>000108883</v>
          </cell>
          <cell r="C2010" t="str">
            <v>TOLUENE (TOLUOL)</v>
          </cell>
          <cell r="D2010" t="str">
            <v>L7CABPNT</v>
          </cell>
          <cell r="E2010" t="str">
            <v>P660</v>
          </cell>
          <cell r="F2010">
            <v>53.75</v>
          </cell>
          <cell r="G2010" t="str">
            <v>GL</v>
          </cell>
          <cell r="H2010" t="str">
            <v>F75XXN0578-1173</v>
          </cell>
          <cell r="I2010">
            <v>9.3999996185302734</v>
          </cell>
          <cell r="J2010">
            <v>5</v>
          </cell>
        </row>
        <row r="2011">
          <cell r="A2011">
            <v>2.1149999141693114</v>
          </cell>
          <cell r="B2011" t="str">
            <v>000108883</v>
          </cell>
          <cell r="C2011" t="str">
            <v>TOLUENE (TOLUOL)</v>
          </cell>
          <cell r="D2011" t="str">
            <v>LFMIEERR</v>
          </cell>
          <cell r="E2011" t="str">
            <v>P660</v>
          </cell>
          <cell r="F2011">
            <v>4.5</v>
          </cell>
          <cell r="G2011" t="str">
            <v>GL</v>
          </cell>
          <cell r="H2011" t="str">
            <v>F75XXN0578-1173</v>
          </cell>
          <cell r="I2011">
            <v>9.3999996185302734</v>
          </cell>
          <cell r="J2011">
            <v>5</v>
          </cell>
        </row>
        <row r="2012">
          <cell r="A2012">
            <v>1.440000057220459</v>
          </cell>
          <cell r="B2012" t="str">
            <v>000108883</v>
          </cell>
          <cell r="C2012" t="str">
            <v>TOLUENE (TOLUOL)</v>
          </cell>
          <cell r="D2012" t="str">
            <v>L10LEAN</v>
          </cell>
          <cell r="E2012" t="str">
            <v>P585</v>
          </cell>
          <cell r="F2012">
            <v>3</v>
          </cell>
          <cell r="G2012" t="str">
            <v>GL</v>
          </cell>
          <cell r="H2012" t="str">
            <v>F75XXH0915-1173</v>
          </cell>
          <cell r="I2012">
            <v>9.6000003814697266</v>
          </cell>
          <cell r="J2012">
            <v>5</v>
          </cell>
        </row>
        <row r="2013">
          <cell r="A2013">
            <v>10.320000410079956</v>
          </cell>
          <cell r="B2013" t="str">
            <v>000108883</v>
          </cell>
          <cell r="C2013" t="str">
            <v>TOLUENE (TOLUOL)</v>
          </cell>
          <cell r="D2013" t="str">
            <v>L10PAINT</v>
          </cell>
          <cell r="E2013" t="str">
            <v>P585</v>
          </cell>
          <cell r="F2013">
            <v>21.5</v>
          </cell>
          <cell r="G2013" t="str">
            <v>GL</v>
          </cell>
          <cell r="H2013" t="str">
            <v>F75XXH0915-1173</v>
          </cell>
          <cell r="I2013">
            <v>9.6000003814697266</v>
          </cell>
          <cell r="J2013">
            <v>5</v>
          </cell>
        </row>
        <row r="2014">
          <cell r="A2014">
            <v>1.440000057220459</v>
          </cell>
          <cell r="B2014" t="str">
            <v>000108883</v>
          </cell>
          <cell r="C2014" t="str">
            <v>TOLUENE (TOLUOL)</v>
          </cell>
          <cell r="D2014" t="str">
            <v>L10PC</v>
          </cell>
          <cell r="E2014" t="str">
            <v>P585</v>
          </cell>
          <cell r="F2014">
            <v>3</v>
          </cell>
          <cell r="G2014" t="str">
            <v>GL</v>
          </cell>
          <cell r="H2014" t="str">
            <v>F75XXH0915-1173</v>
          </cell>
          <cell r="I2014">
            <v>9.6000003814697266</v>
          </cell>
          <cell r="J2014">
            <v>5</v>
          </cell>
        </row>
        <row r="2015">
          <cell r="A2015">
            <v>5.7600002288818359</v>
          </cell>
          <cell r="B2015" t="str">
            <v>000108883</v>
          </cell>
          <cell r="C2015" t="str">
            <v>TOLUENE (TOLUOL)</v>
          </cell>
          <cell r="D2015" t="str">
            <v>L10PNT98</v>
          </cell>
          <cell r="E2015" t="str">
            <v>P585</v>
          </cell>
          <cell r="F2015">
            <v>12</v>
          </cell>
          <cell r="G2015" t="str">
            <v>GL</v>
          </cell>
          <cell r="H2015" t="str">
            <v>F75XXH0915-1173</v>
          </cell>
          <cell r="I2015">
            <v>9.6000003814697266</v>
          </cell>
          <cell r="J2015">
            <v>5</v>
          </cell>
        </row>
        <row r="2016">
          <cell r="A2016">
            <v>5.7600002288818359</v>
          </cell>
          <cell r="B2016" t="str">
            <v>000108883</v>
          </cell>
          <cell r="C2016" t="str">
            <v>TOLUENE (TOLUOL)</v>
          </cell>
          <cell r="D2016" t="str">
            <v>L240STA1</v>
          </cell>
          <cell r="E2016" t="str">
            <v>P585</v>
          </cell>
          <cell r="F2016">
            <v>12</v>
          </cell>
          <cell r="G2016" t="str">
            <v>GL</v>
          </cell>
          <cell r="H2016" t="str">
            <v>F75XXH0915-1173</v>
          </cell>
          <cell r="I2016">
            <v>9.6000003814697266</v>
          </cell>
          <cell r="J2016">
            <v>5</v>
          </cell>
        </row>
        <row r="2017">
          <cell r="A2017">
            <v>6.3600002527236938</v>
          </cell>
          <cell r="B2017" t="str">
            <v>000108883</v>
          </cell>
          <cell r="C2017" t="str">
            <v>TOLUENE (TOLUOL)</v>
          </cell>
          <cell r="D2017" t="str">
            <v>L240STA1A</v>
          </cell>
          <cell r="E2017" t="str">
            <v>P585</v>
          </cell>
          <cell r="F2017">
            <v>13.25</v>
          </cell>
          <cell r="G2017" t="str">
            <v>GL</v>
          </cell>
          <cell r="H2017" t="str">
            <v>F75XXH0915-1173</v>
          </cell>
          <cell r="I2017">
            <v>9.6000003814697266</v>
          </cell>
          <cell r="J2017">
            <v>5</v>
          </cell>
        </row>
        <row r="2018">
          <cell r="A2018">
            <v>8.6400003433227539</v>
          </cell>
          <cell r="B2018" t="str">
            <v>000108883</v>
          </cell>
          <cell r="C2018" t="str">
            <v>TOLUENE (TOLUOL)</v>
          </cell>
          <cell r="D2018" t="str">
            <v>L730407</v>
          </cell>
          <cell r="E2018" t="str">
            <v>P585</v>
          </cell>
          <cell r="F2018">
            <v>18</v>
          </cell>
          <cell r="G2018" t="str">
            <v>GL</v>
          </cell>
          <cell r="H2018" t="str">
            <v>F75XXH0915-1173</v>
          </cell>
          <cell r="I2018">
            <v>9.6000003814697266</v>
          </cell>
          <cell r="J2018">
            <v>5</v>
          </cell>
        </row>
        <row r="2019">
          <cell r="A2019">
            <v>57.900002300739288</v>
          </cell>
          <cell r="B2019" t="str">
            <v>000108883</v>
          </cell>
          <cell r="C2019" t="str">
            <v>TOLUENE (TOLUOL)</v>
          </cell>
          <cell r="D2019" t="str">
            <v>L740473</v>
          </cell>
          <cell r="E2019" t="str">
            <v>P585</v>
          </cell>
          <cell r="F2019">
            <v>120.625</v>
          </cell>
          <cell r="G2019" t="str">
            <v>GL</v>
          </cell>
          <cell r="H2019" t="str">
            <v>F75XXH0915-1173</v>
          </cell>
          <cell r="I2019">
            <v>9.6000003814697266</v>
          </cell>
          <cell r="J2019">
            <v>5</v>
          </cell>
        </row>
        <row r="2020">
          <cell r="A2020">
            <v>2.1600000858306885</v>
          </cell>
          <cell r="B2020" t="str">
            <v>000108883</v>
          </cell>
          <cell r="C2020" t="str">
            <v>TOLUENE (TOLUOL)</v>
          </cell>
          <cell r="D2020" t="str">
            <v>LFMIEERR</v>
          </cell>
          <cell r="E2020" t="str">
            <v>P585</v>
          </cell>
          <cell r="F2020">
            <v>4.5</v>
          </cell>
          <cell r="G2020" t="str">
            <v>GL</v>
          </cell>
          <cell r="H2020" t="str">
            <v>F75XXH0915-1173</v>
          </cell>
          <cell r="I2020">
            <v>9.6000003814697266</v>
          </cell>
          <cell r="J2020">
            <v>5</v>
          </cell>
        </row>
        <row r="2021">
          <cell r="A2021">
            <v>10</v>
          </cell>
          <cell r="B2021" t="str">
            <v>000108883</v>
          </cell>
          <cell r="C2021" t="str">
            <v>TOLUENE (TOLUOL)</v>
          </cell>
          <cell r="D2021" t="str">
            <v>P9110109</v>
          </cell>
          <cell r="E2021" t="str">
            <v>955</v>
          </cell>
          <cell r="F2021">
            <v>10</v>
          </cell>
          <cell r="G2021" t="str">
            <v>GL</v>
          </cell>
          <cell r="H2021" t="str">
            <v>SCOTCH-GRIP 4268 NF ADHESIVE</v>
          </cell>
          <cell r="I2021">
            <v>10</v>
          </cell>
          <cell r="J2021">
            <v>10</v>
          </cell>
        </row>
        <row r="2022">
          <cell r="A2022">
            <v>0</v>
          </cell>
          <cell r="B2022" t="str">
            <v>000108883</v>
          </cell>
          <cell r="C2022" t="str">
            <v>TOLUENE (TOLUOL)</v>
          </cell>
          <cell r="D2022" t="str">
            <v>L5MAINT</v>
          </cell>
          <cell r="E2022" t="str">
            <v>356</v>
          </cell>
          <cell r="F2022">
            <v>110</v>
          </cell>
          <cell r="G2022" t="str">
            <v>GL</v>
          </cell>
          <cell r="H2022" t="str">
            <v>MOBIL VACTRA OIL NO. 4</v>
          </cell>
          <cell r="I2022">
            <v>10.5</v>
          </cell>
          <cell r="J2022">
            <v>0</v>
          </cell>
        </row>
        <row r="2023">
          <cell r="A2023">
            <v>0</v>
          </cell>
          <cell r="B2023" t="str">
            <v>000108883</v>
          </cell>
          <cell r="C2023" t="str">
            <v>TOLUENE (TOLUOL)</v>
          </cell>
          <cell r="D2023" t="str">
            <v>P5MAINT</v>
          </cell>
          <cell r="E2023" t="str">
            <v>356</v>
          </cell>
          <cell r="F2023">
            <v>275</v>
          </cell>
          <cell r="G2023" t="str">
            <v>GL</v>
          </cell>
          <cell r="H2023" t="str">
            <v>MOBIL VACTRA OIL NO. 4</v>
          </cell>
          <cell r="I2023">
            <v>10.5</v>
          </cell>
          <cell r="J2023">
            <v>0</v>
          </cell>
        </row>
        <row r="2024">
          <cell r="A2024">
            <v>329.55</v>
          </cell>
          <cell r="B2024" t="str">
            <v>000108883</v>
          </cell>
          <cell r="C2024" t="str">
            <v>TOLUENE (TOLUOL)</v>
          </cell>
          <cell r="D2024" t="str">
            <v>L730407</v>
          </cell>
          <cell r="E2024" t="str">
            <v>P533</v>
          </cell>
          <cell r="F2024">
            <v>507</v>
          </cell>
          <cell r="G2024" t="str">
            <v>GL</v>
          </cell>
          <cell r="H2024" t="str">
            <v>F63N1792-1333, BROWN</v>
          </cell>
          <cell r="I2024">
            <v>13</v>
          </cell>
          <cell r="J2024">
            <v>5</v>
          </cell>
        </row>
        <row r="2025">
          <cell r="A2025">
            <v>1.0200000286102295</v>
          </cell>
          <cell r="B2025" t="str">
            <v>000108883</v>
          </cell>
          <cell r="C2025" t="str">
            <v>TOLUENE (TOLUOL)</v>
          </cell>
          <cell r="D2025" t="str">
            <v>L10LEAN</v>
          </cell>
          <cell r="E2025" t="str">
            <v>P535</v>
          </cell>
          <cell r="F2025">
            <v>1.5</v>
          </cell>
          <cell r="G2025" t="str">
            <v>GL</v>
          </cell>
          <cell r="H2025" t="str">
            <v>F63N1745-1333</v>
          </cell>
          <cell r="I2025">
            <v>13.600000381469727</v>
          </cell>
          <cell r="J2025">
            <v>5</v>
          </cell>
        </row>
        <row r="2026">
          <cell r="A2026">
            <v>3.0600000858306888</v>
          </cell>
          <cell r="B2026" t="str">
            <v>000108883</v>
          </cell>
          <cell r="C2026" t="str">
            <v>TOLUENE (TOLUOL)</v>
          </cell>
          <cell r="D2026" t="str">
            <v>L10PAINT</v>
          </cell>
          <cell r="E2026" t="str">
            <v>P535</v>
          </cell>
          <cell r="F2026">
            <v>4.5</v>
          </cell>
          <cell r="G2026" t="str">
            <v>GL</v>
          </cell>
          <cell r="H2026" t="str">
            <v>F63N1745-1333</v>
          </cell>
          <cell r="I2026">
            <v>13.600000381469727</v>
          </cell>
          <cell r="J2026">
            <v>5</v>
          </cell>
        </row>
        <row r="2027">
          <cell r="A2027">
            <v>101.23200130462646</v>
          </cell>
          <cell r="B2027" t="str">
            <v>000108883</v>
          </cell>
          <cell r="C2027" t="str">
            <v>TOLUENE (TOLUOL)</v>
          </cell>
          <cell r="D2027" t="str">
            <v>L730407</v>
          </cell>
          <cell r="E2027" t="str">
            <v>3605</v>
          </cell>
          <cell r="F2027">
            <v>684</v>
          </cell>
          <cell r="G2027" t="str">
            <v>GL</v>
          </cell>
          <cell r="H2027" t="str">
            <v>F63VXHC77-1173 POLANE* T BEIGE</v>
          </cell>
          <cell r="I2027">
            <v>14.800000190734863</v>
          </cell>
          <cell r="J2027">
            <v>1</v>
          </cell>
        </row>
        <row r="2028">
          <cell r="A2028">
            <v>0.59200000762939453</v>
          </cell>
          <cell r="B2028" t="str">
            <v>000108883</v>
          </cell>
          <cell r="C2028" t="str">
            <v>TOLUENE (TOLUOL)</v>
          </cell>
          <cell r="D2028" t="str">
            <v>LALTOONA</v>
          </cell>
          <cell r="E2028" t="str">
            <v>3605</v>
          </cell>
          <cell r="F2028">
            <v>4</v>
          </cell>
          <cell r="G2028" t="str">
            <v>GL</v>
          </cell>
          <cell r="H2028" t="str">
            <v>F63VXHC77-1173 POLANE* T BEIGE</v>
          </cell>
          <cell r="I2028">
            <v>14.800000190734863</v>
          </cell>
          <cell r="J2028">
            <v>1</v>
          </cell>
        </row>
        <row r="2029">
          <cell r="A2029">
            <v>0.36000001430511475</v>
          </cell>
          <cell r="B2029" t="str">
            <v>000108883</v>
          </cell>
          <cell r="C2029" t="str">
            <v>TOLUENE (TOLUOL)</v>
          </cell>
          <cell r="D2029" t="str">
            <v>L24MEC</v>
          </cell>
          <cell r="E2029" t="str">
            <v>474</v>
          </cell>
          <cell r="F2029">
            <v>400</v>
          </cell>
          <cell r="G2029" t="str">
            <v>LB</v>
          </cell>
          <cell r="H2029" t="str">
            <v>02316 MULTIGEAR LUBT EP SAE</v>
          </cell>
          <cell r="I2029">
            <v>7.5</v>
          </cell>
          <cell r="J2029">
            <v>9.0000003576278687E-2</v>
          </cell>
        </row>
        <row r="2030">
          <cell r="A2030">
            <v>0.17999999523162841</v>
          </cell>
          <cell r="B2030" t="str">
            <v>000108883</v>
          </cell>
          <cell r="C2030" t="str">
            <v>TOLUENE (TOLUOL)</v>
          </cell>
          <cell r="D2030" t="str">
            <v>P6W06</v>
          </cell>
          <cell r="E2030" t="str">
            <v>2283</v>
          </cell>
          <cell r="F2030">
            <v>40</v>
          </cell>
          <cell r="G2030" t="str">
            <v>LB</v>
          </cell>
          <cell r="H2030" t="str">
            <v>RTV664B</v>
          </cell>
          <cell r="I2030">
            <v>8.8000001907348633</v>
          </cell>
          <cell r="J2030">
            <v>0.44999998807907104</v>
          </cell>
        </row>
        <row r="2031">
          <cell r="A2031">
            <v>3.4000000506639483E-2</v>
          </cell>
          <cell r="B2031" t="str">
            <v>000108883</v>
          </cell>
          <cell r="C2031" t="str">
            <v>TOLUENE (TOLUOL)</v>
          </cell>
          <cell r="D2031" t="str">
            <v>P9110109</v>
          </cell>
          <cell r="E2031" t="str">
            <v>2284</v>
          </cell>
          <cell r="F2031">
            <v>17</v>
          </cell>
          <cell r="G2031" t="str">
            <v>LB</v>
          </cell>
          <cell r="H2031" t="str">
            <v>RTV664A</v>
          </cell>
          <cell r="I2031">
            <v>10.699999809265137</v>
          </cell>
          <cell r="J2031">
            <v>0.20000000298023224</v>
          </cell>
        </row>
        <row r="2032">
          <cell r="A2032">
            <v>315</v>
          </cell>
          <cell r="B2032" t="str">
            <v>000108883</v>
          </cell>
          <cell r="C2032" t="str">
            <v>TOLUENE (TOLUOL)</v>
          </cell>
          <cell r="D2032" t="str">
            <v>L740473</v>
          </cell>
          <cell r="E2032" t="str">
            <v>2652</v>
          </cell>
          <cell r="F2032">
            <v>3150</v>
          </cell>
          <cell r="G2032" t="str">
            <v>LB</v>
          </cell>
          <cell r="H2032" t="str">
            <v>RED-CAP SPOT PUTTY</v>
          </cell>
          <cell r="I2032">
            <v>13.800000190734863</v>
          </cell>
          <cell r="J2032">
            <v>10</v>
          </cell>
        </row>
        <row r="2033">
          <cell r="A2033">
            <v>18</v>
          </cell>
          <cell r="B2033" t="str">
            <v>000108883</v>
          </cell>
          <cell r="C2033" t="str">
            <v>TOLUENE (TOLUOL)</v>
          </cell>
          <cell r="D2033" t="str">
            <v>L9DPAINT</v>
          </cell>
          <cell r="E2033" t="str">
            <v>2652</v>
          </cell>
          <cell r="F2033">
            <v>180</v>
          </cell>
          <cell r="G2033" t="str">
            <v>LB</v>
          </cell>
          <cell r="H2033" t="str">
            <v>RED-CAP SPOT PUTTY</v>
          </cell>
          <cell r="I2033">
            <v>13.800000190734863</v>
          </cell>
          <cell r="J2033">
            <v>10</v>
          </cell>
        </row>
        <row r="2034">
          <cell r="A2034">
            <v>2.4</v>
          </cell>
          <cell r="B2034" t="str">
            <v>000108883</v>
          </cell>
          <cell r="C2034" t="str">
            <v>TOLUENE (TOLUOL)</v>
          </cell>
          <cell r="D2034" t="str">
            <v>L10PAMT</v>
          </cell>
          <cell r="E2034" t="str">
            <v>7816</v>
          </cell>
          <cell r="F2034">
            <v>24</v>
          </cell>
          <cell r="G2034" t="str">
            <v>LB</v>
          </cell>
          <cell r="H2034" t="str">
            <v>DARK GRAY SPOT PUTTY</v>
          </cell>
          <cell r="I2034">
            <v>14.199999809265137</v>
          </cell>
          <cell r="J2034">
            <v>10</v>
          </cell>
        </row>
        <row r="2035">
          <cell r="A2035">
            <v>23102.492705731132</v>
          </cell>
          <cell r="C2035" t="str">
            <v>TOLUENE (TOLUOL) Total</v>
          </cell>
        </row>
        <row r="2036">
          <cell r="A2036">
            <v>2.6266240138421038E-3</v>
          </cell>
          <cell r="B2036" t="str">
            <v>000584849</v>
          </cell>
          <cell r="C2036" t="str">
            <v>TOLUENE2,4DIISOCYANATE</v>
          </cell>
          <cell r="D2036" t="str">
            <v>T764300</v>
          </cell>
          <cell r="E2036" t="str">
            <v>4311</v>
          </cell>
          <cell r="F2036">
            <v>0.32800000905990601</v>
          </cell>
          <cell r="G2036" t="str">
            <v>GL</v>
          </cell>
          <cell r="H2036" t="str">
            <v>5200 MAHOGANY MARINE ADH/SEAL</v>
          </cell>
          <cell r="I2036">
            <v>10.01</v>
          </cell>
          <cell r="J2036">
            <v>7.9999998211860657E-2</v>
          </cell>
        </row>
        <row r="2037">
          <cell r="A2037">
            <v>4.2408002554893516</v>
          </cell>
          <cell r="B2037" t="str">
            <v>000584849</v>
          </cell>
          <cell r="C2037" t="str">
            <v>TOLUENE2,4DIISOCYANATE</v>
          </cell>
          <cell r="D2037" t="str">
            <v>L730407</v>
          </cell>
          <cell r="E2037" t="str">
            <v>5291</v>
          </cell>
          <cell r="F2037">
            <v>304</v>
          </cell>
          <cell r="G2037" t="str">
            <v>GL</v>
          </cell>
          <cell r="H2037" t="str">
            <v>V66V44 POLANE* PLUS CATALYST</v>
          </cell>
          <cell r="I2037">
            <v>9.3000001907348633</v>
          </cell>
          <cell r="J2037">
            <v>0.15000000596046448</v>
          </cell>
        </row>
        <row r="2038">
          <cell r="A2038">
            <v>4.2434268795031933</v>
          </cell>
          <cell r="C2038" t="str">
            <v>TOLUENE2,4DIISOCYANATE Total</v>
          </cell>
        </row>
        <row r="2039">
          <cell r="A2039">
            <v>1199.625</v>
          </cell>
          <cell r="B2039" t="str">
            <v>000121448</v>
          </cell>
          <cell r="C2039" t="str">
            <v>TRIETHYLAMINE</v>
          </cell>
          <cell r="D2039" t="str">
            <v>L9DPAINT</v>
          </cell>
          <cell r="E2039" t="str">
            <v>P274</v>
          </cell>
          <cell r="F2039">
            <v>2285</v>
          </cell>
          <cell r="G2039" t="str">
            <v>GL</v>
          </cell>
          <cell r="H2039" t="str">
            <v>E23-0079W WR GRAY REV 10/11/94</v>
          </cell>
          <cell r="I2039">
            <v>10.5</v>
          </cell>
          <cell r="J2039">
            <v>5</v>
          </cell>
        </row>
        <row r="2040">
          <cell r="A2040">
            <v>1199.625</v>
          </cell>
          <cell r="C2040" t="str">
            <v>TRIETHYLAMINE Total</v>
          </cell>
        </row>
        <row r="2041">
          <cell r="A2041">
            <v>0</v>
          </cell>
          <cell r="B2041" t="str">
            <v>007440622</v>
          </cell>
          <cell r="C2041" t="str">
            <v>VANADIUM</v>
          </cell>
          <cell r="D2041" t="str">
            <v>L12WW</v>
          </cell>
          <cell r="E2041" t="str">
            <v>7493C</v>
          </cell>
          <cell r="F2041">
            <v>968</v>
          </cell>
          <cell r="G2041" t="str">
            <v>LB</v>
          </cell>
          <cell r="H2041" t="str">
            <v>STEEL WELD ELECTRODE,ROD-29S</v>
          </cell>
          <cell r="I2041">
            <v>0</v>
          </cell>
          <cell r="J2041">
            <v>0</v>
          </cell>
        </row>
        <row r="2042">
          <cell r="A2042">
            <v>0</v>
          </cell>
          <cell r="B2042" t="str">
            <v>007440622</v>
          </cell>
          <cell r="C2042" t="str">
            <v>VANADIUM</v>
          </cell>
          <cell r="D2042" t="str">
            <v>L20WW</v>
          </cell>
          <cell r="E2042" t="str">
            <v>4975</v>
          </cell>
          <cell r="F2042">
            <v>27</v>
          </cell>
          <cell r="G2042" t="str">
            <v>LB</v>
          </cell>
          <cell r="H2042" t="str">
            <v>MIDAS-M2-TIG</v>
          </cell>
          <cell r="I2042">
            <v>0</v>
          </cell>
          <cell r="J2042">
            <v>0</v>
          </cell>
        </row>
        <row r="2043">
          <cell r="A2043">
            <v>0</v>
          </cell>
          <cell r="B2043" t="str">
            <v>007440622</v>
          </cell>
          <cell r="C2043" t="str">
            <v>VANADIUM</v>
          </cell>
          <cell r="D2043" t="str">
            <v>L5WW</v>
          </cell>
          <cell r="E2043" t="str">
            <v>7493C</v>
          </cell>
          <cell r="F2043">
            <v>2772</v>
          </cell>
          <cell r="G2043" t="str">
            <v>LB</v>
          </cell>
          <cell r="H2043" t="str">
            <v>STEEL WELD ELECTRODE,ROD-29S</v>
          </cell>
          <cell r="I2043">
            <v>0</v>
          </cell>
          <cell r="J2043">
            <v>0</v>
          </cell>
        </row>
        <row r="2044">
          <cell r="A2044">
            <v>0</v>
          </cell>
          <cell r="B2044" t="str">
            <v>007440622</v>
          </cell>
          <cell r="C2044" t="str">
            <v>VANADIUM</v>
          </cell>
          <cell r="D2044" t="str">
            <v>L5WW</v>
          </cell>
          <cell r="E2044" t="str">
            <v>7493K</v>
          </cell>
          <cell r="F2044">
            <v>500</v>
          </cell>
          <cell r="G2044" t="str">
            <v>LB</v>
          </cell>
          <cell r="H2044" t="str">
            <v>STEEL WELD ELECTRODE,ROD-65</v>
          </cell>
          <cell r="I2044">
            <v>0</v>
          </cell>
          <cell r="J2044">
            <v>0</v>
          </cell>
        </row>
        <row r="2045">
          <cell r="A2045">
            <v>0</v>
          </cell>
          <cell r="B2045" t="str">
            <v>007440622</v>
          </cell>
          <cell r="C2045" t="str">
            <v>VANADIUM</v>
          </cell>
          <cell r="D2045" t="str">
            <v>L5WW</v>
          </cell>
          <cell r="E2045" t="str">
            <v>7493Q</v>
          </cell>
          <cell r="F2045">
            <v>3772</v>
          </cell>
          <cell r="G2045" t="str">
            <v>LB</v>
          </cell>
          <cell r="H2045" t="str">
            <v>STEEL WELD ELECTRODE,ROD-86</v>
          </cell>
          <cell r="I2045">
            <v>0</v>
          </cell>
          <cell r="J2045">
            <v>0</v>
          </cell>
        </row>
        <row r="2046">
          <cell r="A2046">
            <v>0</v>
          </cell>
          <cell r="B2046" t="str">
            <v>007440622</v>
          </cell>
          <cell r="C2046" t="str">
            <v>VANADIUM</v>
          </cell>
          <cell r="D2046" t="str">
            <v>L7WW</v>
          </cell>
          <cell r="E2046" t="str">
            <v>7493C</v>
          </cell>
          <cell r="F2046">
            <v>12860</v>
          </cell>
          <cell r="G2046" t="str">
            <v>LB</v>
          </cell>
          <cell r="H2046" t="str">
            <v>STEEL WELD ELECTRODE,ROD-29S</v>
          </cell>
          <cell r="I2046">
            <v>0</v>
          </cell>
          <cell r="J2046">
            <v>0</v>
          </cell>
        </row>
        <row r="2047">
          <cell r="A2047">
            <v>0</v>
          </cell>
          <cell r="B2047" t="str">
            <v>007440622</v>
          </cell>
          <cell r="C2047" t="str">
            <v>VANADIUM</v>
          </cell>
          <cell r="D2047" t="str">
            <v>L7WW</v>
          </cell>
          <cell r="E2047" t="str">
            <v>7493Q</v>
          </cell>
          <cell r="F2047">
            <v>2772</v>
          </cell>
          <cell r="G2047" t="str">
            <v>LB</v>
          </cell>
          <cell r="H2047" t="str">
            <v>STEEL WELD ELECTRODE,ROD-86</v>
          </cell>
          <cell r="I2047">
            <v>0</v>
          </cell>
          <cell r="J2047">
            <v>0</v>
          </cell>
        </row>
        <row r="2048">
          <cell r="A2048">
            <v>0</v>
          </cell>
          <cell r="B2048" t="str">
            <v>007440622</v>
          </cell>
          <cell r="C2048" t="str">
            <v>VANADIUM</v>
          </cell>
          <cell r="D2048" t="str">
            <v>P5WELD</v>
          </cell>
          <cell r="E2048" t="str">
            <v>7493E</v>
          </cell>
          <cell r="F2048">
            <v>62400</v>
          </cell>
          <cell r="G2048" t="str">
            <v>LB</v>
          </cell>
          <cell r="H2048" t="str">
            <v>STEEL WELDING ELECTRODE,ROD-36</v>
          </cell>
          <cell r="I2048">
            <v>0</v>
          </cell>
          <cell r="J2048">
            <v>0</v>
          </cell>
        </row>
        <row r="2049">
          <cell r="A2049">
            <v>0</v>
          </cell>
          <cell r="B2049" t="str">
            <v>007440622</v>
          </cell>
          <cell r="C2049" t="str">
            <v>VANADIUM</v>
          </cell>
          <cell r="D2049" t="str">
            <v>X63WW</v>
          </cell>
          <cell r="E2049" t="str">
            <v>7493C</v>
          </cell>
          <cell r="F2049">
            <v>660</v>
          </cell>
          <cell r="G2049" t="str">
            <v>LB</v>
          </cell>
          <cell r="H2049" t="str">
            <v>STEEL WELD ELECTRODE,ROD-29S</v>
          </cell>
          <cell r="I2049">
            <v>0</v>
          </cell>
          <cell r="J2049">
            <v>0</v>
          </cell>
        </row>
        <row r="2050">
          <cell r="A2050">
            <v>0</v>
          </cell>
          <cell r="C2050" t="str">
            <v>VANADIUM Total</v>
          </cell>
        </row>
        <row r="2051">
          <cell r="A2051">
            <v>3.4249999523162843E-2</v>
          </cell>
          <cell r="B2051" t="str">
            <v>000108054</v>
          </cell>
          <cell r="C2051" t="str">
            <v>VINYL ACETATE</v>
          </cell>
          <cell r="D2051" t="str">
            <v>P9150501</v>
          </cell>
          <cell r="E2051" t="str">
            <v>6079</v>
          </cell>
          <cell r="F2051">
            <v>0.5</v>
          </cell>
          <cell r="G2051" t="str">
            <v>GL</v>
          </cell>
          <cell r="H2051" t="str">
            <v>TITEBOND II WOOD GLUE 5000</v>
          </cell>
          <cell r="I2051">
            <v>13.699999809265137</v>
          </cell>
          <cell r="J2051">
            <v>0.5</v>
          </cell>
        </row>
        <row r="2052">
          <cell r="A2052">
            <v>3.4249999523162843E-2</v>
          </cell>
          <cell r="C2052" t="str">
            <v>VINYL ACETATE Total</v>
          </cell>
        </row>
        <row r="2053">
          <cell r="A2053">
            <v>2.1960737464666367</v>
          </cell>
          <cell r="B2053" t="str">
            <v>001330207</v>
          </cell>
          <cell r="C2053" t="str">
            <v>XYLENE (O,M,PISOMERS)</v>
          </cell>
          <cell r="D2053" t="str">
            <v>L10LEAN</v>
          </cell>
          <cell r="E2053" t="str">
            <v>254A</v>
          </cell>
          <cell r="F2053">
            <v>1.6875998973846436</v>
          </cell>
          <cell r="G2053" t="str">
            <v>GL</v>
          </cell>
          <cell r="H2053" t="str">
            <v>1303/1303A CRYSTAL CLEAR</v>
          </cell>
          <cell r="I2053">
            <v>10.01</v>
          </cell>
          <cell r="J2053">
            <v>13</v>
          </cell>
        </row>
        <row r="2054">
          <cell r="A2054">
            <v>2.5025000372901562E-3</v>
          </cell>
          <cell r="B2054" t="str">
            <v>001330207</v>
          </cell>
          <cell r="C2054" t="str">
            <v>XYLENE (O,M,PISOMERS)</v>
          </cell>
          <cell r="D2054" t="str">
            <v>L10PSFE</v>
          </cell>
          <cell r="E2054" t="str">
            <v>7745</v>
          </cell>
          <cell r="F2054">
            <v>0.25</v>
          </cell>
          <cell r="G2054" t="str">
            <v>GL</v>
          </cell>
          <cell r="H2054" t="str">
            <v>3MFINESSE-IT II</v>
          </cell>
          <cell r="I2054">
            <v>10.01</v>
          </cell>
          <cell r="J2054">
            <v>0.10000000149011612</v>
          </cell>
        </row>
        <row r="2055">
          <cell r="A2055">
            <v>0</v>
          </cell>
          <cell r="B2055" t="str">
            <v>001330207</v>
          </cell>
          <cell r="C2055" t="str">
            <v>XYLENE (O,M,PISOMERS)</v>
          </cell>
          <cell r="D2055" t="str">
            <v>L10PSFE</v>
          </cell>
          <cell r="E2055" t="str">
            <v>P1097</v>
          </cell>
          <cell r="F2055">
            <v>228</v>
          </cell>
          <cell r="G2055" t="str">
            <v>GL</v>
          </cell>
          <cell r="H2055" t="str">
            <v>848Y0001</v>
          </cell>
          <cell r="I2055">
            <v>10.01</v>
          </cell>
          <cell r="J2055">
            <v>0</v>
          </cell>
        </row>
        <row r="2056">
          <cell r="A2056">
            <v>0</v>
          </cell>
          <cell r="B2056" t="str">
            <v>001330207</v>
          </cell>
          <cell r="C2056" t="str">
            <v>XYLENE (O,M,PISOMERS)</v>
          </cell>
          <cell r="D2056" t="str">
            <v>L10PSFE</v>
          </cell>
          <cell r="E2056" t="str">
            <v>P1099</v>
          </cell>
          <cell r="F2056">
            <v>258</v>
          </cell>
          <cell r="G2056" t="str">
            <v>GL</v>
          </cell>
          <cell r="H2056" t="str">
            <v>848P25734</v>
          </cell>
          <cell r="I2056">
            <v>10.01</v>
          </cell>
          <cell r="J2056">
            <v>0</v>
          </cell>
        </row>
        <row r="2057">
          <cell r="A2057">
            <v>0.73237162721753124</v>
          </cell>
          <cell r="B2057" t="str">
            <v>001330207</v>
          </cell>
          <cell r="C2057" t="str">
            <v>XYLENE (O,M,PISOMERS)</v>
          </cell>
          <cell r="D2057" t="str">
            <v>L14122H</v>
          </cell>
          <cell r="E2057" t="str">
            <v>254A</v>
          </cell>
          <cell r="F2057">
            <v>0.56279999017715454</v>
          </cell>
          <cell r="G2057" t="str">
            <v>GL</v>
          </cell>
          <cell r="H2057" t="str">
            <v>1303/1303A CRYSTAL CLEAR</v>
          </cell>
          <cell r="I2057">
            <v>10.01</v>
          </cell>
          <cell r="J2057">
            <v>13</v>
          </cell>
        </row>
        <row r="2058">
          <cell r="A2058">
            <v>0.1210209028698504</v>
          </cell>
          <cell r="B2058" t="str">
            <v>001330207</v>
          </cell>
          <cell r="C2058" t="str">
            <v>XYLENE (O,M,PISOMERS)</v>
          </cell>
          <cell r="D2058" t="str">
            <v>L20E</v>
          </cell>
          <cell r="E2058" t="str">
            <v>254A</v>
          </cell>
          <cell r="F2058">
            <v>9.3000002205371857E-2</v>
          </cell>
          <cell r="G2058" t="str">
            <v>GL</v>
          </cell>
          <cell r="H2058" t="str">
            <v>1303/1303A CRYSTAL CLEAR</v>
          </cell>
          <cell r="I2058">
            <v>10.01</v>
          </cell>
          <cell r="J2058">
            <v>13</v>
          </cell>
        </row>
        <row r="2059">
          <cell r="A2059">
            <v>0.73133056959509857</v>
          </cell>
          <cell r="B2059" t="str">
            <v>001330207</v>
          </cell>
          <cell r="C2059" t="str">
            <v>XYLENE (O,M,PISOMERS)</v>
          </cell>
          <cell r="D2059" t="str">
            <v>L24PAINT</v>
          </cell>
          <cell r="E2059" t="str">
            <v>254A</v>
          </cell>
          <cell r="F2059">
            <v>0.56199997663497925</v>
          </cell>
          <cell r="G2059" t="str">
            <v>GL</v>
          </cell>
          <cell r="H2059" t="str">
            <v>1303/1303A CRYSTAL CLEAR</v>
          </cell>
          <cell r="I2059">
            <v>10.01</v>
          </cell>
          <cell r="J2059">
            <v>13</v>
          </cell>
        </row>
        <row r="2060">
          <cell r="A2060">
            <v>7.5075000000000003</v>
          </cell>
          <cell r="B2060" t="str">
            <v>001330207</v>
          </cell>
          <cell r="C2060" t="str">
            <v>XYLENE (O,M,PISOMERS)</v>
          </cell>
          <cell r="D2060" t="str">
            <v>L24PAINT</v>
          </cell>
          <cell r="E2060" t="str">
            <v>P745</v>
          </cell>
          <cell r="F2060">
            <v>15</v>
          </cell>
          <cell r="G2060" t="str">
            <v>GL</v>
          </cell>
          <cell r="H2060" t="str">
            <v>INT. STRIPING LF GRN 1713</v>
          </cell>
          <cell r="I2060">
            <v>10.01</v>
          </cell>
          <cell r="J2060">
            <v>5</v>
          </cell>
        </row>
        <row r="2061">
          <cell r="A2061">
            <v>63.918853109836576</v>
          </cell>
          <cell r="B2061" t="str">
            <v>001330207</v>
          </cell>
          <cell r="C2061" t="str">
            <v>XYLENE (O,M,PISOMERS)</v>
          </cell>
          <cell r="D2061" t="str">
            <v>L44PNT</v>
          </cell>
          <cell r="E2061" t="str">
            <v>P705</v>
          </cell>
          <cell r="F2061">
            <v>49.5</v>
          </cell>
          <cell r="G2061" t="str">
            <v>GL</v>
          </cell>
          <cell r="H2061" t="str">
            <v>C-2134 GLYPTAL ALKYD</v>
          </cell>
          <cell r="I2061">
            <v>10.01</v>
          </cell>
          <cell r="J2061">
            <v>12.899999618530273</v>
          </cell>
        </row>
        <row r="2062">
          <cell r="A2062">
            <v>0</v>
          </cell>
          <cell r="B2062" t="str">
            <v>001330207</v>
          </cell>
          <cell r="C2062" t="str">
            <v>XYLENE (O,M,PISOMERS)</v>
          </cell>
          <cell r="D2062" t="str">
            <v>L63SALES</v>
          </cell>
          <cell r="E2062" t="str">
            <v>P1099</v>
          </cell>
          <cell r="F2062">
            <v>36</v>
          </cell>
          <cell r="G2062" t="str">
            <v>GL</v>
          </cell>
          <cell r="H2062" t="str">
            <v>848P25734</v>
          </cell>
          <cell r="I2062">
            <v>10.01</v>
          </cell>
          <cell r="J2062">
            <v>0</v>
          </cell>
        </row>
        <row r="2063">
          <cell r="A2063">
            <v>4.8048000000000002</v>
          </cell>
          <cell r="B2063" t="str">
            <v>001330207</v>
          </cell>
          <cell r="C2063" t="str">
            <v>XYLENE (O,M,PISOMERS)</v>
          </cell>
          <cell r="D2063" t="str">
            <v>L74720</v>
          </cell>
          <cell r="E2063" t="str">
            <v>P696</v>
          </cell>
          <cell r="F2063">
            <v>3</v>
          </cell>
          <cell r="G2063" t="str">
            <v>GL</v>
          </cell>
          <cell r="H2063" t="str">
            <v>B62T104 ULTRADEEP BASE</v>
          </cell>
          <cell r="I2063">
            <v>10.01</v>
          </cell>
          <cell r="J2063">
            <v>16</v>
          </cell>
        </row>
        <row r="2064">
          <cell r="A2064">
            <v>0.50450397828221316</v>
          </cell>
          <cell r="B2064" t="str">
            <v>001330207</v>
          </cell>
          <cell r="C2064" t="str">
            <v>XYLENE (O,M,PISOMERS)</v>
          </cell>
          <cell r="D2064" t="str">
            <v>P9270734</v>
          </cell>
          <cell r="E2064" t="str">
            <v>7943</v>
          </cell>
          <cell r="F2064">
            <v>7.1999996900558472E-2</v>
          </cell>
          <cell r="G2064" t="str">
            <v>GL</v>
          </cell>
          <cell r="H2064" t="str">
            <v>RED (M-6) MARKER BASE</v>
          </cell>
          <cell r="I2064">
            <v>10.01</v>
          </cell>
          <cell r="J2064">
            <v>70</v>
          </cell>
        </row>
        <row r="2065">
          <cell r="A2065">
            <v>0.50450397828221316</v>
          </cell>
          <cell r="B2065" t="str">
            <v>001330207</v>
          </cell>
          <cell r="C2065" t="str">
            <v>XYLENE (O,M,PISOMERS)</v>
          </cell>
          <cell r="D2065" t="str">
            <v>P9270734</v>
          </cell>
          <cell r="E2065" t="str">
            <v>7944</v>
          </cell>
          <cell r="F2065">
            <v>7.1999996900558472E-2</v>
          </cell>
          <cell r="G2065" t="str">
            <v>GL</v>
          </cell>
          <cell r="H2065" t="str">
            <v>WHITE (M-3) MARKER BASE</v>
          </cell>
          <cell r="I2065">
            <v>10.01</v>
          </cell>
          <cell r="J2065">
            <v>70</v>
          </cell>
        </row>
        <row r="2066">
          <cell r="A2066">
            <v>0.50450397828221316</v>
          </cell>
          <cell r="B2066" t="str">
            <v>001330207</v>
          </cell>
          <cell r="C2066" t="str">
            <v>XYLENE (O,M,PISOMERS)</v>
          </cell>
          <cell r="D2066" t="str">
            <v>P9270734</v>
          </cell>
          <cell r="E2066" t="str">
            <v>7945</v>
          </cell>
          <cell r="F2066">
            <v>7.1999996900558472E-2</v>
          </cell>
          <cell r="G2066" t="str">
            <v>GL</v>
          </cell>
          <cell r="H2066" t="str">
            <v>YELLOW (M-4) MARKER BASE</v>
          </cell>
          <cell r="I2066">
            <v>10.01</v>
          </cell>
          <cell r="J2066">
            <v>70</v>
          </cell>
        </row>
        <row r="2067">
          <cell r="A2067">
            <v>0.73133056959509857</v>
          </cell>
          <cell r="B2067" t="str">
            <v>001330207</v>
          </cell>
          <cell r="C2067" t="str">
            <v>XYLENE (O,M,PISOMERS)</v>
          </cell>
          <cell r="D2067" t="str">
            <v>T732307</v>
          </cell>
          <cell r="E2067" t="str">
            <v>254A</v>
          </cell>
          <cell r="F2067">
            <v>0.56199997663497925</v>
          </cell>
          <cell r="G2067" t="str">
            <v>GL</v>
          </cell>
          <cell r="H2067" t="str">
            <v>1303/1303A CRYSTAL CLEAR</v>
          </cell>
          <cell r="I2067">
            <v>10.01</v>
          </cell>
          <cell r="J2067">
            <v>13</v>
          </cell>
        </row>
        <row r="2068">
          <cell r="A2068">
            <v>1.4647432544350625</v>
          </cell>
          <cell r="B2068" t="str">
            <v>001330207</v>
          </cell>
          <cell r="C2068" t="str">
            <v>XYLENE (O,M,PISOMERS)</v>
          </cell>
          <cell r="D2068" t="str">
            <v>T732310</v>
          </cell>
          <cell r="E2068" t="str">
            <v>254A</v>
          </cell>
          <cell r="F2068">
            <v>1.1255999803543091</v>
          </cell>
          <cell r="G2068" t="str">
            <v>GL</v>
          </cell>
          <cell r="H2068" t="str">
            <v>1303/1303A CRYSTAL CLEAR</v>
          </cell>
          <cell r="I2068">
            <v>10.01</v>
          </cell>
          <cell r="J2068">
            <v>13</v>
          </cell>
        </row>
        <row r="2069">
          <cell r="A2069">
            <v>1.6015999999999999</v>
          </cell>
          <cell r="B2069" t="str">
            <v>001330207</v>
          </cell>
          <cell r="C2069" t="str">
            <v>XYLENE (O,M,PISOMERS)</v>
          </cell>
          <cell r="D2069" t="str">
            <v>L24PAINT</v>
          </cell>
          <cell r="E2069" t="str">
            <v>P1123</v>
          </cell>
          <cell r="F2069">
            <v>8</v>
          </cell>
          <cell r="G2069" t="str">
            <v>GL</v>
          </cell>
          <cell r="H2069" t="str">
            <v>B54VXL1732-1173</v>
          </cell>
          <cell r="I2069">
            <v>10.01</v>
          </cell>
          <cell r="J2069">
            <v>2</v>
          </cell>
        </row>
        <row r="2070">
          <cell r="A2070">
            <v>2.0019999999999998</v>
          </cell>
          <cell r="B2070" t="str">
            <v>001330207</v>
          </cell>
          <cell r="C2070" t="str">
            <v>XYLENE (O,M,PISOMERS)</v>
          </cell>
          <cell r="D2070" t="str">
            <v>L5MAINT</v>
          </cell>
          <cell r="E2070" t="str">
            <v>P1123</v>
          </cell>
          <cell r="F2070">
            <v>10</v>
          </cell>
          <cell r="G2070" t="str">
            <v>GL</v>
          </cell>
          <cell r="H2070" t="str">
            <v>B54VXL1732-1173</v>
          </cell>
          <cell r="I2070">
            <v>10.01</v>
          </cell>
          <cell r="J2070">
            <v>2</v>
          </cell>
        </row>
        <row r="2071">
          <cell r="A2071">
            <v>0.80079999999999996</v>
          </cell>
          <cell r="B2071" t="str">
            <v>001330207</v>
          </cell>
          <cell r="C2071" t="str">
            <v>XYLENE (O,M,PISOMERS)</v>
          </cell>
          <cell r="D2071" t="str">
            <v>P638385</v>
          </cell>
          <cell r="E2071" t="str">
            <v>P1123</v>
          </cell>
          <cell r="F2071">
            <v>4</v>
          </cell>
          <cell r="G2071" t="str">
            <v>GL</v>
          </cell>
          <cell r="H2071" t="str">
            <v>B54VXL1732-1173</v>
          </cell>
          <cell r="I2071">
            <v>10.01</v>
          </cell>
          <cell r="J2071">
            <v>2</v>
          </cell>
        </row>
        <row r="2072">
          <cell r="A2072">
            <v>0.23625000417232514</v>
          </cell>
          <cell r="B2072" t="str">
            <v>001330207</v>
          </cell>
          <cell r="C2072" t="str">
            <v>XYLENE (O,M,PISOMERS)</v>
          </cell>
          <cell r="D2072" t="str">
            <v>L10LEAN</v>
          </cell>
          <cell r="E2072" t="str">
            <v>P1114</v>
          </cell>
          <cell r="F2072">
            <v>0.625</v>
          </cell>
          <cell r="G2072" t="str">
            <v>GL</v>
          </cell>
          <cell r="H2072" t="str">
            <v>1765 GOLD</v>
          </cell>
          <cell r="I2072">
            <v>5.4000000953674316</v>
          </cell>
          <cell r="J2072">
            <v>7</v>
          </cell>
        </row>
        <row r="2073">
          <cell r="A2073">
            <v>73.080002403259286</v>
          </cell>
          <cell r="B2073" t="str">
            <v>001330207</v>
          </cell>
          <cell r="C2073" t="str">
            <v>XYLENE (O,M,PISOMERS)</v>
          </cell>
          <cell r="D2073" t="str">
            <v>L24MEC</v>
          </cell>
          <cell r="E2073" t="str">
            <v>4911</v>
          </cell>
          <cell r="F2073">
            <v>42</v>
          </cell>
          <cell r="G2073" t="str">
            <v>GL</v>
          </cell>
          <cell r="H2073" t="str">
            <v>CCC CARBURATOR &amp; CHOKE CLEANER</v>
          </cell>
          <cell r="I2073">
            <v>5.8000001907348633</v>
          </cell>
          <cell r="J2073">
            <v>30</v>
          </cell>
        </row>
        <row r="2074">
          <cell r="A2074">
            <v>5.2200001716613773</v>
          </cell>
          <cell r="B2074" t="str">
            <v>001330207</v>
          </cell>
          <cell r="C2074" t="str">
            <v>XYLENE (O,M,PISOMERS)</v>
          </cell>
          <cell r="D2074" t="str">
            <v>L2AJITNE</v>
          </cell>
          <cell r="E2074" t="str">
            <v>4911</v>
          </cell>
          <cell r="F2074">
            <v>3</v>
          </cell>
          <cell r="G2074" t="str">
            <v>GL</v>
          </cell>
          <cell r="H2074" t="str">
            <v>CCC CARBURATOR &amp; CHOKE CLEANER</v>
          </cell>
          <cell r="I2074">
            <v>5.8000001907348633</v>
          </cell>
          <cell r="J2074">
            <v>30</v>
          </cell>
        </row>
        <row r="2075">
          <cell r="A2075">
            <v>2.6100000858306887</v>
          </cell>
          <cell r="B2075" t="str">
            <v>001330207</v>
          </cell>
          <cell r="C2075" t="str">
            <v>XYLENE (O,M,PISOMERS)</v>
          </cell>
          <cell r="D2075" t="str">
            <v>L2AJITNEY</v>
          </cell>
          <cell r="E2075" t="str">
            <v>4557</v>
          </cell>
          <cell r="F2075">
            <v>2.25</v>
          </cell>
          <cell r="G2075" t="str">
            <v>GL</v>
          </cell>
          <cell r="H2075" t="str">
            <v>NON-CHLORINATED BRAKE CLEANER</v>
          </cell>
          <cell r="I2075">
            <v>5.8000001907348633</v>
          </cell>
          <cell r="J2075">
            <v>20</v>
          </cell>
        </row>
        <row r="2076">
          <cell r="A2076">
            <v>10.440000343322755</v>
          </cell>
          <cell r="B2076" t="str">
            <v>001330207</v>
          </cell>
          <cell r="C2076" t="str">
            <v>XYLENE (O,M,PISOMERS)</v>
          </cell>
          <cell r="D2076" t="str">
            <v>L2AJITNEY</v>
          </cell>
          <cell r="E2076" t="str">
            <v>4911</v>
          </cell>
          <cell r="F2076">
            <v>6</v>
          </cell>
          <cell r="G2076" t="str">
            <v>GL</v>
          </cell>
          <cell r="H2076" t="str">
            <v>CCC CARBURATOR &amp; CHOKE CLEANER</v>
          </cell>
          <cell r="I2076">
            <v>5.8000001907348633</v>
          </cell>
          <cell r="J2076">
            <v>30</v>
          </cell>
        </row>
        <row r="2077">
          <cell r="A2077">
            <v>16.971496114944443</v>
          </cell>
          <cell r="B2077" t="str">
            <v>001330207</v>
          </cell>
          <cell r="C2077" t="str">
            <v>XYLENE (O,M,PISOMERS)</v>
          </cell>
          <cell r="D2077" t="str">
            <v>L4CLEAN</v>
          </cell>
          <cell r="E2077" t="str">
            <v>4557</v>
          </cell>
          <cell r="F2077">
            <v>14.630599975585938</v>
          </cell>
          <cell r="G2077" t="str">
            <v>GL</v>
          </cell>
          <cell r="H2077" t="str">
            <v>NON-CHLORINATED BRAKE CLEANER</v>
          </cell>
          <cell r="I2077">
            <v>5.8000001907348633</v>
          </cell>
          <cell r="J2077">
            <v>20</v>
          </cell>
        </row>
        <row r="2078">
          <cell r="A2078">
            <v>0.39115199660110422</v>
          </cell>
          <cell r="B2078" t="str">
            <v>001330207</v>
          </cell>
          <cell r="C2078" t="str">
            <v>XYLENE (O,M,PISOMERS)</v>
          </cell>
          <cell r="D2078" t="str">
            <v>L4PAINT</v>
          </cell>
          <cell r="E2078" t="str">
            <v>P822</v>
          </cell>
          <cell r="F2078">
            <v>0.56199997663497925</v>
          </cell>
          <cell r="G2078" t="str">
            <v>GL</v>
          </cell>
          <cell r="H2078" t="str">
            <v>GLOSS RED ACRYLIC ENAMEL</v>
          </cell>
          <cell r="I2078">
            <v>5.8000001907348633</v>
          </cell>
          <cell r="J2078">
            <v>12</v>
          </cell>
        </row>
        <row r="2079">
          <cell r="A2079">
            <v>1.3050000429153443</v>
          </cell>
          <cell r="B2079" t="str">
            <v>001330207</v>
          </cell>
          <cell r="C2079" t="str">
            <v>XYLENE (O,M,PISOMERS)</v>
          </cell>
          <cell r="D2079" t="str">
            <v>L9783CH</v>
          </cell>
          <cell r="E2079" t="str">
            <v>4557</v>
          </cell>
          <cell r="F2079">
            <v>1.125</v>
          </cell>
          <cell r="G2079" t="str">
            <v>GL</v>
          </cell>
          <cell r="H2079" t="str">
            <v>NON-CHLORINATED BRAKE CLEANER</v>
          </cell>
          <cell r="I2079">
            <v>5.8000001907348633</v>
          </cell>
          <cell r="J2079">
            <v>20</v>
          </cell>
        </row>
        <row r="2080">
          <cell r="A2080">
            <v>5.2211600876235931</v>
          </cell>
          <cell r="B2080" t="str">
            <v>001330207</v>
          </cell>
          <cell r="C2080" t="str">
            <v>XYLENE (O,M,PISOMERS)</v>
          </cell>
          <cell r="D2080" t="str">
            <v>L9783VM</v>
          </cell>
          <cell r="E2080" t="str">
            <v>4557</v>
          </cell>
          <cell r="F2080">
            <v>4.500999927520752</v>
          </cell>
          <cell r="G2080" t="str">
            <v>GL</v>
          </cell>
          <cell r="H2080" t="str">
            <v>NON-CHLORINATED BRAKE CLEANER</v>
          </cell>
          <cell r="I2080">
            <v>5.8000001907348633</v>
          </cell>
          <cell r="J2080">
            <v>20</v>
          </cell>
        </row>
        <row r="2081">
          <cell r="A2081">
            <v>30.027296677040091</v>
          </cell>
          <cell r="B2081" t="str">
            <v>001330207</v>
          </cell>
          <cell r="C2081" t="str">
            <v>XYLENE (O,M,PISOMERS)</v>
          </cell>
          <cell r="D2081" t="str">
            <v>LFMIEERR</v>
          </cell>
          <cell r="E2081" t="str">
            <v>4557</v>
          </cell>
          <cell r="F2081">
            <v>25.885599136352539</v>
          </cell>
          <cell r="G2081" t="str">
            <v>GL</v>
          </cell>
          <cell r="H2081" t="str">
            <v>NON-CHLORINATED BRAKE CLEANER</v>
          </cell>
          <cell r="I2081">
            <v>5.8000001907348633</v>
          </cell>
          <cell r="J2081">
            <v>20</v>
          </cell>
        </row>
        <row r="2082">
          <cell r="A2082">
            <v>13.159499240398418</v>
          </cell>
          <cell r="B2082" t="str">
            <v>001330207</v>
          </cell>
          <cell r="C2082" t="str">
            <v>XYLENE (O,M,PISOMERS)</v>
          </cell>
          <cell r="D2082" t="str">
            <v>L10JITNY</v>
          </cell>
          <cell r="E2082" t="str">
            <v>4649</v>
          </cell>
          <cell r="F2082">
            <v>7.5</v>
          </cell>
          <cell r="G2082" t="str">
            <v>GL</v>
          </cell>
          <cell r="H2082" t="str">
            <v>BRAKE PARTS CLEANER NON-CHLOR.</v>
          </cell>
          <cell r="I2082">
            <v>6.1999998092651367</v>
          </cell>
          <cell r="J2082">
            <v>28.299999237060547</v>
          </cell>
        </row>
        <row r="2083">
          <cell r="A2083">
            <v>3.3479998970031737</v>
          </cell>
          <cell r="B2083" t="str">
            <v>001330207</v>
          </cell>
          <cell r="C2083" t="str">
            <v>XYLENE (O,M,PISOMERS)</v>
          </cell>
          <cell r="D2083" t="str">
            <v>L10LEAN</v>
          </cell>
          <cell r="E2083" t="str">
            <v>P621</v>
          </cell>
          <cell r="F2083">
            <v>3</v>
          </cell>
          <cell r="G2083" t="str">
            <v>GL</v>
          </cell>
          <cell r="H2083" t="str">
            <v>140-0506 GLOSS BLACK</v>
          </cell>
          <cell r="I2083">
            <v>6.1999998092651367</v>
          </cell>
          <cell r="J2083">
            <v>18</v>
          </cell>
        </row>
        <row r="2084">
          <cell r="A2084">
            <v>46.453498570919038</v>
          </cell>
          <cell r="B2084" t="str">
            <v>001330207</v>
          </cell>
          <cell r="C2084" t="str">
            <v>XYLENE (O,M,PISOMERS)</v>
          </cell>
          <cell r="D2084" t="str">
            <v>L10PAINT</v>
          </cell>
          <cell r="E2084" t="str">
            <v>P621</v>
          </cell>
          <cell r="F2084">
            <v>41.625</v>
          </cell>
          <cell r="G2084" t="str">
            <v>GL</v>
          </cell>
          <cell r="H2084" t="str">
            <v>140-0506 GLOSS BLACK</v>
          </cell>
          <cell r="I2084">
            <v>6.1999998092651367</v>
          </cell>
          <cell r="J2084">
            <v>18</v>
          </cell>
        </row>
        <row r="2085">
          <cell r="A2085">
            <v>23.714999270439147</v>
          </cell>
          <cell r="B2085" t="str">
            <v>001330207</v>
          </cell>
          <cell r="C2085" t="str">
            <v>XYLENE (O,M,PISOMERS)</v>
          </cell>
          <cell r="D2085" t="str">
            <v>L10PNT98</v>
          </cell>
          <cell r="E2085" t="str">
            <v>P621</v>
          </cell>
          <cell r="F2085">
            <v>21.25</v>
          </cell>
          <cell r="G2085" t="str">
            <v>GL</v>
          </cell>
          <cell r="H2085" t="str">
            <v>140-0506 GLOSS BLACK</v>
          </cell>
          <cell r="I2085">
            <v>6.1999998092651367</v>
          </cell>
          <cell r="J2085">
            <v>18</v>
          </cell>
        </row>
        <row r="2086">
          <cell r="A2086">
            <v>326.79423113656071</v>
          </cell>
          <cell r="B2086" t="str">
            <v>001330207</v>
          </cell>
          <cell r="C2086" t="str">
            <v>XYLENE (O,M,PISOMERS)</v>
          </cell>
          <cell r="D2086" t="str">
            <v>L24MEC</v>
          </cell>
          <cell r="E2086" t="str">
            <v>4649</v>
          </cell>
          <cell r="F2086">
            <v>186.25</v>
          </cell>
          <cell r="G2086" t="str">
            <v>GL</v>
          </cell>
          <cell r="H2086" t="str">
            <v>BRAKE PARTS CLEANER NON-CHLOR.</v>
          </cell>
          <cell r="I2086">
            <v>6.1999998092651367</v>
          </cell>
          <cell r="J2086">
            <v>28.299999237060547</v>
          </cell>
        </row>
        <row r="2087">
          <cell r="A2087">
            <v>1.1159999656677246</v>
          </cell>
          <cell r="B2087" t="str">
            <v>001330207</v>
          </cell>
          <cell r="C2087" t="str">
            <v>XYLENE (O,M,PISOMERS)</v>
          </cell>
          <cell r="D2087" t="str">
            <v>L24PAINT</v>
          </cell>
          <cell r="E2087" t="str">
            <v>P621</v>
          </cell>
          <cell r="F2087">
            <v>1</v>
          </cell>
          <cell r="G2087" t="str">
            <v>GL</v>
          </cell>
          <cell r="H2087" t="str">
            <v>140-0506 GLOSS BLACK</v>
          </cell>
          <cell r="I2087">
            <v>6.1999998092651367</v>
          </cell>
          <cell r="J2087">
            <v>18</v>
          </cell>
        </row>
        <row r="2088">
          <cell r="A2088">
            <v>7.8956995442390507</v>
          </cell>
          <cell r="B2088" t="str">
            <v>001330207</v>
          </cell>
          <cell r="C2088" t="str">
            <v>XYLENE (O,M,PISOMERS)</v>
          </cell>
          <cell r="D2088" t="str">
            <v>L2AJITNE</v>
          </cell>
          <cell r="E2088" t="str">
            <v>4649</v>
          </cell>
          <cell r="F2088">
            <v>4.5</v>
          </cell>
          <cell r="G2088" t="str">
            <v>GL</v>
          </cell>
          <cell r="H2088" t="str">
            <v>BRAKE PARTS CLEANER NON-CHLOR.</v>
          </cell>
          <cell r="I2088">
            <v>6.1999998092651367</v>
          </cell>
          <cell r="J2088">
            <v>28.299999237060547</v>
          </cell>
        </row>
        <row r="2089">
          <cell r="A2089">
            <v>15.791399088478101</v>
          </cell>
          <cell r="B2089" t="str">
            <v>001330207</v>
          </cell>
          <cell r="C2089" t="str">
            <v>XYLENE (O,M,PISOMERS)</v>
          </cell>
          <cell r="D2089" t="str">
            <v>L2AJITNEY</v>
          </cell>
          <cell r="E2089" t="str">
            <v>4649</v>
          </cell>
          <cell r="F2089">
            <v>9</v>
          </cell>
          <cell r="G2089" t="str">
            <v>GL</v>
          </cell>
          <cell r="H2089" t="str">
            <v>BRAKE PARTS CLEANER NON-CHLOR.</v>
          </cell>
          <cell r="I2089">
            <v>6.1999998092651367</v>
          </cell>
          <cell r="J2089">
            <v>28.299999237060547</v>
          </cell>
        </row>
        <row r="2090">
          <cell r="A2090">
            <v>44.742297417354621</v>
          </cell>
          <cell r="B2090" t="str">
            <v>001330207</v>
          </cell>
          <cell r="C2090" t="str">
            <v>XYLENE (O,M,PISOMERS)</v>
          </cell>
          <cell r="D2090" t="str">
            <v>L42JITBW</v>
          </cell>
          <cell r="E2090" t="str">
            <v>4649</v>
          </cell>
          <cell r="F2090">
            <v>25.5</v>
          </cell>
          <cell r="G2090" t="str">
            <v>GL</v>
          </cell>
          <cell r="H2090" t="str">
            <v>BRAKE PARTS CLEANER NON-CHLOR.</v>
          </cell>
          <cell r="I2090">
            <v>6.1999998092651367</v>
          </cell>
          <cell r="J2090">
            <v>28.299999237060547</v>
          </cell>
        </row>
        <row r="2091">
          <cell r="A2091">
            <v>0.83699997425079342</v>
          </cell>
          <cell r="B2091" t="str">
            <v>001330207</v>
          </cell>
          <cell r="C2091" t="str">
            <v>XYLENE (O,M,PISOMERS)</v>
          </cell>
          <cell r="D2091" t="str">
            <v>L4PAINT</v>
          </cell>
          <cell r="E2091" t="str">
            <v>P621</v>
          </cell>
          <cell r="F2091">
            <v>0.75</v>
          </cell>
          <cell r="G2091" t="str">
            <v>GL</v>
          </cell>
          <cell r="H2091" t="str">
            <v>140-0506 GLOSS BLACK</v>
          </cell>
          <cell r="I2091">
            <v>6.1999998092651367</v>
          </cell>
          <cell r="J2091">
            <v>18</v>
          </cell>
        </row>
        <row r="2092">
          <cell r="A2092">
            <v>5.2637996961593672</v>
          </cell>
          <cell r="B2092" t="str">
            <v>001330207</v>
          </cell>
          <cell r="C2092" t="str">
            <v>XYLENE (O,M,PISOMERS)</v>
          </cell>
          <cell r="D2092" t="str">
            <v>L50OILS</v>
          </cell>
          <cell r="E2092" t="str">
            <v>4649</v>
          </cell>
          <cell r="F2092">
            <v>3</v>
          </cell>
          <cell r="G2092" t="str">
            <v>GL</v>
          </cell>
          <cell r="H2092" t="str">
            <v>BRAKE PARTS CLEANER NON-CHLOR.</v>
          </cell>
          <cell r="I2092">
            <v>6.1999998092651367</v>
          </cell>
          <cell r="J2092">
            <v>28.299999237060547</v>
          </cell>
        </row>
        <row r="2093">
          <cell r="A2093">
            <v>5.5799998283386234</v>
          </cell>
          <cell r="B2093" t="str">
            <v>001330207</v>
          </cell>
          <cell r="C2093" t="str">
            <v>XYLENE (O,M,PISOMERS)</v>
          </cell>
          <cell r="D2093" t="str">
            <v>L60MAINT</v>
          </cell>
          <cell r="E2093" t="str">
            <v>P621</v>
          </cell>
          <cell r="F2093">
            <v>5</v>
          </cell>
          <cell r="G2093" t="str">
            <v>GL</v>
          </cell>
          <cell r="H2093" t="str">
            <v>140-0506 GLOSS BLACK</v>
          </cell>
          <cell r="I2093">
            <v>6.1999998092651367</v>
          </cell>
          <cell r="J2093">
            <v>18</v>
          </cell>
        </row>
        <row r="2094">
          <cell r="A2094">
            <v>123.9186178470851</v>
          </cell>
          <cell r="B2094" t="str">
            <v>001330207</v>
          </cell>
          <cell r="C2094" t="str">
            <v>XYLENE (O,M,PISOMERS)</v>
          </cell>
          <cell r="D2094" t="str">
            <v>LFMIEERR</v>
          </cell>
          <cell r="E2094" t="str">
            <v>4649</v>
          </cell>
          <cell r="F2094">
            <v>70.625</v>
          </cell>
          <cell r="G2094" t="str">
            <v>GL</v>
          </cell>
          <cell r="H2094" t="str">
            <v>BRAKE PARTS CLEANER NON-CHLOR.</v>
          </cell>
          <cell r="I2094">
            <v>6.1999998092651367</v>
          </cell>
          <cell r="J2094">
            <v>28.299999237060547</v>
          </cell>
        </row>
        <row r="2095">
          <cell r="A2095">
            <v>10.880999665260315</v>
          </cell>
          <cell r="B2095" t="str">
            <v>001330207</v>
          </cell>
          <cell r="C2095" t="str">
            <v>XYLENE (O,M,PISOMERS)</v>
          </cell>
          <cell r="D2095" t="str">
            <v>LFMIEERR</v>
          </cell>
          <cell r="E2095" t="str">
            <v>P621</v>
          </cell>
          <cell r="F2095">
            <v>9.75</v>
          </cell>
          <cell r="G2095" t="str">
            <v>GL</v>
          </cell>
          <cell r="H2095" t="str">
            <v>140-0506 GLOSS BLACK</v>
          </cell>
          <cell r="I2095">
            <v>6.1999998092651367</v>
          </cell>
          <cell r="J2095">
            <v>18</v>
          </cell>
        </row>
        <row r="2096">
          <cell r="A2096">
            <v>1.6739999485015868</v>
          </cell>
          <cell r="B2096" t="str">
            <v>001330207</v>
          </cell>
          <cell r="C2096" t="str">
            <v>XYLENE (O,M,PISOMERS)</v>
          </cell>
          <cell r="D2096" t="str">
            <v>P638384</v>
          </cell>
          <cell r="E2096" t="str">
            <v>P621</v>
          </cell>
          <cell r="F2096">
            <v>1.5</v>
          </cell>
          <cell r="G2096" t="str">
            <v>GL</v>
          </cell>
          <cell r="H2096" t="str">
            <v>140-0506 GLOSS BLACK</v>
          </cell>
          <cell r="I2096">
            <v>6.1999998092651367</v>
          </cell>
          <cell r="J2096">
            <v>18</v>
          </cell>
        </row>
        <row r="2097">
          <cell r="A2097">
            <v>21.055198784637469</v>
          </cell>
          <cell r="B2097" t="str">
            <v>001330207</v>
          </cell>
          <cell r="C2097" t="str">
            <v>XYLENE (O,M,PISOMERS)</v>
          </cell>
          <cell r="D2097" t="str">
            <v>PSHAFT</v>
          </cell>
          <cell r="E2097" t="str">
            <v>4649</v>
          </cell>
          <cell r="F2097">
            <v>12</v>
          </cell>
          <cell r="G2097" t="str">
            <v>GL</v>
          </cell>
          <cell r="H2097" t="str">
            <v>BRAKE PARTS CLEANER NON-CHLOR.</v>
          </cell>
          <cell r="I2097">
            <v>6.1999998092651367</v>
          </cell>
          <cell r="J2097">
            <v>28.299999237060547</v>
          </cell>
        </row>
        <row r="2098">
          <cell r="A2098">
            <v>6.6959997940063474</v>
          </cell>
          <cell r="B2098" t="str">
            <v>001330207</v>
          </cell>
          <cell r="C2098" t="str">
            <v>XYLENE (O,M,PISOMERS)</v>
          </cell>
          <cell r="D2098" t="str">
            <v>T741382</v>
          </cell>
          <cell r="E2098" t="str">
            <v>P621</v>
          </cell>
          <cell r="F2098">
            <v>6</v>
          </cell>
          <cell r="G2098" t="str">
            <v>GL</v>
          </cell>
          <cell r="H2098" t="str">
            <v>140-0506 GLOSS BLACK</v>
          </cell>
          <cell r="I2098">
            <v>6.1999998092651367</v>
          </cell>
          <cell r="J2098">
            <v>18</v>
          </cell>
        </row>
        <row r="2099">
          <cell r="A2099">
            <v>0.18900000572204589</v>
          </cell>
          <cell r="B2099" t="str">
            <v>001330207</v>
          </cell>
          <cell r="C2099" t="str">
            <v>XYLENE (O,M,PISOMERS)</v>
          </cell>
          <cell r="D2099" t="str">
            <v>L10LEAN</v>
          </cell>
          <cell r="E2099" t="str">
            <v>P620</v>
          </cell>
          <cell r="F2099">
            <v>0.75</v>
          </cell>
          <cell r="G2099" t="str">
            <v>GL</v>
          </cell>
          <cell r="H2099" t="str">
            <v>140-0530 CHROME ALUMINUM</v>
          </cell>
          <cell r="I2099">
            <v>6.3000001907348633</v>
          </cell>
          <cell r="J2099">
            <v>4</v>
          </cell>
        </row>
        <row r="2100">
          <cell r="A2100">
            <v>1.8112500548362731</v>
          </cell>
          <cell r="B2100" t="str">
            <v>001330207</v>
          </cell>
          <cell r="C2100" t="str">
            <v>XYLENE (O,M,PISOMERS)</v>
          </cell>
          <cell r="D2100" t="str">
            <v>L20E</v>
          </cell>
          <cell r="E2100" t="str">
            <v>P231</v>
          </cell>
          <cell r="F2100">
            <v>1.25</v>
          </cell>
          <cell r="G2100" t="str">
            <v>GL</v>
          </cell>
          <cell r="H2100" t="str">
            <v>1445 MED GREEN</v>
          </cell>
          <cell r="I2100">
            <v>6.3000001907348633</v>
          </cell>
          <cell r="J2100">
            <v>23</v>
          </cell>
        </row>
        <row r="2101">
          <cell r="A2101">
            <v>0.56700001716613768</v>
          </cell>
          <cell r="B2101" t="str">
            <v>001330207</v>
          </cell>
          <cell r="C2101" t="str">
            <v>XYLENE (O,M,PISOMERS)</v>
          </cell>
          <cell r="D2101" t="str">
            <v>L20OILS</v>
          </cell>
          <cell r="E2101" t="str">
            <v>P620</v>
          </cell>
          <cell r="F2101">
            <v>2.25</v>
          </cell>
          <cell r="G2101" t="str">
            <v>GL</v>
          </cell>
          <cell r="H2101" t="str">
            <v>140-0530 CHROME ALUMINUM</v>
          </cell>
          <cell r="I2101">
            <v>6.3000001907348633</v>
          </cell>
          <cell r="J2101">
            <v>4</v>
          </cell>
        </row>
        <row r="2102">
          <cell r="A2102">
            <v>0.36225001096725462</v>
          </cell>
          <cell r="B2102" t="str">
            <v>001330207</v>
          </cell>
          <cell r="C2102" t="str">
            <v>XYLENE (O,M,PISOMERS)</v>
          </cell>
          <cell r="D2102" t="str">
            <v>L24MAINT</v>
          </cell>
          <cell r="E2102" t="str">
            <v>P231</v>
          </cell>
          <cell r="F2102">
            <v>0.25</v>
          </cell>
          <cell r="G2102" t="str">
            <v>GL</v>
          </cell>
          <cell r="H2102" t="str">
            <v>1445 MED GREEN</v>
          </cell>
          <cell r="I2102">
            <v>6.3000001907348633</v>
          </cell>
          <cell r="J2102">
            <v>23</v>
          </cell>
        </row>
        <row r="2103">
          <cell r="A2103">
            <v>1.8112500548362731</v>
          </cell>
          <cell r="B2103" t="str">
            <v>001330207</v>
          </cell>
          <cell r="C2103" t="str">
            <v>XYLENE (O,M,PISOMERS)</v>
          </cell>
          <cell r="D2103" t="str">
            <v>L24PAINT</v>
          </cell>
          <cell r="E2103" t="str">
            <v>P231</v>
          </cell>
          <cell r="F2103">
            <v>1.25</v>
          </cell>
          <cell r="G2103" t="str">
            <v>GL</v>
          </cell>
          <cell r="H2103" t="str">
            <v>1445 MED GREEN</v>
          </cell>
          <cell r="I2103">
            <v>6.3000001907348633</v>
          </cell>
          <cell r="J2103">
            <v>23</v>
          </cell>
        </row>
        <row r="2104">
          <cell r="A2104">
            <v>6.3000001907348627E-2</v>
          </cell>
          <cell r="B2104" t="str">
            <v>001330207</v>
          </cell>
          <cell r="C2104" t="str">
            <v>XYLENE (O,M,PISOMERS)</v>
          </cell>
          <cell r="D2104" t="str">
            <v>L24PAINT</v>
          </cell>
          <cell r="E2104" t="str">
            <v>P620</v>
          </cell>
          <cell r="F2104">
            <v>0.25</v>
          </cell>
          <cell r="G2104" t="str">
            <v>GL</v>
          </cell>
          <cell r="H2104" t="str">
            <v>140-0530 CHROME ALUMINUM</v>
          </cell>
          <cell r="I2104">
            <v>6.3000001907348633</v>
          </cell>
          <cell r="J2104">
            <v>4</v>
          </cell>
        </row>
        <row r="2105">
          <cell r="A2105">
            <v>22.680000686645506</v>
          </cell>
          <cell r="B2105" t="str">
            <v>001330207</v>
          </cell>
          <cell r="C2105" t="str">
            <v>XYLENE (O,M,PISOMERS)</v>
          </cell>
          <cell r="D2105" t="str">
            <v>L24TRNS</v>
          </cell>
          <cell r="E2105" t="str">
            <v>P59</v>
          </cell>
          <cell r="F2105">
            <v>24</v>
          </cell>
          <cell r="G2105" t="str">
            <v>GL</v>
          </cell>
          <cell r="H2105" t="str">
            <v>KOT BLACK PAINT</v>
          </cell>
          <cell r="I2105">
            <v>6.3000001907348633</v>
          </cell>
          <cell r="J2105">
            <v>15</v>
          </cell>
        </row>
        <row r="2106">
          <cell r="A2106">
            <v>0.25200000762939451</v>
          </cell>
          <cell r="B2106" t="str">
            <v>001330207</v>
          </cell>
          <cell r="C2106" t="str">
            <v>XYLENE (O,M,PISOMERS)</v>
          </cell>
          <cell r="D2106" t="str">
            <v>L2AJITNEY</v>
          </cell>
          <cell r="E2106" t="str">
            <v>P620</v>
          </cell>
          <cell r="F2106">
            <v>1</v>
          </cell>
          <cell r="G2106" t="str">
            <v>GL</v>
          </cell>
          <cell r="H2106" t="str">
            <v>140-0530 CHROME ALUMINUM</v>
          </cell>
          <cell r="I2106">
            <v>6.3000001907348633</v>
          </cell>
          <cell r="J2106">
            <v>4</v>
          </cell>
        </row>
        <row r="2107">
          <cell r="A2107">
            <v>0.54337501645088193</v>
          </cell>
          <cell r="B2107" t="str">
            <v>001330207</v>
          </cell>
          <cell r="C2107" t="str">
            <v>XYLENE (O,M,PISOMERS)</v>
          </cell>
          <cell r="D2107" t="str">
            <v>L42JITBW</v>
          </cell>
          <cell r="E2107" t="str">
            <v>P231</v>
          </cell>
          <cell r="F2107">
            <v>0.375</v>
          </cell>
          <cell r="G2107" t="str">
            <v>GL</v>
          </cell>
          <cell r="H2107" t="str">
            <v>1445 MED GREEN</v>
          </cell>
          <cell r="I2107">
            <v>6.3000001907348633</v>
          </cell>
          <cell r="J2107">
            <v>23</v>
          </cell>
        </row>
        <row r="2108">
          <cell r="A2108">
            <v>1.9923750603199004</v>
          </cell>
          <cell r="B2108" t="str">
            <v>001330207</v>
          </cell>
          <cell r="C2108" t="str">
            <v>XYLENE (O,M,PISOMERS)</v>
          </cell>
          <cell r="D2108" t="str">
            <v>L4PAINT</v>
          </cell>
          <cell r="E2108" t="str">
            <v>P231</v>
          </cell>
          <cell r="F2108">
            <v>1.375</v>
          </cell>
          <cell r="G2108" t="str">
            <v>GL</v>
          </cell>
          <cell r="H2108" t="str">
            <v>1445 MED GREEN</v>
          </cell>
          <cell r="I2108">
            <v>6.3000001907348633</v>
          </cell>
          <cell r="J2108">
            <v>23</v>
          </cell>
        </row>
        <row r="2109">
          <cell r="A2109">
            <v>1.1340000343322754</v>
          </cell>
          <cell r="B2109" t="str">
            <v>001330207</v>
          </cell>
          <cell r="C2109" t="str">
            <v>XYLENE (O,M,PISOMERS)</v>
          </cell>
          <cell r="D2109" t="str">
            <v>L4PAINT</v>
          </cell>
          <cell r="E2109" t="str">
            <v>P620</v>
          </cell>
          <cell r="F2109">
            <v>4.5</v>
          </cell>
          <cell r="G2109" t="str">
            <v>GL</v>
          </cell>
          <cell r="H2109" t="str">
            <v>140-0530 CHROME ALUMINUM</v>
          </cell>
          <cell r="I2109">
            <v>6.3000001907348633</v>
          </cell>
          <cell r="J2109">
            <v>4</v>
          </cell>
        </row>
        <row r="2110">
          <cell r="A2110">
            <v>2.8350000858306883</v>
          </cell>
          <cell r="B2110" t="str">
            <v>001330207</v>
          </cell>
          <cell r="C2110" t="str">
            <v>XYLENE (O,M,PISOMERS)</v>
          </cell>
          <cell r="D2110" t="str">
            <v>L9783VM</v>
          </cell>
          <cell r="E2110" t="str">
            <v>P59</v>
          </cell>
          <cell r="F2110">
            <v>3</v>
          </cell>
          <cell r="G2110" t="str">
            <v>GL</v>
          </cell>
          <cell r="H2110" t="str">
            <v>KOT BLACK PAINT</v>
          </cell>
          <cell r="I2110">
            <v>6.3000001907348633</v>
          </cell>
          <cell r="J2110">
            <v>15</v>
          </cell>
        </row>
        <row r="2111">
          <cell r="A2111">
            <v>0.37800001144409179</v>
          </cell>
          <cell r="B2111" t="str">
            <v>001330207</v>
          </cell>
          <cell r="C2111" t="str">
            <v>XYLENE (O,M,PISOMERS)</v>
          </cell>
          <cell r="D2111" t="str">
            <v>LFMIEERR</v>
          </cell>
          <cell r="E2111" t="str">
            <v>P620</v>
          </cell>
          <cell r="F2111">
            <v>1.5</v>
          </cell>
          <cell r="G2111" t="str">
            <v>GL</v>
          </cell>
          <cell r="H2111" t="str">
            <v>140-0530 CHROME ALUMINUM</v>
          </cell>
          <cell r="I2111">
            <v>6.3000001907348633</v>
          </cell>
          <cell r="J2111">
            <v>4</v>
          </cell>
        </row>
        <row r="2112">
          <cell r="A2112">
            <v>0.40950001239776612</v>
          </cell>
          <cell r="B2112" t="str">
            <v>001330207</v>
          </cell>
          <cell r="C2112" t="str">
            <v>XYLENE (O,M,PISOMERS)</v>
          </cell>
          <cell r="D2112" t="str">
            <v>T732310</v>
          </cell>
          <cell r="E2112" t="str">
            <v>P620</v>
          </cell>
          <cell r="F2112">
            <v>1.625</v>
          </cell>
          <cell r="G2112" t="str">
            <v>GL</v>
          </cell>
          <cell r="H2112" t="str">
            <v>140-0530 CHROME ALUMINUM</v>
          </cell>
          <cell r="I2112">
            <v>6.3000001907348633</v>
          </cell>
          <cell r="J2112">
            <v>4</v>
          </cell>
        </row>
        <row r="2113">
          <cell r="A2113">
            <v>1.9200000286102294</v>
          </cell>
          <cell r="B2113" t="str">
            <v>001330207</v>
          </cell>
          <cell r="C2113" t="str">
            <v>XYLENE (O,M,PISOMERS)</v>
          </cell>
          <cell r="D2113" t="str">
            <v>L10WW</v>
          </cell>
          <cell r="E2113" t="str">
            <v>P1105</v>
          </cell>
          <cell r="F2113">
            <v>1.5</v>
          </cell>
          <cell r="G2113" t="str">
            <v>GL</v>
          </cell>
          <cell r="H2113" t="str">
            <v>01150 ZINGER PINK</v>
          </cell>
          <cell r="I2113">
            <v>6.4000000953674316</v>
          </cell>
          <cell r="J2113">
            <v>20</v>
          </cell>
        </row>
        <row r="2114">
          <cell r="A2114">
            <v>29.402999575138089</v>
          </cell>
          <cell r="B2114" t="str">
            <v>001330207</v>
          </cell>
          <cell r="C2114" t="str">
            <v>XYLENE (O,M,PISOMERS)</v>
          </cell>
          <cell r="D2114" t="str">
            <v>L10PAINT</v>
          </cell>
          <cell r="E2114" t="str">
            <v>P616</v>
          </cell>
          <cell r="F2114">
            <v>24.75</v>
          </cell>
          <cell r="G2114" t="str">
            <v>GL</v>
          </cell>
          <cell r="H2114" t="str">
            <v>140-0514 FLAT BLACK</v>
          </cell>
          <cell r="I2114">
            <v>6.5999999046325684</v>
          </cell>
          <cell r="J2114">
            <v>18</v>
          </cell>
        </row>
        <row r="2115">
          <cell r="A2115">
            <v>3.563999948501587</v>
          </cell>
          <cell r="B2115" t="str">
            <v>001330207</v>
          </cell>
          <cell r="C2115" t="str">
            <v>XYLENE (O,M,PISOMERS)</v>
          </cell>
          <cell r="D2115" t="str">
            <v>L10PNT98</v>
          </cell>
          <cell r="E2115" t="str">
            <v>P616</v>
          </cell>
          <cell r="F2115">
            <v>3</v>
          </cell>
          <cell r="G2115" t="str">
            <v>GL</v>
          </cell>
          <cell r="H2115" t="str">
            <v>140-0514 FLAT BLACK</v>
          </cell>
          <cell r="I2115">
            <v>6.5999999046325684</v>
          </cell>
          <cell r="J2115">
            <v>18</v>
          </cell>
        </row>
        <row r="2116">
          <cell r="A2116">
            <v>5.4467422642456063</v>
          </cell>
          <cell r="B2116" t="str">
            <v>001330207</v>
          </cell>
          <cell r="C2116" t="str">
            <v>XYLENE (O,M,PISOMERS)</v>
          </cell>
          <cell r="D2116" t="str">
            <v>L20OILS</v>
          </cell>
          <cell r="E2116" t="str">
            <v>P1024</v>
          </cell>
          <cell r="F2116">
            <v>3.7511999607086182</v>
          </cell>
          <cell r="G2116" t="str">
            <v>GL</v>
          </cell>
          <cell r="H2116" t="str">
            <v>3821 HI-VISIBILITY YELLOW</v>
          </cell>
          <cell r="I2116">
            <v>6.5999999046325684</v>
          </cell>
          <cell r="J2116">
            <v>22</v>
          </cell>
        </row>
        <row r="2117">
          <cell r="A2117">
            <v>4.4549999356269838</v>
          </cell>
          <cell r="B2117" t="str">
            <v>001330207</v>
          </cell>
          <cell r="C2117" t="str">
            <v>XYLENE (O,M,PISOMERS)</v>
          </cell>
          <cell r="D2117" t="str">
            <v>L20OILS</v>
          </cell>
          <cell r="E2117" t="str">
            <v>P616</v>
          </cell>
          <cell r="F2117">
            <v>3.75</v>
          </cell>
          <cell r="G2117" t="str">
            <v>GL</v>
          </cell>
          <cell r="H2117" t="str">
            <v>140-0514 FLAT BLACK</v>
          </cell>
          <cell r="I2117">
            <v>6.5999999046325684</v>
          </cell>
          <cell r="J2117">
            <v>18</v>
          </cell>
        </row>
        <row r="2118">
          <cell r="A2118">
            <v>2.7233710888498317</v>
          </cell>
          <cell r="B2118" t="str">
            <v>001330207</v>
          </cell>
          <cell r="C2118" t="str">
            <v>XYLENE (O,M,PISOMERS)</v>
          </cell>
          <cell r="D2118" t="str">
            <v>L20PE</v>
          </cell>
          <cell r="E2118" t="str">
            <v>P1024</v>
          </cell>
          <cell r="F2118">
            <v>1.8755999803543091</v>
          </cell>
          <cell r="G2118" t="str">
            <v>GL</v>
          </cell>
          <cell r="H2118" t="str">
            <v>3821 HI-VISIBILITY YELLOW</v>
          </cell>
          <cell r="I2118">
            <v>6.5999999046325684</v>
          </cell>
          <cell r="J2118">
            <v>22</v>
          </cell>
        </row>
        <row r="2119">
          <cell r="A2119">
            <v>2.7224999606609344</v>
          </cell>
          <cell r="B2119" t="str">
            <v>001330207</v>
          </cell>
          <cell r="C2119" t="str">
            <v>XYLENE (O,M,PISOMERS)</v>
          </cell>
          <cell r="D2119" t="str">
            <v>L24PAINT</v>
          </cell>
          <cell r="E2119" t="str">
            <v>P1024</v>
          </cell>
          <cell r="F2119">
            <v>1.875</v>
          </cell>
          <cell r="G2119" t="str">
            <v>GL</v>
          </cell>
          <cell r="H2119" t="str">
            <v>3821 HI-VISIBILITY YELLOW</v>
          </cell>
          <cell r="I2119">
            <v>6.5999999046325684</v>
          </cell>
          <cell r="J2119">
            <v>22</v>
          </cell>
        </row>
        <row r="2120">
          <cell r="A2120">
            <v>2.6729999613761901</v>
          </cell>
          <cell r="B2120" t="str">
            <v>001330207</v>
          </cell>
          <cell r="C2120" t="str">
            <v>XYLENE (O,M,PISOMERS)</v>
          </cell>
          <cell r="D2120" t="str">
            <v>L24PAINT</v>
          </cell>
          <cell r="E2120" t="str">
            <v>P616</v>
          </cell>
          <cell r="F2120">
            <v>2.25</v>
          </cell>
          <cell r="G2120" t="str">
            <v>GL</v>
          </cell>
          <cell r="H2120" t="str">
            <v>140-0514 FLAT BLACK</v>
          </cell>
          <cell r="I2120">
            <v>6.5999999046325684</v>
          </cell>
          <cell r="J2120">
            <v>18</v>
          </cell>
        </row>
        <row r="2121">
          <cell r="A2121">
            <v>0.89099998712539674</v>
          </cell>
          <cell r="B2121" t="str">
            <v>001330207</v>
          </cell>
          <cell r="C2121" t="str">
            <v>XYLENE (O,M,PISOMERS)</v>
          </cell>
          <cell r="D2121" t="str">
            <v>L60MAINT</v>
          </cell>
          <cell r="E2121" t="str">
            <v>P616</v>
          </cell>
          <cell r="F2121">
            <v>0.75</v>
          </cell>
          <cell r="G2121" t="str">
            <v>GL</v>
          </cell>
          <cell r="H2121" t="str">
            <v>140-0514 FLAT BLACK</v>
          </cell>
          <cell r="I2121">
            <v>6.5999999046325684</v>
          </cell>
          <cell r="J2121">
            <v>18</v>
          </cell>
        </row>
        <row r="2122">
          <cell r="A2122">
            <v>21.383999691009521</v>
          </cell>
          <cell r="B2122" t="str">
            <v>001330207</v>
          </cell>
          <cell r="C2122" t="str">
            <v>XYLENE (O,M,PISOMERS)</v>
          </cell>
          <cell r="D2122" t="str">
            <v>L730407</v>
          </cell>
          <cell r="E2122" t="str">
            <v>P616</v>
          </cell>
          <cell r="F2122">
            <v>18</v>
          </cell>
          <cell r="G2122" t="str">
            <v>GL</v>
          </cell>
          <cell r="H2122" t="str">
            <v>140-0514 FLAT BLACK</v>
          </cell>
          <cell r="I2122">
            <v>6.5999999046325684</v>
          </cell>
          <cell r="J2122">
            <v>18</v>
          </cell>
        </row>
        <row r="2123">
          <cell r="A2123">
            <v>70.834498976469035</v>
          </cell>
          <cell r="B2123" t="str">
            <v>001330207</v>
          </cell>
          <cell r="C2123" t="str">
            <v>XYLENE (O,M,PISOMERS)</v>
          </cell>
          <cell r="D2123" t="str">
            <v>L7CABPNT</v>
          </cell>
          <cell r="E2123" t="str">
            <v>P616</v>
          </cell>
          <cell r="F2123">
            <v>59.625</v>
          </cell>
          <cell r="G2123" t="str">
            <v>GL</v>
          </cell>
          <cell r="H2123" t="str">
            <v>140-0514 FLAT BLACK</v>
          </cell>
          <cell r="I2123">
            <v>6.5999999046325684</v>
          </cell>
          <cell r="J2123">
            <v>18</v>
          </cell>
        </row>
        <row r="2124">
          <cell r="A2124">
            <v>33.857999510765069</v>
          </cell>
          <cell r="B2124" t="str">
            <v>001330207</v>
          </cell>
          <cell r="C2124" t="str">
            <v>XYLENE (O,M,PISOMERS)</v>
          </cell>
          <cell r="D2124" t="str">
            <v>L9DPAINT</v>
          </cell>
          <cell r="E2124" t="str">
            <v>P616</v>
          </cell>
          <cell r="F2124">
            <v>28.5</v>
          </cell>
          <cell r="G2124" t="str">
            <v>GL</v>
          </cell>
          <cell r="H2124" t="str">
            <v>140-0514 FLAT BLACK</v>
          </cell>
          <cell r="I2124">
            <v>6.5999999046325684</v>
          </cell>
          <cell r="J2124">
            <v>18</v>
          </cell>
        </row>
        <row r="2125">
          <cell r="A2125">
            <v>0.89099998712539674</v>
          </cell>
          <cell r="B2125" t="str">
            <v>001330207</v>
          </cell>
          <cell r="C2125" t="str">
            <v>XYLENE (O,M,PISOMERS)</v>
          </cell>
          <cell r="D2125" t="str">
            <v>LREPAIR</v>
          </cell>
          <cell r="E2125" t="str">
            <v>P616</v>
          </cell>
          <cell r="F2125">
            <v>0.75</v>
          </cell>
          <cell r="G2125" t="str">
            <v>GL</v>
          </cell>
          <cell r="H2125" t="str">
            <v>140-0514 FLAT BLACK</v>
          </cell>
          <cell r="I2125">
            <v>6.5999999046325684</v>
          </cell>
          <cell r="J2125">
            <v>18</v>
          </cell>
        </row>
        <row r="2126">
          <cell r="A2126">
            <v>2.7233711321228031</v>
          </cell>
          <cell r="B2126" t="str">
            <v>001330207</v>
          </cell>
          <cell r="C2126" t="str">
            <v>XYLENE (O,M,PISOMERS)</v>
          </cell>
          <cell r="D2126" t="str">
            <v>P643444</v>
          </cell>
          <cell r="E2126" t="str">
            <v>P1024</v>
          </cell>
          <cell r="F2126">
            <v>1.8755999803543091</v>
          </cell>
          <cell r="G2126" t="str">
            <v>GL</v>
          </cell>
          <cell r="H2126" t="str">
            <v>3821 HI-VISIBILITY YELLOW</v>
          </cell>
          <cell r="I2126">
            <v>6.5999999046325684</v>
          </cell>
          <cell r="J2126">
            <v>22</v>
          </cell>
        </row>
        <row r="2127">
          <cell r="A2127">
            <v>0.44549999356269837</v>
          </cell>
          <cell r="B2127" t="str">
            <v>001330207</v>
          </cell>
          <cell r="C2127" t="str">
            <v>XYLENE (O,M,PISOMERS)</v>
          </cell>
          <cell r="D2127" t="str">
            <v>T732310</v>
          </cell>
          <cell r="E2127" t="str">
            <v>P616</v>
          </cell>
          <cell r="F2127">
            <v>0.375</v>
          </cell>
          <cell r="G2127" t="str">
            <v>GL</v>
          </cell>
          <cell r="H2127" t="str">
            <v>140-0514 FLAT BLACK</v>
          </cell>
          <cell r="I2127">
            <v>6.5999999046325684</v>
          </cell>
          <cell r="J2127">
            <v>18</v>
          </cell>
        </row>
        <row r="2128">
          <cell r="A2128">
            <v>8.9099998712539676</v>
          </cell>
          <cell r="B2128" t="str">
            <v>001330207</v>
          </cell>
          <cell r="C2128" t="str">
            <v>XYLENE (O,M,PISOMERS)</v>
          </cell>
          <cell r="D2128" t="str">
            <v>T741382</v>
          </cell>
          <cell r="E2128" t="str">
            <v>P616</v>
          </cell>
          <cell r="F2128">
            <v>7.5</v>
          </cell>
          <cell r="G2128" t="str">
            <v>GL</v>
          </cell>
          <cell r="H2128" t="str">
            <v>140-0514 FLAT BLACK</v>
          </cell>
          <cell r="I2128">
            <v>6.5999999046325684</v>
          </cell>
          <cell r="J2128">
            <v>18</v>
          </cell>
        </row>
        <row r="2129">
          <cell r="A2129">
            <v>7.185749795436859</v>
          </cell>
          <cell r="B2129" t="str">
            <v>001330207</v>
          </cell>
          <cell r="C2129" t="str">
            <v>XYLENE (O,M,PISOMERS)</v>
          </cell>
          <cell r="D2129" t="str">
            <v>L10PAINT</v>
          </cell>
          <cell r="E2129" t="str">
            <v>P544</v>
          </cell>
          <cell r="F2129">
            <v>8.25</v>
          </cell>
          <cell r="G2129" t="str">
            <v>GL</v>
          </cell>
          <cell r="H2129" t="str">
            <v>140-0522 APPLIANCE WHITE</v>
          </cell>
          <cell r="I2129">
            <v>6.6999998092651367</v>
          </cell>
          <cell r="J2129">
            <v>13</v>
          </cell>
        </row>
        <row r="2130">
          <cell r="A2130">
            <v>1.9597499442100526</v>
          </cell>
          <cell r="B2130" t="str">
            <v>001330207</v>
          </cell>
          <cell r="C2130" t="str">
            <v>XYLENE (O,M,PISOMERS)</v>
          </cell>
          <cell r="D2130" t="str">
            <v>L10PNT98</v>
          </cell>
          <cell r="E2130" t="str">
            <v>P544</v>
          </cell>
          <cell r="F2130">
            <v>2.25</v>
          </cell>
          <cell r="G2130" t="str">
            <v>GL</v>
          </cell>
          <cell r="H2130" t="str">
            <v>140-0522 APPLIANCE WHITE</v>
          </cell>
          <cell r="I2130">
            <v>6.6999998092651367</v>
          </cell>
          <cell r="J2130">
            <v>13</v>
          </cell>
        </row>
        <row r="2131">
          <cell r="A2131">
            <v>1.9597499442100526</v>
          </cell>
          <cell r="B2131" t="str">
            <v>001330207</v>
          </cell>
          <cell r="C2131" t="str">
            <v>XYLENE (O,M,PISOMERS)</v>
          </cell>
          <cell r="D2131" t="str">
            <v>L24PAINT</v>
          </cell>
          <cell r="E2131" t="str">
            <v>P257</v>
          </cell>
          <cell r="F2131">
            <v>1.625</v>
          </cell>
          <cell r="G2131" t="str">
            <v>GL</v>
          </cell>
          <cell r="H2131" t="str">
            <v>01800 OSHA GLOSS WHITE</v>
          </cell>
          <cell r="I2131">
            <v>6.6999998092651367</v>
          </cell>
          <cell r="J2131">
            <v>18</v>
          </cell>
        </row>
        <row r="2132">
          <cell r="A2132">
            <v>0.21774999380111695</v>
          </cell>
          <cell r="B2132" t="str">
            <v>001330207</v>
          </cell>
          <cell r="C2132" t="str">
            <v>XYLENE (O,M,PISOMERS)</v>
          </cell>
          <cell r="D2132" t="str">
            <v>L24PAINT</v>
          </cell>
          <cell r="E2132" t="str">
            <v>P544</v>
          </cell>
          <cell r="F2132">
            <v>0.25</v>
          </cell>
          <cell r="G2132" t="str">
            <v>GL</v>
          </cell>
          <cell r="H2132" t="str">
            <v>140-0522 APPLIANCE WHITE</v>
          </cell>
          <cell r="I2132">
            <v>6.6999998092651367</v>
          </cell>
          <cell r="J2132">
            <v>13</v>
          </cell>
        </row>
        <row r="2133">
          <cell r="A2133">
            <v>14.471999588012695</v>
          </cell>
          <cell r="B2133" t="str">
            <v>001330207</v>
          </cell>
          <cell r="C2133" t="str">
            <v>XYLENE (O,M,PISOMERS)</v>
          </cell>
          <cell r="D2133" t="str">
            <v>L24TRNS</v>
          </cell>
          <cell r="E2133" t="str">
            <v>P58</v>
          </cell>
          <cell r="F2133">
            <v>13.5</v>
          </cell>
          <cell r="G2133" t="str">
            <v>GL</v>
          </cell>
          <cell r="H2133" t="str">
            <v>KOT WHITE PAINT</v>
          </cell>
          <cell r="I2133">
            <v>6.6999998092651367</v>
          </cell>
          <cell r="J2133">
            <v>16</v>
          </cell>
        </row>
        <row r="2134">
          <cell r="A2134">
            <v>1.8089999485015869</v>
          </cell>
          <cell r="B2134" t="str">
            <v>001330207</v>
          </cell>
          <cell r="C2134" t="str">
            <v>XYLENE (O,M,PISOMERS)</v>
          </cell>
          <cell r="D2134" t="str">
            <v>L4PAINT</v>
          </cell>
          <cell r="E2134" t="str">
            <v>P257</v>
          </cell>
          <cell r="F2134">
            <v>1.5</v>
          </cell>
          <cell r="G2134" t="str">
            <v>GL</v>
          </cell>
          <cell r="H2134" t="str">
            <v>01800 OSHA GLOSS WHITE</v>
          </cell>
          <cell r="I2134">
            <v>6.6999998092651367</v>
          </cell>
          <cell r="J2134">
            <v>18</v>
          </cell>
        </row>
        <row r="2135">
          <cell r="A2135">
            <v>1.8089999485015869</v>
          </cell>
          <cell r="B2135" t="str">
            <v>001330207</v>
          </cell>
          <cell r="C2135" t="str">
            <v>XYLENE (O,M,PISOMERS)</v>
          </cell>
          <cell r="D2135" t="str">
            <v>L50OILS</v>
          </cell>
          <cell r="E2135" t="str">
            <v>P257</v>
          </cell>
          <cell r="F2135">
            <v>1.5</v>
          </cell>
          <cell r="G2135" t="str">
            <v>GL</v>
          </cell>
          <cell r="H2135" t="str">
            <v>01800 OSHA GLOSS WHITE</v>
          </cell>
          <cell r="I2135">
            <v>6.6999998092651367</v>
          </cell>
          <cell r="J2135">
            <v>18</v>
          </cell>
        </row>
        <row r="2136">
          <cell r="A2136">
            <v>0.43549998760223391</v>
          </cell>
          <cell r="B2136" t="str">
            <v>001330207</v>
          </cell>
          <cell r="C2136" t="str">
            <v>XYLENE (O,M,PISOMERS)</v>
          </cell>
          <cell r="D2136" t="str">
            <v>L50PAINT</v>
          </cell>
          <cell r="E2136" t="str">
            <v>P544</v>
          </cell>
          <cell r="F2136">
            <v>0.5</v>
          </cell>
          <cell r="G2136" t="str">
            <v>GL</v>
          </cell>
          <cell r="H2136" t="str">
            <v>140-0522 APPLIANCE WHITE</v>
          </cell>
          <cell r="I2136">
            <v>6.6999998092651367</v>
          </cell>
          <cell r="J2136">
            <v>13</v>
          </cell>
        </row>
        <row r="2137">
          <cell r="A2137">
            <v>0.65324998140335078</v>
          </cell>
          <cell r="B2137" t="str">
            <v>001330207</v>
          </cell>
          <cell r="C2137" t="str">
            <v>XYLENE (O,M,PISOMERS)</v>
          </cell>
          <cell r="D2137" t="str">
            <v>L60MAINT</v>
          </cell>
          <cell r="E2137" t="str">
            <v>P544</v>
          </cell>
          <cell r="F2137">
            <v>0.75</v>
          </cell>
          <cell r="G2137" t="str">
            <v>GL</v>
          </cell>
          <cell r="H2137" t="str">
            <v>140-0522 APPLIANCE WHITE</v>
          </cell>
          <cell r="I2137">
            <v>6.6999998092651367</v>
          </cell>
          <cell r="J2137">
            <v>13</v>
          </cell>
        </row>
        <row r="2138">
          <cell r="A2138">
            <v>3.2662499070167539</v>
          </cell>
          <cell r="B2138" t="str">
            <v>001330207</v>
          </cell>
          <cell r="C2138" t="str">
            <v>XYLENE (O,M,PISOMERS)</v>
          </cell>
          <cell r="D2138" t="str">
            <v>L730405</v>
          </cell>
          <cell r="E2138" t="str">
            <v>P544</v>
          </cell>
          <cell r="F2138">
            <v>3.75</v>
          </cell>
          <cell r="G2138" t="str">
            <v>GL</v>
          </cell>
          <cell r="H2138" t="str">
            <v>140-0522 APPLIANCE WHITE</v>
          </cell>
          <cell r="I2138">
            <v>6.6999998092651367</v>
          </cell>
          <cell r="J2138">
            <v>13</v>
          </cell>
        </row>
        <row r="2139">
          <cell r="A2139">
            <v>4.5727498698234559</v>
          </cell>
          <cell r="B2139" t="str">
            <v>001330207</v>
          </cell>
          <cell r="C2139" t="str">
            <v>XYLENE (O,M,PISOMERS)</v>
          </cell>
          <cell r="D2139" t="str">
            <v>L730407</v>
          </cell>
          <cell r="E2139" t="str">
            <v>P544</v>
          </cell>
          <cell r="F2139">
            <v>5.25</v>
          </cell>
          <cell r="G2139" t="str">
            <v>GL</v>
          </cell>
          <cell r="H2139" t="str">
            <v>140-0522 APPLIANCE WHITE</v>
          </cell>
          <cell r="I2139">
            <v>6.6999998092651367</v>
          </cell>
          <cell r="J2139">
            <v>13</v>
          </cell>
        </row>
        <row r="2140">
          <cell r="A2140">
            <v>12.512249643802642</v>
          </cell>
          <cell r="B2140" t="str">
            <v>001330207</v>
          </cell>
          <cell r="C2140" t="str">
            <v>XYLENE (O,M,PISOMERS)</v>
          </cell>
          <cell r="D2140" t="str">
            <v>LFMIEERR</v>
          </cell>
          <cell r="E2140" t="str">
            <v>P257</v>
          </cell>
          <cell r="F2140">
            <v>10.375</v>
          </cell>
          <cell r="G2140" t="str">
            <v>GL</v>
          </cell>
          <cell r="H2140" t="str">
            <v>01800 OSHA GLOSS WHITE</v>
          </cell>
          <cell r="I2140">
            <v>6.6999998092651367</v>
          </cell>
          <cell r="J2140">
            <v>18</v>
          </cell>
        </row>
        <row r="2141">
          <cell r="A2141">
            <v>2.6129999256134031</v>
          </cell>
          <cell r="B2141" t="str">
            <v>001330207</v>
          </cell>
          <cell r="C2141" t="str">
            <v>XYLENE (O,M,PISOMERS)</v>
          </cell>
          <cell r="D2141" t="str">
            <v>LFMIEERR</v>
          </cell>
          <cell r="E2141" t="str">
            <v>P544</v>
          </cell>
          <cell r="F2141">
            <v>3</v>
          </cell>
          <cell r="G2141" t="str">
            <v>GL</v>
          </cell>
          <cell r="H2141" t="str">
            <v>140-0522 APPLIANCE WHITE</v>
          </cell>
          <cell r="I2141">
            <v>6.6999998092651367</v>
          </cell>
          <cell r="J2141">
            <v>13</v>
          </cell>
        </row>
        <row r="2142">
          <cell r="A2142">
            <v>2.6129999256134031</v>
          </cell>
          <cell r="B2142" t="str">
            <v>001330207</v>
          </cell>
          <cell r="C2142" t="str">
            <v>XYLENE (O,M,PISOMERS)</v>
          </cell>
          <cell r="D2142" t="str">
            <v>P638384</v>
          </cell>
          <cell r="E2142" t="str">
            <v>P544</v>
          </cell>
          <cell r="F2142">
            <v>3</v>
          </cell>
          <cell r="G2142" t="str">
            <v>GL</v>
          </cell>
          <cell r="H2142" t="str">
            <v>140-0522 APPLIANCE WHITE</v>
          </cell>
          <cell r="I2142">
            <v>6.6999998092651367</v>
          </cell>
          <cell r="J2142">
            <v>13</v>
          </cell>
        </row>
        <row r="2143">
          <cell r="A2143">
            <v>19.597499442100521</v>
          </cell>
          <cell r="B2143" t="str">
            <v>001330207</v>
          </cell>
          <cell r="C2143" t="str">
            <v>XYLENE (O,M,PISOMERS)</v>
          </cell>
          <cell r="D2143" t="str">
            <v>T741382</v>
          </cell>
          <cell r="E2143" t="str">
            <v>P544</v>
          </cell>
          <cell r="F2143">
            <v>22.5</v>
          </cell>
          <cell r="G2143" t="str">
            <v>GL</v>
          </cell>
          <cell r="H2143" t="str">
            <v>140-0522 APPLIANCE WHITE</v>
          </cell>
          <cell r="I2143">
            <v>6.6999998092651367</v>
          </cell>
          <cell r="J2143">
            <v>13</v>
          </cell>
        </row>
        <row r="2144">
          <cell r="A2144">
            <v>0.72353399364805193</v>
          </cell>
          <cell r="B2144" t="str">
            <v>001330207</v>
          </cell>
          <cell r="C2144" t="str">
            <v>XYLENE (O,M,PISOMERS)</v>
          </cell>
          <cell r="D2144" t="str">
            <v>L24PAINT</v>
          </cell>
          <cell r="E2144" t="str">
            <v>P625</v>
          </cell>
          <cell r="F2144">
            <v>0.7489999532699585</v>
          </cell>
          <cell r="G2144" t="str">
            <v>GL</v>
          </cell>
          <cell r="H2144" t="str">
            <v>140-0597 FLAT WHITE</v>
          </cell>
          <cell r="I2144">
            <v>6.9000000953674316</v>
          </cell>
          <cell r="J2144">
            <v>14</v>
          </cell>
        </row>
        <row r="2145">
          <cell r="A2145">
            <v>1.0857839698657983</v>
          </cell>
          <cell r="B2145" t="str">
            <v>001330207</v>
          </cell>
          <cell r="C2145" t="str">
            <v>XYLENE (O,M,PISOMERS)</v>
          </cell>
          <cell r="D2145" t="str">
            <v>L4PAINT</v>
          </cell>
          <cell r="E2145" t="str">
            <v>P625</v>
          </cell>
          <cell r="F2145">
            <v>1.1239999532699585</v>
          </cell>
          <cell r="G2145" t="str">
            <v>GL</v>
          </cell>
          <cell r="H2145" t="str">
            <v>140-0597 FLAT WHITE</v>
          </cell>
          <cell r="I2145">
            <v>6.9000000953674316</v>
          </cell>
          <cell r="J2145">
            <v>14</v>
          </cell>
        </row>
        <row r="2146">
          <cell r="A2146">
            <v>371.91000514030458</v>
          </cell>
          <cell r="B2146" t="str">
            <v>001330207</v>
          </cell>
          <cell r="C2146" t="str">
            <v>XYLENE (O,M,PISOMERS)</v>
          </cell>
          <cell r="D2146" t="str">
            <v>L52PAINT</v>
          </cell>
          <cell r="E2146" t="str">
            <v>3152</v>
          </cell>
          <cell r="F2146">
            <v>110</v>
          </cell>
          <cell r="G2146" t="str">
            <v>GL</v>
          </cell>
          <cell r="H2146" t="str">
            <v>GE 1500 THINNER</v>
          </cell>
          <cell r="I2146">
            <v>6.9000000953674316</v>
          </cell>
          <cell r="J2146">
            <v>49</v>
          </cell>
        </row>
        <row r="2147">
          <cell r="A2147">
            <v>185.95500257015229</v>
          </cell>
          <cell r="B2147" t="str">
            <v>001330207</v>
          </cell>
          <cell r="C2147" t="str">
            <v>XYLENE (O,M,PISOMERS)</v>
          </cell>
          <cell r="D2147" t="str">
            <v>L9DPAINT</v>
          </cell>
          <cell r="E2147" t="str">
            <v>3152</v>
          </cell>
          <cell r="F2147">
            <v>55</v>
          </cell>
          <cell r="G2147" t="str">
            <v>GL</v>
          </cell>
          <cell r="H2147" t="str">
            <v>GE 1500 THINNER</v>
          </cell>
          <cell r="I2147">
            <v>6.9000000953674316</v>
          </cell>
          <cell r="J2147">
            <v>49</v>
          </cell>
        </row>
        <row r="2148">
          <cell r="A2148">
            <v>3.8041079599924075</v>
          </cell>
          <cell r="B2148" t="str">
            <v>001330207</v>
          </cell>
          <cell r="C2148" t="str">
            <v>XYLENE (O,M,PISOMERS)</v>
          </cell>
          <cell r="D2148" t="str">
            <v>L9DPAINT</v>
          </cell>
          <cell r="E2148" t="str">
            <v>P625</v>
          </cell>
          <cell r="F2148">
            <v>3.937999963760376</v>
          </cell>
          <cell r="G2148" t="str">
            <v>GL</v>
          </cell>
          <cell r="H2148" t="str">
            <v>140-0597 FLAT WHITE</v>
          </cell>
          <cell r="I2148">
            <v>6.9000000953674316</v>
          </cell>
          <cell r="J2148">
            <v>14</v>
          </cell>
        </row>
        <row r="2149">
          <cell r="A2149">
            <v>6508.4250899553308</v>
          </cell>
          <cell r="B2149" t="str">
            <v>001330207</v>
          </cell>
          <cell r="C2149" t="str">
            <v>XYLENE (O,M,PISOMERS)</v>
          </cell>
          <cell r="D2149" t="str">
            <v>P5422623</v>
          </cell>
          <cell r="E2149" t="str">
            <v>3152</v>
          </cell>
          <cell r="F2149">
            <v>1925</v>
          </cell>
          <cell r="G2149" t="str">
            <v>GL</v>
          </cell>
          <cell r="H2149" t="str">
            <v>GE 1500 THINNER</v>
          </cell>
          <cell r="I2149">
            <v>6.9000000953674316</v>
          </cell>
          <cell r="J2149">
            <v>49</v>
          </cell>
        </row>
        <row r="2150">
          <cell r="A2150">
            <v>16.905000233650206</v>
          </cell>
          <cell r="B2150" t="str">
            <v>001330207</v>
          </cell>
          <cell r="C2150" t="str">
            <v>XYLENE (O,M,PISOMERS)</v>
          </cell>
          <cell r="D2150" t="str">
            <v>P634318</v>
          </cell>
          <cell r="E2150" t="str">
            <v>3152</v>
          </cell>
          <cell r="F2150">
            <v>5</v>
          </cell>
          <cell r="G2150" t="str">
            <v>GL</v>
          </cell>
          <cell r="H2150" t="str">
            <v>GE 1500 THINNER</v>
          </cell>
          <cell r="I2150">
            <v>6.9000000953674316</v>
          </cell>
          <cell r="J2150">
            <v>49</v>
          </cell>
        </row>
        <row r="2151">
          <cell r="A2151">
            <v>574.77000794410708</v>
          </cell>
          <cell r="B2151" t="str">
            <v>001330207</v>
          </cell>
          <cell r="C2151" t="str">
            <v>XYLENE (O,M,PISOMERS)</v>
          </cell>
          <cell r="D2151" t="str">
            <v>P638384</v>
          </cell>
          <cell r="E2151" t="str">
            <v>3152</v>
          </cell>
          <cell r="F2151">
            <v>170</v>
          </cell>
          <cell r="G2151" t="str">
            <v>GL</v>
          </cell>
          <cell r="H2151" t="str">
            <v>GE 1500 THINNER</v>
          </cell>
          <cell r="I2151">
            <v>6.9000000953674316</v>
          </cell>
          <cell r="J2151">
            <v>49</v>
          </cell>
        </row>
        <row r="2152">
          <cell r="A2152">
            <v>1031.2050142526625</v>
          </cell>
          <cell r="B2152" t="str">
            <v>001330207</v>
          </cell>
          <cell r="C2152" t="str">
            <v>XYLENE (O,M,PISOMERS)</v>
          </cell>
          <cell r="D2152" t="str">
            <v>P657596</v>
          </cell>
          <cell r="E2152" t="str">
            <v>3152</v>
          </cell>
          <cell r="F2152">
            <v>305</v>
          </cell>
          <cell r="G2152" t="str">
            <v>GL</v>
          </cell>
          <cell r="H2152" t="str">
            <v>GE 1500 THINNER</v>
          </cell>
          <cell r="I2152">
            <v>6.9000000953674316</v>
          </cell>
          <cell r="J2152">
            <v>49</v>
          </cell>
        </row>
        <row r="2153">
          <cell r="A2153">
            <v>118.33500163555145</v>
          </cell>
          <cell r="B2153" t="str">
            <v>001330207</v>
          </cell>
          <cell r="C2153" t="str">
            <v>XYLENE (O,M,PISOMERS)</v>
          </cell>
          <cell r="D2153" t="str">
            <v>X420004</v>
          </cell>
          <cell r="E2153" t="str">
            <v>3152</v>
          </cell>
          <cell r="F2153">
            <v>35</v>
          </cell>
          <cell r="G2153" t="str">
            <v>GL</v>
          </cell>
          <cell r="H2153" t="str">
            <v>GE 1500 THINNER</v>
          </cell>
          <cell r="I2153">
            <v>6.9000000953674316</v>
          </cell>
          <cell r="J2153">
            <v>49</v>
          </cell>
        </row>
        <row r="2154">
          <cell r="A2154">
            <v>5.7750000000000004</v>
          </cell>
          <cell r="B2154" t="str">
            <v>001330207</v>
          </cell>
          <cell r="C2154" t="str">
            <v>XYLENE (O,M,PISOMERS)</v>
          </cell>
          <cell r="D2154" t="str">
            <v>L10LEAN</v>
          </cell>
          <cell r="E2154" t="str">
            <v>P622</v>
          </cell>
          <cell r="F2154">
            <v>5.5</v>
          </cell>
          <cell r="G2154" t="str">
            <v>GL</v>
          </cell>
          <cell r="H2154" t="str">
            <v>140-0613 PRIMER GRAY</v>
          </cell>
          <cell r="I2154">
            <v>7</v>
          </cell>
          <cell r="J2154">
            <v>15</v>
          </cell>
        </row>
        <row r="2155">
          <cell r="A2155">
            <v>6.3</v>
          </cell>
          <cell r="B2155" t="str">
            <v>001330207</v>
          </cell>
          <cell r="C2155" t="str">
            <v>XYLENE (O,M,PISOMERS)</v>
          </cell>
          <cell r="D2155" t="str">
            <v>L20OILS</v>
          </cell>
          <cell r="E2155" t="str">
            <v>P622</v>
          </cell>
          <cell r="F2155">
            <v>6</v>
          </cell>
          <cell r="G2155" t="str">
            <v>GL</v>
          </cell>
          <cell r="H2155" t="str">
            <v>140-0613 PRIMER GRAY</v>
          </cell>
          <cell r="I2155">
            <v>7</v>
          </cell>
          <cell r="J2155">
            <v>15</v>
          </cell>
        </row>
        <row r="2156">
          <cell r="A2156">
            <v>1.96875</v>
          </cell>
          <cell r="B2156" t="str">
            <v>001330207</v>
          </cell>
          <cell r="C2156" t="str">
            <v>XYLENE (O,M,PISOMERS)</v>
          </cell>
          <cell r="D2156" t="str">
            <v>L24PAINT</v>
          </cell>
          <cell r="E2156" t="str">
            <v>P622</v>
          </cell>
          <cell r="F2156">
            <v>1.875</v>
          </cell>
          <cell r="G2156" t="str">
            <v>GL</v>
          </cell>
          <cell r="H2156" t="str">
            <v>140-0613 PRIMER GRAY</v>
          </cell>
          <cell r="I2156">
            <v>7</v>
          </cell>
          <cell r="J2156">
            <v>15</v>
          </cell>
        </row>
        <row r="2157">
          <cell r="A2157">
            <v>3.9375</v>
          </cell>
          <cell r="B2157" t="str">
            <v>001330207</v>
          </cell>
          <cell r="C2157" t="str">
            <v>XYLENE (O,M,PISOMERS)</v>
          </cell>
          <cell r="D2157" t="str">
            <v>L4PAINT</v>
          </cell>
          <cell r="E2157" t="str">
            <v>P622</v>
          </cell>
          <cell r="F2157">
            <v>3.75</v>
          </cell>
          <cell r="G2157" t="str">
            <v>GL</v>
          </cell>
          <cell r="H2157" t="str">
            <v>140-0613 PRIMER GRAY</v>
          </cell>
          <cell r="I2157">
            <v>7</v>
          </cell>
          <cell r="J2157">
            <v>15</v>
          </cell>
        </row>
        <row r="2158">
          <cell r="A2158">
            <v>1.575</v>
          </cell>
          <cell r="B2158" t="str">
            <v>001330207</v>
          </cell>
          <cell r="C2158" t="str">
            <v>XYLENE (O,M,PISOMERS)</v>
          </cell>
          <cell r="D2158" t="str">
            <v>L50OILS</v>
          </cell>
          <cell r="E2158" t="str">
            <v>P622</v>
          </cell>
          <cell r="F2158">
            <v>1.5</v>
          </cell>
          <cell r="G2158" t="str">
            <v>GL</v>
          </cell>
          <cell r="H2158" t="str">
            <v>140-0613 PRIMER GRAY</v>
          </cell>
          <cell r="I2158">
            <v>7</v>
          </cell>
          <cell r="J2158">
            <v>15</v>
          </cell>
        </row>
        <row r="2159">
          <cell r="A2159">
            <v>3.15</v>
          </cell>
          <cell r="B2159" t="str">
            <v>001330207</v>
          </cell>
          <cell r="C2159" t="str">
            <v>XYLENE (O,M,PISOMERS)</v>
          </cell>
          <cell r="D2159" t="str">
            <v>L50PAINT</v>
          </cell>
          <cell r="E2159" t="str">
            <v>P622</v>
          </cell>
          <cell r="F2159">
            <v>3</v>
          </cell>
          <cell r="G2159" t="str">
            <v>GL</v>
          </cell>
          <cell r="H2159" t="str">
            <v>140-0613 PRIMER GRAY</v>
          </cell>
          <cell r="I2159">
            <v>7</v>
          </cell>
          <cell r="J2159">
            <v>15</v>
          </cell>
        </row>
        <row r="2160">
          <cell r="A2160">
            <v>3.15</v>
          </cell>
          <cell r="B2160" t="str">
            <v>001330207</v>
          </cell>
          <cell r="C2160" t="str">
            <v>XYLENE (O,M,PISOMERS)</v>
          </cell>
          <cell r="D2160" t="str">
            <v>L9783VM</v>
          </cell>
          <cell r="E2160" t="str">
            <v>P622</v>
          </cell>
          <cell r="F2160">
            <v>3</v>
          </cell>
          <cell r="G2160" t="str">
            <v>GL</v>
          </cell>
          <cell r="H2160" t="str">
            <v>140-0613 PRIMER GRAY</v>
          </cell>
          <cell r="I2160">
            <v>7</v>
          </cell>
          <cell r="J2160">
            <v>15</v>
          </cell>
        </row>
        <row r="2161">
          <cell r="A2161">
            <v>3.15</v>
          </cell>
          <cell r="B2161" t="str">
            <v>001330207</v>
          </cell>
          <cell r="C2161" t="str">
            <v>XYLENE (O,M,PISOMERS)</v>
          </cell>
          <cell r="D2161" t="str">
            <v>LALTOONA</v>
          </cell>
          <cell r="E2161" t="str">
            <v>P622</v>
          </cell>
          <cell r="F2161">
            <v>3</v>
          </cell>
          <cell r="G2161" t="str">
            <v>GL</v>
          </cell>
          <cell r="H2161" t="str">
            <v>140-0613 PRIMER GRAY</v>
          </cell>
          <cell r="I2161">
            <v>7</v>
          </cell>
          <cell r="J2161">
            <v>15</v>
          </cell>
        </row>
        <row r="2162">
          <cell r="A2162">
            <v>15.75</v>
          </cell>
          <cell r="B2162" t="str">
            <v>001330207</v>
          </cell>
          <cell r="C2162" t="str">
            <v>XYLENE (O,M,PISOMERS)</v>
          </cell>
          <cell r="D2162" t="str">
            <v>LFMIEERR</v>
          </cell>
          <cell r="E2162" t="str">
            <v>P622</v>
          </cell>
          <cell r="F2162">
            <v>15</v>
          </cell>
          <cell r="G2162" t="str">
            <v>GL</v>
          </cell>
          <cell r="H2162" t="str">
            <v>140-0613 PRIMER GRAY</v>
          </cell>
          <cell r="I2162">
            <v>7</v>
          </cell>
          <cell r="J2162">
            <v>15</v>
          </cell>
        </row>
        <row r="2163">
          <cell r="A2163">
            <v>8.1374999999999993</v>
          </cell>
          <cell r="B2163" t="str">
            <v>001330207</v>
          </cell>
          <cell r="C2163" t="str">
            <v>XYLENE (O,M,PISOMERS)</v>
          </cell>
          <cell r="D2163" t="str">
            <v>P638384</v>
          </cell>
          <cell r="E2163" t="str">
            <v>P622</v>
          </cell>
          <cell r="F2163">
            <v>7.75</v>
          </cell>
          <cell r="G2163" t="str">
            <v>GL</v>
          </cell>
          <cell r="H2163" t="str">
            <v>140-0613 PRIMER GRAY</v>
          </cell>
          <cell r="I2163">
            <v>7</v>
          </cell>
          <cell r="J2163">
            <v>15</v>
          </cell>
        </row>
        <row r="2164">
          <cell r="A2164">
            <v>0.52500000000000002</v>
          </cell>
          <cell r="B2164" t="str">
            <v>001330207</v>
          </cell>
          <cell r="C2164" t="str">
            <v>XYLENE (O,M,PISOMERS)</v>
          </cell>
          <cell r="D2164" t="str">
            <v>T760TEST</v>
          </cell>
          <cell r="E2164" t="str">
            <v>P622</v>
          </cell>
          <cell r="F2164">
            <v>0.5</v>
          </cell>
          <cell r="G2164" t="str">
            <v>GL</v>
          </cell>
          <cell r="H2164" t="str">
            <v>140-0613 PRIMER GRAY</v>
          </cell>
          <cell r="I2164">
            <v>7</v>
          </cell>
          <cell r="J2164">
            <v>15</v>
          </cell>
        </row>
        <row r="2165">
          <cell r="A2165">
            <v>2.7539999270439148</v>
          </cell>
          <cell r="B2165" t="str">
            <v>001330207</v>
          </cell>
          <cell r="C2165" t="str">
            <v>XYLENE (O,M,PISOMERS)</v>
          </cell>
          <cell r="D2165" t="str">
            <v>L10LEAN</v>
          </cell>
          <cell r="E2165" t="str">
            <v>P624</v>
          </cell>
          <cell r="F2165">
            <v>2.25</v>
          </cell>
          <cell r="G2165" t="str">
            <v>GL</v>
          </cell>
          <cell r="H2165" t="str">
            <v>140-0589 PRIMER RED</v>
          </cell>
          <cell r="I2165">
            <v>7.1999998092651367</v>
          </cell>
          <cell r="J2165">
            <v>17</v>
          </cell>
        </row>
        <row r="2166">
          <cell r="A2166">
            <v>0.72359996023178152</v>
          </cell>
          <cell r="B2166" t="str">
            <v>001330207</v>
          </cell>
          <cell r="C2166" t="str">
            <v>XYLENE (O,M,PISOMERS)</v>
          </cell>
          <cell r="D2166" t="str">
            <v>L20OILS</v>
          </cell>
          <cell r="E2166" t="str">
            <v>P11</v>
          </cell>
          <cell r="F2166">
            <v>1.5</v>
          </cell>
          <cell r="G2166" t="str">
            <v>GL</v>
          </cell>
          <cell r="H2166" t="str">
            <v>1201A RED INSULATING ENAMEL</v>
          </cell>
          <cell r="I2166">
            <v>7.1999998092651367</v>
          </cell>
          <cell r="J2166">
            <v>6.6999998092651367</v>
          </cell>
        </row>
        <row r="2167">
          <cell r="A2167">
            <v>0.91799997568130498</v>
          </cell>
          <cell r="B2167" t="str">
            <v>001330207</v>
          </cell>
          <cell r="C2167" t="str">
            <v>XYLENE (O,M,PISOMERS)</v>
          </cell>
          <cell r="D2167" t="str">
            <v>L24PAINT</v>
          </cell>
          <cell r="E2167" t="str">
            <v>P624</v>
          </cell>
          <cell r="F2167">
            <v>0.75</v>
          </cell>
          <cell r="G2167" t="str">
            <v>GL</v>
          </cell>
          <cell r="H2167" t="str">
            <v>140-0589 PRIMER RED</v>
          </cell>
          <cell r="I2167">
            <v>7.1999998092651367</v>
          </cell>
          <cell r="J2167">
            <v>17</v>
          </cell>
        </row>
        <row r="2168">
          <cell r="A2168">
            <v>1.83599995136261</v>
          </cell>
          <cell r="B2168" t="str">
            <v>001330207</v>
          </cell>
          <cell r="C2168" t="str">
            <v>XYLENE (O,M,PISOMERS)</v>
          </cell>
          <cell r="D2168" t="str">
            <v>L42JITBW</v>
          </cell>
          <cell r="E2168" t="str">
            <v>P624</v>
          </cell>
          <cell r="F2168">
            <v>1.5</v>
          </cell>
          <cell r="G2168" t="str">
            <v>GL</v>
          </cell>
          <cell r="H2168" t="str">
            <v>140-0589 PRIMER RED</v>
          </cell>
          <cell r="I2168">
            <v>7.1999998092651367</v>
          </cell>
          <cell r="J2168">
            <v>17</v>
          </cell>
        </row>
        <row r="2169">
          <cell r="A2169">
            <v>3.6460366437160512</v>
          </cell>
          <cell r="B2169" t="str">
            <v>001330207</v>
          </cell>
          <cell r="C2169" t="str">
            <v>XYLENE (O,M,PISOMERS)</v>
          </cell>
          <cell r="D2169" t="str">
            <v>L4PAINT</v>
          </cell>
          <cell r="E2169" t="str">
            <v>P304</v>
          </cell>
          <cell r="F2169">
            <v>5.6265997886657715</v>
          </cell>
          <cell r="G2169" t="str">
            <v>GL</v>
          </cell>
          <cell r="H2169" t="str">
            <v>AERO-TECH INDUSTRIAL GREEN</v>
          </cell>
          <cell r="I2169">
            <v>7.1999998092651367</v>
          </cell>
          <cell r="J2169">
            <v>9</v>
          </cell>
        </row>
        <row r="2170">
          <cell r="A2170">
            <v>0.80999997854232786</v>
          </cell>
          <cell r="B2170" t="str">
            <v>001330207</v>
          </cell>
          <cell r="C2170" t="str">
            <v>XYLENE (O,M,PISOMERS)</v>
          </cell>
          <cell r="D2170" t="str">
            <v>L4PAINT</v>
          </cell>
          <cell r="E2170" t="str">
            <v>P305</v>
          </cell>
          <cell r="F2170">
            <v>1.125</v>
          </cell>
          <cell r="G2170" t="str">
            <v>GL</v>
          </cell>
          <cell r="H2170" t="str">
            <v>AERO-TECH ROYAL BLUE 92880</v>
          </cell>
          <cell r="I2170">
            <v>7.1999998092651367</v>
          </cell>
          <cell r="J2170">
            <v>10</v>
          </cell>
        </row>
        <row r="2171">
          <cell r="A2171">
            <v>7.6499997973442078</v>
          </cell>
          <cell r="B2171" t="str">
            <v>001330207</v>
          </cell>
          <cell r="C2171" t="str">
            <v>XYLENE (O,M,PISOMERS)</v>
          </cell>
          <cell r="D2171" t="str">
            <v>L4PAINT</v>
          </cell>
          <cell r="E2171" t="str">
            <v>P624</v>
          </cell>
          <cell r="F2171">
            <v>6.25</v>
          </cell>
          <cell r="G2171" t="str">
            <v>GL</v>
          </cell>
          <cell r="H2171" t="str">
            <v>140-0589 PRIMER RED</v>
          </cell>
          <cell r="I2171">
            <v>7.1999998092651367</v>
          </cell>
          <cell r="J2171">
            <v>17</v>
          </cell>
        </row>
        <row r="2172">
          <cell r="A2172">
            <v>2.187647895080568</v>
          </cell>
          <cell r="B2172" t="str">
            <v>001330207</v>
          </cell>
          <cell r="C2172" t="str">
            <v>XYLENE (O,M,PISOMERS)</v>
          </cell>
          <cell r="D2172" t="str">
            <v>L9783VM</v>
          </cell>
          <cell r="E2172" t="str">
            <v>P304</v>
          </cell>
          <cell r="F2172">
            <v>3.375999927520752</v>
          </cell>
          <cell r="G2172" t="str">
            <v>GL</v>
          </cell>
          <cell r="H2172" t="str">
            <v>AERO-TECH INDUSTRIAL GREEN</v>
          </cell>
          <cell r="I2172">
            <v>7.1999998092651367</v>
          </cell>
          <cell r="J2172">
            <v>9</v>
          </cell>
        </row>
        <row r="2173">
          <cell r="A2173">
            <v>0.80999997854232786</v>
          </cell>
          <cell r="B2173" t="str">
            <v>001330207</v>
          </cell>
          <cell r="C2173" t="str">
            <v>XYLENE (O,M,PISOMERS)</v>
          </cell>
          <cell r="D2173" t="str">
            <v>L9783VM</v>
          </cell>
          <cell r="E2173" t="str">
            <v>P305</v>
          </cell>
          <cell r="F2173">
            <v>1.125</v>
          </cell>
          <cell r="G2173" t="str">
            <v>GL</v>
          </cell>
          <cell r="H2173" t="str">
            <v>AERO-TECH ROYAL BLUE 92880</v>
          </cell>
          <cell r="I2173">
            <v>7.1999998092651367</v>
          </cell>
          <cell r="J2173">
            <v>10</v>
          </cell>
        </row>
        <row r="2174">
          <cell r="A2174">
            <v>2.7539999270439148</v>
          </cell>
          <cell r="B2174" t="str">
            <v>001330207</v>
          </cell>
          <cell r="C2174" t="str">
            <v>XYLENE (O,M,PISOMERS)</v>
          </cell>
          <cell r="D2174" t="str">
            <v>L9783VM</v>
          </cell>
          <cell r="E2174" t="str">
            <v>P624</v>
          </cell>
          <cell r="F2174">
            <v>2.25</v>
          </cell>
          <cell r="G2174" t="str">
            <v>GL</v>
          </cell>
          <cell r="H2174" t="str">
            <v>140-0589 PRIMER RED</v>
          </cell>
          <cell r="I2174">
            <v>7.1999998092651367</v>
          </cell>
          <cell r="J2174">
            <v>17</v>
          </cell>
        </row>
        <row r="2175">
          <cell r="A2175">
            <v>1.7999999523162842</v>
          </cell>
          <cell r="B2175" t="str">
            <v>001330207</v>
          </cell>
          <cell r="C2175" t="str">
            <v>XYLENE (O,M,PISOMERS)</v>
          </cell>
          <cell r="D2175" t="str">
            <v>P635330</v>
          </cell>
          <cell r="E2175" t="str">
            <v>1870</v>
          </cell>
          <cell r="F2175">
            <v>1</v>
          </cell>
          <cell r="G2175" t="str">
            <v>GL</v>
          </cell>
          <cell r="H2175" t="str">
            <v>SYNTHITE AC-43</v>
          </cell>
          <cell r="I2175">
            <v>7.1999998092651367</v>
          </cell>
          <cell r="J2175">
            <v>25</v>
          </cell>
        </row>
        <row r="2176">
          <cell r="A2176">
            <v>98.99999737739563</v>
          </cell>
          <cell r="B2176" t="str">
            <v>001330207</v>
          </cell>
          <cell r="C2176" t="str">
            <v>XYLENE (O,M,PISOMERS)</v>
          </cell>
          <cell r="D2176" t="str">
            <v>P637368</v>
          </cell>
          <cell r="E2176" t="str">
            <v>1870</v>
          </cell>
          <cell r="F2176">
            <v>55</v>
          </cell>
          <cell r="G2176" t="str">
            <v>GL</v>
          </cell>
          <cell r="H2176" t="str">
            <v>SYNTHITE AC-43</v>
          </cell>
          <cell r="I2176">
            <v>7.1999998092651367</v>
          </cell>
          <cell r="J2176">
            <v>25</v>
          </cell>
        </row>
        <row r="2177">
          <cell r="A2177">
            <v>256.27499321103096</v>
          </cell>
          <cell r="B2177" t="str">
            <v>001330207</v>
          </cell>
          <cell r="C2177" t="str">
            <v>XYLENE (O,M,PISOMERS)</v>
          </cell>
          <cell r="D2177" t="str">
            <v>P638384</v>
          </cell>
          <cell r="E2177" t="str">
            <v>P624</v>
          </cell>
          <cell r="F2177">
            <v>209.375</v>
          </cell>
          <cell r="G2177" t="str">
            <v>GL</v>
          </cell>
          <cell r="H2177" t="str">
            <v>140-0589 PRIMER RED</v>
          </cell>
          <cell r="I2177">
            <v>7.1999998092651367</v>
          </cell>
          <cell r="J2177">
            <v>17</v>
          </cell>
        </row>
        <row r="2178">
          <cell r="A2178">
            <v>5.3999998569488525</v>
          </cell>
          <cell r="B2178" t="str">
            <v>001330207</v>
          </cell>
          <cell r="C2178" t="str">
            <v>XYLENE (O,M,PISOMERS)</v>
          </cell>
          <cell r="D2178" t="str">
            <v>P642401</v>
          </cell>
          <cell r="E2178" t="str">
            <v>1870</v>
          </cell>
          <cell r="F2178">
            <v>3</v>
          </cell>
          <cell r="G2178" t="str">
            <v>GL</v>
          </cell>
          <cell r="H2178" t="str">
            <v>SYNTHITE AC-43</v>
          </cell>
          <cell r="I2178">
            <v>7.1999998092651367</v>
          </cell>
          <cell r="J2178">
            <v>25</v>
          </cell>
        </row>
        <row r="2179">
          <cell r="A2179">
            <v>48.599998712539673</v>
          </cell>
          <cell r="B2179" t="str">
            <v>001330207</v>
          </cell>
          <cell r="C2179" t="str">
            <v>XYLENE (O,M,PISOMERS)</v>
          </cell>
          <cell r="D2179" t="str">
            <v>P643444</v>
          </cell>
          <cell r="E2179" t="str">
            <v>1870</v>
          </cell>
          <cell r="F2179">
            <v>27</v>
          </cell>
          <cell r="G2179" t="str">
            <v>GL</v>
          </cell>
          <cell r="H2179" t="str">
            <v>SYNTHITE AC-43</v>
          </cell>
          <cell r="I2179">
            <v>7.1999998092651367</v>
          </cell>
          <cell r="J2179">
            <v>25</v>
          </cell>
        </row>
        <row r="2180">
          <cell r="A2180">
            <v>122.39999675750732</v>
          </cell>
          <cell r="B2180" t="str">
            <v>001330207</v>
          </cell>
          <cell r="C2180" t="str">
            <v>XYLENE (O,M,PISOMERS)</v>
          </cell>
          <cell r="D2180" t="str">
            <v>P657595</v>
          </cell>
          <cell r="E2180" t="str">
            <v>1870</v>
          </cell>
          <cell r="F2180">
            <v>68</v>
          </cell>
          <cell r="G2180" t="str">
            <v>GL</v>
          </cell>
          <cell r="H2180" t="str">
            <v>SYNTHITE AC-43</v>
          </cell>
          <cell r="I2180">
            <v>7.1999998092651367</v>
          </cell>
          <cell r="J2180">
            <v>25</v>
          </cell>
        </row>
        <row r="2181">
          <cell r="A2181">
            <v>53.999998569488525</v>
          </cell>
          <cell r="B2181" t="str">
            <v>001330207</v>
          </cell>
          <cell r="C2181" t="str">
            <v>XYLENE (O,M,PISOMERS)</v>
          </cell>
          <cell r="D2181" t="str">
            <v>P927</v>
          </cell>
          <cell r="E2181" t="str">
            <v>1870</v>
          </cell>
          <cell r="F2181">
            <v>30</v>
          </cell>
          <cell r="G2181" t="str">
            <v>GL</v>
          </cell>
          <cell r="H2181" t="str">
            <v>SYNTHITE AC-43</v>
          </cell>
          <cell r="I2181">
            <v>7.1999998092651367</v>
          </cell>
          <cell r="J2181">
            <v>25</v>
          </cell>
        </row>
        <row r="2182">
          <cell r="A2182">
            <v>107.99999713897705</v>
          </cell>
          <cell r="B2182" t="str">
            <v>001330207</v>
          </cell>
          <cell r="C2182" t="str">
            <v>XYLENE (O,M,PISOMERS)</v>
          </cell>
          <cell r="D2182" t="str">
            <v>X420007</v>
          </cell>
          <cell r="E2182" t="str">
            <v>1870</v>
          </cell>
          <cell r="F2182">
            <v>60</v>
          </cell>
          <cell r="G2182" t="str">
            <v>GL</v>
          </cell>
          <cell r="H2182" t="str">
            <v>SYNTHITE AC-43</v>
          </cell>
          <cell r="I2182">
            <v>7.1999998092651367</v>
          </cell>
          <cell r="J2182">
            <v>25</v>
          </cell>
        </row>
        <row r="2183">
          <cell r="A2183">
            <v>120.45000314712524</v>
          </cell>
          <cell r="B2183" t="str">
            <v>001330207</v>
          </cell>
          <cell r="C2183" t="str">
            <v>XYLENE (O,M,PISOMERS)</v>
          </cell>
          <cell r="D2183" t="str">
            <v>L730402</v>
          </cell>
          <cell r="E2183" t="str">
            <v>393</v>
          </cell>
          <cell r="F2183">
            <v>165</v>
          </cell>
          <cell r="G2183" t="str">
            <v>GL</v>
          </cell>
          <cell r="H2183" t="str">
            <v>AROMATIC 100</v>
          </cell>
          <cell r="I2183">
            <v>7.3000001907348633</v>
          </cell>
          <cell r="J2183">
            <v>10</v>
          </cell>
        </row>
        <row r="2184">
          <cell r="A2184">
            <v>80.300002098083496</v>
          </cell>
          <cell r="B2184" t="str">
            <v>001330207</v>
          </cell>
          <cell r="C2184" t="str">
            <v>XYLENE (O,M,PISOMERS)</v>
          </cell>
          <cell r="D2184" t="str">
            <v>L74720</v>
          </cell>
          <cell r="E2184" t="str">
            <v>393</v>
          </cell>
          <cell r="F2184">
            <v>110</v>
          </cell>
          <cell r="G2184" t="str">
            <v>GL</v>
          </cell>
          <cell r="H2184" t="str">
            <v>AROMATIC 100</v>
          </cell>
          <cell r="I2184">
            <v>7.3000001907348633</v>
          </cell>
          <cell r="J2184">
            <v>10</v>
          </cell>
        </row>
        <row r="2185">
          <cell r="A2185">
            <v>80.300002098083496</v>
          </cell>
          <cell r="B2185" t="str">
            <v>001330207</v>
          </cell>
          <cell r="C2185" t="str">
            <v>XYLENE (O,M,PISOMERS)</v>
          </cell>
          <cell r="D2185" t="str">
            <v>P312549</v>
          </cell>
          <cell r="E2185" t="str">
            <v>393</v>
          </cell>
          <cell r="F2185">
            <v>110</v>
          </cell>
          <cell r="G2185" t="str">
            <v>GL</v>
          </cell>
          <cell r="H2185" t="str">
            <v>AROMATIC 100</v>
          </cell>
          <cell r="I2185">
            <v>7.3000001907348633</v>
          </cell>
          <cell r="J2185">
            <v>10</v>
          </cell>
        </row>
        <row r="2186">
          <cell r="A2186">
            <v>10.950000286102295</v>
          </cell>
          <cell r="B2186" t="str">
            <v>001330207</v>
          </cell>
          <cell r="C2186" t="str">
            <v>XYLENE (O,M,PISOMERS)</v>
          </cell>
          <cell r="D2186" t="str">
            <v>P657596</v>
          </cell>
          <cell r="E2186" t="str">
            <v>393</v>
          </cell>
          <cell r="F2186">
            <v>15</v>
          </cell>
          <cell r="G2186" t="str">
            <v>GL</v>
          </cell>
          <cell r="H2186" t="str">
            <v>AROMATIC 100</v>
          </cell>
          <cell r="I2186">
            <v>7.3000001907348633</v>
          </cell>
          <cell r="J2186">
            <v>10</v>
          </cell>
        </row>
        <row r="2187">
          <cell r="A2187">
            <v>200.75000524520874</v>
          </cell>
          <cell r="B2187" t="str">
            <v>001330207</v>
          </cell>
          <cell r="C2187" t="str">
            <v>XYLENE (O,M,PISOMERS)</v>
          </cell>
          <cell r="D2187" t="str">
            <v>P927</v>
          </cell>
          <cell r="E2187" t="str">
            <v>393</v>
          </cell>
          <cell r="F2187">
            <v>275</v>
          </cell>
          <cell r="G2187" t="str">
            <v>GL</v>
          </cell>
          <cell r="H2187" t="str">
            <v>AROMATIC 100</v>
          </cell>
          <cell r="I2187">
            <v>7.3000001907348633</v>
          </cell>
          <cell r="J2187">
            <v>10</v>
          </cell>
        </row>
        <row r="2188">
          <cell r="A2188">
            <v>0.24374999999999999</v>
          </cell>
          <cell r="B2188" t="str">
            <v>001330207</v>
          </cell>
          <cell r="C2188" t="str">
            <v>XYLENE (O,M,PISOMERS)</v>
          </cell>
          <cell r="D2188" t="str">
            <v>L12MAINT</v>
          </cell>
          <cell r="E2188" t="str">
            <v>P664</v>
          </cell>
          <cell r="F2188">
            <v>0.25</v>
          </cell>
          <cell r="G2188" t="str">
            <v>GL</v>
          </cell>
          <cell r="H2188" t="str">
            <v>140-0555 FEDERAL BLUE</v>
          </cell>
          <cell r="I2188">
            <v>7.5</v>
          </cell>
          <cell r="J2188">
            <v>13</v>
          </cell>
        </row>
        <row r="2189">
          <cell r="A2189">
            <v>0.73124999999999996</v>
          </cell>
          <cell r="B2189" t="str">
            <v>001330207</v>
          </cell>
          <cell r="C2189" t="str">
            <v>XYLENE (O,M,PISOMERS)</v>
          </cell>
          <cell r="D2189" t="str">
            <v>L20OILS</v>
          </cell>
          <cell r="E2189" t="str">
            <v>P664</v>
          </cell>
          <cell r="F2189">
            <v>0.75</v>
          </cell>
          <cell r="G2189" t="str">
            <v>GL</v>
          </cell>
          <cell r="H2189" t="str">
            <v>140-0555 FEDERAL BLUE</v>
          </cell>
          <cell r="I2189">
            <v>7.5</v>
          </cell>
          <cell r="J2189">
            <v>13</v>
          </cell>
        </row>
        <row r="2190">
          <cell r="A2190">
            <v>0.24374999999999999</v>
          </cell>
          <cell r="B2190" t="str">
            <v>001330207</v>
          </cell>
          <cell r="C2190" t="str">
            <v>XYLENE (O,M,PISOMERS)</v>
          </cell>
          <cell r="D2190" t="str">
            <v>L24MAINT</v>
          </cell>
          <cell r="E2190" t="str">
            <v>P664</v>
          </cell>
          <cell r="F2190">
            <v>0.25</v>
          </cell>
          <cell r="G2190" t="str">
            <v>GL</v>
          </cell>
          <cell r="H2190" t="str">
            <v>140-0555 FEDERAL BLUE</v>
          </cell>
          <cell r="I2190">
            <v>7.5</v>
          </cell>
          <cell r="J2190">
            <v>13</v>
          </cell>
        </row>
        <row r="2191">
          <cell r="A2191">
            <v>69</v>
          </cell>
          <cell r="B2191" t="str">
            <v>001330207</v>
          </cell>
          <cell r="C2191" t="str">
            <v>XYLENE (O,M,PISOMERS)</v>
          </cell>
          <cell r="D2191" t="str">
            <v>L24PAINT</v>
          </cell>
          <cell r="E2191" t="str">
            <v>P596</v>
          </cell>
          <cell r="F2191">
            <v>460</v>
          </cell>
          <cell r="G2191" t="str">
            <v>GL</v>
          </cell>
          <cell r="H2191" t="str">
            <v>SD LF SAFETY YELLOW ENAMEL</v>
          </cell>
          <cell r="I2191">
            <v>7.5</v>
          </cell>
          <cell r="J2191">
            <v>2</v>
          </cell>
        </row>
        <row r="2192">
          <cell r="A2192">
            <v>1.125</v>
          </cell>
          <cell r="B2192" t="str">
            <v>001330207</v>
          </cell>
          <cell r="C2192" t="str">
            <v>XYLENE (O,M,PISOMERS)</v>
          </cell>
          <cell r="D2192" t="str">
            <v>L24PAINT</v>
          </cell>
          <cell r="E2192" t="str">
            <v>P626</v>
          </cell>
          <cell r="F2192">
            <v>1.5</v>
          </cell>
          <cell r="G2192" t="str">
            <v>GL</v>
          </cell>
          <cell r="H2192" t="str">
            <v>140-2452 ORANGE</v>
          </cell>
          <cell r="I2192">
            <v>7.5</v>
          </cell>
          <cell r="J2192">
            <v>10</v>
          </cell>
        </row>
        <row r="2193">
          <cell r="A2193">
            <v>0.75</v>
          </cell>
          <cell r="B2193" t="str">
            <v>001330207</v>
          </cell>
          <cell r="C2193" t="str">
            <v>XYLENE (O,M,PISOMERS)</v>
          </cell>
          <cell r="D2193" t="str">
            <v>L24PAINT</v>
          </cell>
          <cell r="E2193" t="str">
            <v>P633</v>
          </cell>
          <cell r="F2193">
            <v>0.5</v>
          </cell>
          <cell r="G2193" t="str">
            <v>GL</v>
          </cell>
          <cell r="H2193" t="str">
            <v>140-0621 MACHINERY GRAY</v>
          </cell>
          <cell r="I2193">
            <v>7.5</v>
          </cell>
          <cell r="J2193">
            <v>20</v>
          </cell>
        </row>
        <row r="2194">
          <cell r="A2194">
            <v>1.21875</v>
          </cell>
          <cell r="B2194" t="str">
            <v>001330207</v>
          </cell>
          <cell r="C2194" t="str">
            <v>XYLENE (O,M,PISOMERS)</v>
          </cell>
          <cell r="D2194" t="str">
            <v>L24PAINT</v>
          </cell>
          <cell r="E2194" t="str">
            <v>P664</v>
          </cell>
          <cell r="F2194">
            <v>1.25</v>
          </cell>
          <cell r="G2194" t="str">
            <v>GL</v>
          </cell>
          <cell r="H2194" t="str">
            <v>140-0555 FEDERAL BLUE</v>
          </cell>
          <cell r="I2194">
            <v>7.5</v>
          </cell>
          <cell r="J2194">
            <v>13</v>
          </cell>
        </row>
        <row r="2195">
          <cell r="A2195">
            <v>1.4624999999999999</v>
          </cell>
          <cell r="B2195" t="str">
            <v>001330207</v>
          </cell>
          <cell r="C2195" t="str">
            <v>XYLENE (O,M,PISOMERS)</v>
          </cell>
          <cell r="D2195" t="str">
            <v>L4PAINT</v>
          </cell>
          <cell r="E2195" t="str">
            <v>4141</v>
          </cell>
          <cell r="F2195">
            <v>1.5</v>
          </cell>
          <cell r="G2195" t="str">
            <v>GL</v>
          </cell>
          <cell r="H2195" t="str">
            <v>AERO-TECH FLUORESCENT ORANGE</v>
          </cell>
          <cell r="I2195">
            <v>7.5</v>
          </cell>
          <cell r="J2195">
            <v>13</v>
          </cell>
        </row>
        <row r="2196">
          <cell r="A2196">
            <v>2.53125</v>
          </cell>
          <cell r="B2196" t="str">
            <v>001330207</v>
          </cell>
          <cell r="C2196" t="str">
            <v>XYLENE (O,M,PISOMERS)</v>
          </cell>
          <cell r="D2196" t="str">
            <v>L4PAINT</v>
          </cell>
          <cell r="E2196" t="str">
            <v>P523</v>
          </cell>
          <cell r="F2196">
            <v>6.75</v>
          </cell>
          <cell r="G2196" t="str">
            <v>GL</v>
          </cell>
          <cell r="H2196" t="str">
            <v>AERO-TECH SAFETY YELLOW 12 OZ</v>
          </cell>
          <cell r="I2196">
            <v>7.5</v>
          </cell>
          <cell r="J2196">
            <v>5</v>
          </cell>
        </row>
        <row r="2197">
          <cell r="A2197">
            <v>0.42209999263286591</v>
          </cell>
          <cell r="B2197" t="str">
            <v>001330207</v>
          </cell>
          <cell r="C2197" t="str">
            <v>XYLENE (O,M,PISOMERS)</v>
          </cell>
          <cell r="D2197" t="str">
            <v>L4PAINT</v>
          </cell>
          <cell r="E2197" t="str">
            <v>P524</v>
          </cell>
          <cell r="F2197">
            <v>1.1255999803543091</v>
          </cell>
          <cell r="G2197" t="str">
            <v>GL</v>
          </cell>
          <cell r="H2197" t="str">
            <v>AERO-TECH GLOSS BLACK 16 OZ.</v>
          </cell>
          <cell r="I2197">
            <v>7.5</v>
          </cell>
          <cell r="J2197">
            <v>5</v>
          </cell>
        </row>
        <row r="2198">
          <cell r="A2198">
            <v>2.2774499684572218</v>
          </cell>
          <cell r="B2198" t="str">
            <v>001330207</v>
          </cell>
          <cell r="C2198" t="str">
            <v>XYLENE (O,M,PISOMERS)</v>
          </cell>
          <cell r="D2198" t="str">
            <v>L4PAINT</v>
          </cell>
          <cell r="E2198" t="str">
            <v>P623</v>
          </cell>
          <cell r="F2198">
            <v>1.687000036239624</v>
          </cell>
          <cell r="G2198" t="str">
            <v>GL</v>
          </cell>
          <cell r="H2198" t="str">
            <v>140-0548 HI-VISIB. RED</v>
          </cell>
          <cell r="I2198">
            <v>7.5</v>
          </cell>
          <cell r="J2198">
            <v>18</v>
          </cell>
        </row>
        <row r="2199">
          <cell r="A2199">
            <v>4.5</v>
          </cell>
          <cell r="B2199" t="str">
            <v>001330207</v>
          </cell>
          <cell r="C2199" t="str">
            <v>XYLENE (O,M,PISOMERS)</v>
          </cell>
          <cell r="D2199" t="str">
            <v>L4PAINT</v>
          </cell>
          <cell r="E2199" t="str">
            <v>P633</v>
          </cell>
          <cell r="F2199">
            <v>3</v>
          </cell>
          <cell r="G2199" t="str">
            <v>GL</v>
          </cell>
          <cell r="H2199" t="str">
            <v>140-0621 MACHINERY GRAY</v>
          </cell>
          <cell r="I2199">
            <v>7.5</v>
          </cell>
          <cell r="J2199">
            <v>20</v>
          </cell>
        </row>
        <row r="2200">
          <cell r="A2200">
            <v>0.73124999999999996</v>
          </cell>
          <cell r="B2200" t="str">
            <v>001330207</v>
          </cell>
          <cell r="C2200" t="str">
            <v>XYLENE (O,M,PISOMERS)</v>
          </cell>
          <cell r="D2200" t="str">
            <v>L4PAINT</v>
          </cell>
          <cell r="E2200" t="str">
            <v>P664</v>
          </cell>
          <cell r="F2200">
            <v>0.75</v>
          </cell>
          <cell r="G2200" t="str">
            <v>GL</v>
          </cell>
          <cell r="H2200" t="str">
            <v>140-0555 FEDERAL BLUE</v>
          </cell>
          <cell r="I2200">
            <v>7.5</v>
          </cell>
          <cell r="J2200">
            <v>13</v>
          </cell>
        </row>
        <row r="2201">
          <cell r="A2201">
            <v>0.75869996845722198</v>
          </cell>
          <cell r="B2201" t="str">
            <v>001330207</v>
          </cell>
          <cell r="C2201" t="str">
            <v>XYLENE (O,M,PISOMERS)</v>
          </cell>
          <cell r="D2201" t="str">
            <v>L50OILS</v>
          </cell>
          <cell r="E2201" t="str">
            <v>P623</v>
          </cell>
          <cell r="F2201">
            <v>0.56199997663497925</v>
          </cell>
          <cell r="G2201" t="str">
            <v>GL</v>
          </cell>
          <cell r="H2201" t="str">
            <v>140-0548 HI-VISIB. RED</v>
          </cell>
          <cell r="I2201">
            <v>7.5</v>
          </cell>
          <cell r="J2201">
            <v>18</v>
          </cell>
        </row>
        <row r="2202">
          <cell r="A2202">
            <v>1.51875</v>
          </cell>
          <cell r="B2202" t="str">
            <v>001330207</v>
          </cell>
          <cell r="C2202" t="str">
            <v>XYLENE (O,M,PISOMERS)</v>
          </cell>
          <cell r="D2202" t="str">
            <v>L60MAINT</v>
          </cell>
          <cell r="E2202" t="str">
            <v>P623</v>
          </cell>
          <cell r="F2202">
            <v>1.125</v>
          </cell>
          <cell r="G2202" t="str">
            <v>GL</v>
          </cell>
          <cell r="H2202" t="str">
            <v>140-0548 HI-VISIB. RED</v>
          </cell>
          <cell r="I2202">
            <v>7.5</v>
          </cell>
          <cell r="J2202">
            <v>18</v>
          </cell>
        </row>
        <row r="2203">
          <cell r="A2203">
            <v>1.51875</v>
          </cell>
          <cell r="B2203" t="str">
            <v>001330207</v>
          </cell>
          <cell r="C2203" t="str">
            <v>XYLENE (O,M,PISOMERS)</v>
          </cell>
          <cell r="D2203" t="str">
            <v>L730407</v>
          </cell>
          <cell r="E2203" t="str">
            <v>P623</v>
          </cell>
          <cell r="F2203">
            <v>1.125</v>
          </cell>
          <cell r="G2203" t="str">
            <v>GL</v>
          </cell>
          <cell r="H2203" t="str">
            <v>140-0548 HI-VISIB. RED</v>
          </cell>
          <cell r="I2203">
            <v>7.5</v>
          </cell>
          <cell r="J2203">
            <v>18</v>
          </cell>
        </row>
        <row r="2204">
          <cell r="A2204">
            <v>0.42209999263286591</v>
          </cell>
          <cell r="B2204" t="str">
            <v>001330207</v>
          </cell>
          <cell r="C2204" t="str">
            <v>XYLENE (O,M,PISOMERS)</v>
          </cell>
          <cell r="D2204" t="str">
            <v>L9783CH</v>
          </cell>
          <cell r="E2204" t="str">
            <v>P524</v>
          </cell>
          <cell r="F2204">
            <v>1.1255999803543091</v>
          </cell>
          <cell r="G2204" t="str">
            <v>GL</v>
          </cell>
          <cell r="H2204" t="str">
            <v>AERO-TECH GLOSS BLACK 16 OZ.</v>
          </cell>
          <cell r="I2204">
            <v>7.5</v>
          </cell>
          <cell r="J2204">
            <v>5</v>
          </cell>
        </row>
        <row r="2205">
          <cell r="A2205">
            <v>0.42209999263286591</v>
          </cell>
          <cell r="B2205" t="str">
            <v>001330207</v>
          </cell>
          <cell r="C2205" t="str">
            <v>XYLENE (O,M,PISOMERS)</v>
          </cell>
          <cell r="D2205" t="str">
            <v>L9783CH</v>
          </cell>
          <cell r="E2205" t="str">
            <v>P525</v>
          </cell>
          <cell r="F2205">
            <v>1.1255999803543091</v>
          </cell>
          <cell r="G2205" t="str">
            <v>GL</v>
          </cell>
          <cell r="H2205" t="str">
            <v>AERO-TECH GLOSS APPL. WHITE</v>
          </cell>
          <cell r="I2205">
            <v>7.5</v>
          </cell>
          <cell r="J2205">
            <v>5</v>
          </cell>
        </row>
        <row r="2206">
          <cell r="A2206">
            <v>0.42209999263286591</v>
          </cell>
          <cell r="B2206" t="str">
            <v>001330207</v>
          </cell>
          <cell r="C2206" t="str">
            <v>XYLENE (O,M,PISOMERS)</v>
          </cell>
          <cell r="D2206" t="str">
            <v>L9783CH</v>
          </cell>
          <cell r="E2206" t="str">
            <v>P597</v>
          </cell>
          <cell r="F2206">
            <v>1.1255999803543091</v>
          </cell>
          <cell r="G2206" t="str">
            <v>GL</v>
          </cell>
          <cell r="H2206" t="str">
            <v>AERO-TECH GLOSS/SAFETY RED</v>
          </cell>
          <cell r="I2206">
            <v>7.5</v>
          </cell>
          <cell r="J2206">
            <v>5</v>
          </cell>
        </row>
        <row r="2207">
          <cell r="A2207">
            <v>0.42209999263286591</v>
          </cell>
          <cell r="B2207" t="str">
            <v>001330207</v>
          </cell>
          <cell r="C2207" t="str">
            <v>XYLENE (O,M,PISOMERS)</v>
          </cell>
          <cell r="D2207" t="str">
            <v>L9783VM</v>
          </cell>
          <cell r="E2207" t="str">
            <v>P597</v>
          </cell>
          <cell r="F2207">
            <v>1.1255999803543091</v>
          </cell>
          <cell r="G2207" t="str">
            <v>GL</v>
          </cell>
          <cell r="H2207" t="str">
            <v>AERO-TECH GLOSS/SAFETY RED</v>
          </cell>
          <cell r="I2207">
            <v>7.5</v>
          </cell>
          <cell r="J2207">
            <v>5</v>
          </cell>
        </row>
        <row r="2208">
          <cell r="A2208">
            <v>2.25</v>
          </cell>
          <cell r="B2208" t="str">
            <v>001330207</v>
          </cell>
          <cell r="C2208" t="str">
            <v>XYLENE (O,M,PISOMERS)</v>
          </cell>
          <cell r="D2208" t="str">
            <v>L9783VM</v>
          </cell>
          <cell r="E2208" t="str">
            <v>P633</v>
          </cell>
          <cell r="F2208">
            <v>1.5</v>
          </cell>
          <cell r="G2208" t="str">
            <v>GL</v>
          </cell>
          <cell r="H2208" t="str">
            <v>140-0621 MACHINERY GRAY</v>
          </cell>
          <cell r="I2208">
            <v>7.5</v>
          </cell>
          <cell r="J2208">
            <v>20</v>
          </cell>
        </row>
        <row r="2209">
          <cell r="A2209">
            <v>0.73124999999999996</v>
          </cell>
          <cell r="B2209" t="str">
            <v>001330207</v>
          </cell>
          <cell r="C2209" t="str">
            <v>XYLENE (O,M,PISOMERS)</v>
          </cell>
          <cell r="D2209" t="str">
            <v>L9783VM</v>
          </cell>
          <cell r="E2209" t="str">
            <v>P664</v>
          </cell>
          <cell r="F2209">
            <v>0.75</v>
          </cell>
          <cell r="G2209" t="str">
            <v>GL</v>
          </cell>
          <cell r="H2209" t="str">
            <v>140-0555 FEDERAL BLUE</v>
          </cell>
          <cell r="I2209">
            <v>7.5</v>
          </cell>
          <cell r="J2209">
            <v>13</v>
          </cell>
        </row>
        <row r="2210">
          <cell r="A2210">
            <v>107.25</v>
          </cell>
          <cell r="B2210" t="str">
            <v>001330207</v>
          </cell>
          <cell r="C2210" t="str">
            <v>XYLENE (O,M,PISOMERS)</v>
          </cell>
          <cell r="D2210" t="str">
            <v>LTC05</v>
          </cell>
          <cell r="E2210" t="str">
            <v>P664</v>
          </cell>
          <cell r="F2210">
            <v>110</v>
          </cell>
          <cell r="G2210" t="str">
            <v>GL</v>
          </cell>
          <cell r="H2210" t="str">
            <v>140-0555 FEDERAL BLUE</v>
          </cell>
          <cell r="I2210">
            <v>7.5</v>
          </cell>
          <cell r="J2210">
            <v>13</v>
          </cell>
        </row>
        <row r="2211">
          <cell r="A2211">
            <v>1.8</v>
          </cell>
          <cell r="B2211" t="str">
            <v>001330207</v>
          </cell>
          <cell r="C2211" t="str">
            <v>XYLENE (O,M,PISOMERS)</v>
          </cell>
          <cell r="D2211" t="str">
            <v>P638384</v>
          </cell>
          <cell r="E2211" t="str">
            <v>P655</v>
          </cell>
          <cell r="F2211">
            <v>1.5</v>
          </cell>
          <cell r="G2211" t="str">
            <v>GL</v>
          </cell>
          <cell r="H2211" t="str">
            <v>140-0571  SUN YELLOW</v>
          </cell>
          <cell r="I2211">
            <v>7.5</v>
          </cell>
          <cell r="J2211">
            <v>16</v>
          </cell>
        </row>
        <row r="2212">
          <cell r="A2212">
            <v>0.75977998673915859</v>
          </cell>
          <cell r="B2212" t="str">
            <v>001330207</v>
          </cell>
          <cell r="C2212" t="str">
            <v>XYLENE (O,M,PISOMERS)</v>
          </cell>
          <cell r="D2212" t="str">
            <v>T732310</v>
          </cell>
          <cell r="E2212" t="str">
            <v>P623</v>
          </cell>
          <cell r="F2212">
            <v>0.56279999017715454</v>
          </cell>
          <cell r="G2212" t="str">
            <v>GL</v>
          </cell>
          <cell r="H2212" t="str">
            <v>140-0548 HI-VISIB. RED</v>
          </cell>
          <cell r="I2212">
            <v>7.5</v>
          </cell>
          <cell r="J2212">
            <v>18</v>
          </cell>
        </row>
        <row r="2213">
          <cell r="A2213">
            <v>2.0519999742507933</v>
          </cell>
          <cell r="B2213" t="str">
            <v>001330207</v>
          </cell>
          <cell r="C2213" t="str">
            <v>XYLENE (O,M,PISOMERS)</v>
          </cell>
          <cell r="D2213" t="str">
            <v>L10JITNY</v>
          </cell>
          <cell r="E2213" t="str">
            <v>4519</v>
          </cell>
          <cell r="F2213">
            <v>3.375</v>
          </cell>
          <cell r="G2213" t="str">
            <v>GL</v>
          </cell>
          <cell r="H2213" t="str">
            <v>B'LASTER PENETRATING CATALYST</v>
          </cell>
          <cell r="I2213">
            <v>7.5999999046325684</v>
          </cell>
          <cell r="J2213">
            <v>8</v>
          </cell>
        </row>
        <row r="2214">
          <cell r="A2214">
            <v>0.11369600248718256</v>
          </cell>
          <cell r="B2214" t="str">
            <v>001330207</v>
          </cell>
          <cell r="C2214" t="str">
            <v>XYLENE (O,M,PISOMERS)</v>
          </cell>
          <cell r="D2214" t="str">
            <v>L18ELAB</v>
          </cell>
          <cell r="E2214" t="str">
            <v>4519</v>
          </cell>
          <cell r="F2214">
            <v>0.18700000643730164</v>
          </cell>
          <cell r="G2214" t="str">
            <v>GL</v>
          </cell>
          <cell r="H2214" t="str">
            <v>B'LASTER PENETRATING CATALYST</v>
          </cell>
          <cell r="I2214">
            <v>7.5999999046325684</v>
          </cell>
          <cell r="J2214">
            <v>8</v>
          </cell>
        </row>
        <row r="2215">
          <cell r="A2215">
            <v>2.7372158775177011</v>
          </cell>
          <cell r="B2215" t="str">
            <v>001330207</v>
          </cell>
          <cell r="C2215" t="str">
            <v>XYLENE (O,M,PISOMERS)</v>
          </cell>
          <cell r="D2215" t="str">
            <v>L24MEC</v>
          </cell>
          <cell r="E2215" t="str">
            <v>4519</v>
          </cell>
          <cell r="F2215">
            <v>4.5019998550415039</v>
          </cell>
          <cell r="G2215" t="str">
            <v>GL</v>
          </cell>
          <cell r="H2215" t="str">
            <v>B'LASTER PENETRATING CATALYST</v>
          </cell>
          <cell r="I2215">
            <v>7.5999999046325684</v>
          </cell>
          <cell r="J2215">
            <v>8</v>
          </cell>
        </row>
        <row r="2216">
          <cell r="A2216">
            <v>30.334335450042722</v>
          </cell>
          <cell r="B2216" t="str">
            <v>001330207</v>
          </cell>
          <cell r="C2216" t="str">
            <v>XYLENE (O,M,PISOMERS)</v>
          </cell>
          <cell r="D2216" t="str">
            <v>L24TRNS</v>
          </cell>
          <cell r="E2216" t="str">
            <v>4519</v>
          </cell>
          <cell r="F2216">
            <v>49.891998291015625</v>
          </cell>
          <cell r="G2216" t="str">
            <v>GL</v>
          </cell>
          <cell r="H2216" t="str">
            <v>B'LASTER PENETRATING CATALYST</v>
          </cell>
          <cell r="I2216">
            <v>7.5999999046325684</v>
          </cell>
          <cell r="J2216">
            <v>8</v>
          </cell>
        </row>
        <row r="2217">
          <cell r="A2217">
            <v>0.68436477946777363</v>
          </cell>
          <cell r="B2217" t="str">
            <v>001330207</v>
          </cell>
          <cell r="C2217" t="str">
            <v>XYLENE (O,M,PISOMERS)</v>
          </cell>
          <cell r="D2217" t="str">
            <v>L2AJITNE</v>
          </cell>
          <cell r="E2217" t="str">
            <v>4519</v>
          </cell>
          <cell r="F2217">
            <v>1.1255999803543091</v>
          </cell>
          <cell r="G2217" t="str">
            <v>GL</v>
          </cell>
          <cell r="H2217" t="str">
            <v>B'LASTER PENETRATING CATALYST</v>
          </cell>
          <cell r="I2217">
            <v>7.5999999046325684</v>
          </cell>
          <cell r="J2217">
            <v>8</v>
          </cell>
        </row>
        <row r="2218">
          <cell r="A2218">
            <v>1.5388479735870362</v>
          </cell>
          <cell r="B2218" t="str">
            <v>001330207</v>
          </cell>
          <cell r="C2218" t="str">
            <v>XYLENE (O,M,PISOMERS)</v>
          </cell>
          <cell r="D2218" t="str">
            <v>L2AJITNEY</v>
          </cell>
          <cell r="E2218" t="str">
            <v>4519</v>
          </cell>
          <cell r="F2218">
            <v>2.5309998989105225</v>
          </cell>
          <cell r="G2218" t="str">
            <v>GL</v>
          </cell>
          <cell r="H2218" t="str">
            <v>B'LASTER PENETRATING CATALYST</v>
          </cell>
          <cell r="I2218">
            <v>7.5999999046325684</v>
          </cell>
          <cell r="J2218">
            <v>8</v>
          </cell>
        </row>
        <row r="2219">
          <cell r="A2219">
            <v>3.4210943212371832</v>
          </cell>
          <cell r="B2219" t="str">
            <v>001330207</v>
          </cell>
          <cell r="C2219" t="str">
            <v>XYLENE (O,M,PISOMERS)</v>
          </cell>
          <cell r="D2219" t="str">
            <v>L42JITBW</v>
          </cell>
          <cell r="E2219" t="str">
            <v>4519</v>
          </cell>
          <cell r="F2219">
            <v>5.6268000602722168</v>
          </cell>
          <cell r="G2219" t="str">
            <v>GL</v>
          </cell>
          <cell r="H2219" t="str">
            <v>B'LASTER PENETRATING CATALYST</v>
          </cell>
          <cell r="I2219">
            <v>7.5999999046325684</v>
          </cell>
          <cell r="J2219">
            <v>8</v>
          </cell>
        </row>
        <row r="2220">
          <cell r="A2220">
            <v>6.8425533580459614</v>
          </cell>
          <cell r="B2220" t="str">
            <v>001330207</v>
          </cell>
          <cell r="C2220" t="str">
            <v>XYLENE (O,M,PISOMERS)</v>
          </cell>
          <cell r="D2220" t="str">
            <v>L4OIL</v>
          </cell>
          <cell r="E2220" t="str">
            <v>4519</v>
          </cell>
          <cell r="F2220">
            <v>11.254199981689453</v>
          </cell>
          <cell r="G2220" t="str">
            <v>GL</v>
          </cell>
          <cell r="H2220" t="str">
            <v>B'LASTER PENETRATING CATALYST</v>
          </cell>
          <cell r="I2220">
            <v>7.5999999046325684</v>
          </cell>
          <cell r="J2220">
            <v>8</v>
          </cell>
        </row>
        <row r="2221">
          <cell r="A2221">
            <v>0.68399999141693113</v>
          </cell>
          <cell r="B2221" t="str">
            <v>001330207</v>
          </cell>
          <cell r="C2221" t="str">
            <v>XYLENE (O,M,PISOMERS)</v>
          </cell>
          <cell r="D2221" t="str">
            <v>L60MAINT</v>
          </cell>
          <cell r="E2221" t="str">
            <v>4519</v>
          </cell>
          <cell r="F2221">
            <v>1.125</v>
          </cell>
          <cell r="G2221" t="str">
            <v>GL</v>
          </cell>
          <cell r="H2221" t="str">
            <v>B'LASTER PENETRATING CATALYST</v>
          </cell>
          <cell r="I2221">
            <v>7.5999999046325684</v>
          </cell>
          <cell r="J2221">
            <v>8</v>
          </cell>
        </row>
        <row r="2222">
          <cell r="A2222">
            <v>0.79769599390411372</v>
          </cell>
          <cell r="B2222" t="str">
            <v>001330207</v>
          </cell>
          <cell r="C2222" t="str">
            <v>XYLENE (O,M,PISOMERS)</v>
          </cell>
          <cell r="D2222" t="str">
            <v>L74720</v>
          </cell>
          <cell r="E2222" t="str">
            <v>4519</v>
          </cell>
          <cell r="F2222">
            <v>1.312000036239624</v>
          </cell>
          <cell r="G2222" t="str">
            <v>GL</v>
          </cell>
          <cell r="H2222" t="str">
            <v>B'LASTER PENETRATING CATALYST</v>
          </cell>
          <cell r="I2222">
            <v>7.5999999046325684</v>
          </cell>
          <cell r="J2222">
            <v>8</v>
          </cell>
        </row>
        <row r="2223">
          <cell r="A2223">
            <v>1.3683647708847047</v>
          </cell>
          <cell r="B2223" t="str">
            <v>001330207</v>
          </cell>
          <cell r="C2223" t="str">
            <v>XYLENE (O,M,PISOMERS)</v>
          </cell>
          <cell r="D2223" t="str">
            <v>L9783VM</v>
          </cell>
          <cell r="E2223" t="str">
            <v>4519</v>
          </cell>
          <cell r="F2223">
            <v>2.2505998611450195</v>
          </cell>
          <cell r="G2223" t="str">
            <v>GL</v>
          </cell>
          <cell r="H2223" t="str">
            <v>B'LASTER PENETRATING CATALYST</v>
          </cell>
          <cell r="I2223">
            <v>7.5999999046325684</v>
          </cell>
          <cell r="J2223">
            <v>8</v>
          </cell>
        </row>
        <row r="2224">
          <cell r="A2224">
            <v>6.8426749782226581</v>
          </cell>
          <cell r="B2224" t="str">
            <v>001330207</v>
          </cell>
          <cell r="C2224" t="str">
            <v>XYLENE (O,M,PISOMERS)</v>
          </cell>
          <cell r="D2224" t="str">
            <v>LFMIEERR</v>
          </cell>
          <cell r="E2224" t="str">
            <v>4519</v>
          </cell>
          <cell r="F2224">
            <v>11.254400253295898</v>
          </cell>
          <cell r="G2224" t="str">
            <v>GL</v>
          </cell>
          <cell r="H2224" t="str">
            <v>B'LASTER PENETRATING CATALYST</v>
          </cell>
          <cell r="I2224">
            <v>7.5999999046325684</v>
          </cell>
          <cell r="J2224">
            <v>8</v>
          </cell>
        </row>
        <row r="2225">
          <cell r="A2225">
            <v>2.0519999742507933</v>
          </cell>
          <cell r="B2225" t="str">
            <v>001330207</v>
          </cell>
          <cell r="C2225" t="str">
            <v>XYLENE (O,M,PISOMERS)</v>
          </cell>
          <cell r="D2225" t="str">
            <v>PSHAFT</v>
          </cell>
          <cell r="E2225" t="str">
            <v>4519</v>
          </cell>
          <cell r="F2225">
            <v>3.375</v>
          </cell>
          <cell r="G2225" t="str">
            <v>GL</v>
          </cell>
          <cell r="H2225" t="str">
            <v>B'LASTER PENETRATING CATALYST</v>
          </cell>
          <cell r="I2225">
            <v>7.5999999046325684</v>
          </cell>
          <cell r="J2225">
            <v>8</v>
          </cell>
        </row>
        <row r="2226">
          <cell r="A2226">
            <v>538.11805405759742</v>
          </cell>
          <cell r="B2226" t="str">
            <v>001330207</v>
          </cell>
          <cell r="C2226" t="str">
            <v>XYLENE (O,M,PISOMERS)</v>
          </cell>
          <cell r="D2226" t="str">
            <v>X420009</v>
          </cell>
          <cell r="E2226" t="str">
            <v>4519</v>
          </cell>
          <cell r="F2226">
            <v>885.0626220703125</v>
          </cell>
          <cell r="G2226" t="str">
            <v>GL</v>
          </cell>
          <cell r="H2226" t="str">
            <v>B'LASTER PENETRATING CATALYST</v>
          </cell>
          <cell r="I2226">
            <v>7.5999999046325684</v>
          </cell>
          <cell r="J2226">
            <v>8</v>
          </cell>
        </row>
        <row r="2227">
          <cell r="A2227">
            <v>0.68399999141693113</v>
          </cell>
          <cell r="B2227" t="str">
            <v>001330207</v>
          </cell>
          <cell r="C2227" t="str">
            <v>XYLENE (O,M,PISOMERS)</v>
          </cell>
          <cell r="D2227" t="str">
            <v>X63MNTOF</v>
          </cell>
          <cell r="E2227" t="str">
            <v>4519</v>
          </cell>
          <cell r="F2227">
            <v>1.125</v>
          </cell>
          <cell r="G2227" t="str">
            <v>GL</v>
          </cell>
          <cell r="H2227" t="str">
            <v>B'LASTER PENETRATING CATALYST</v>
          </cell>
          <cell r="I2227">
            <v>7.5999999046325684</v>
          </cell>
          <cell r="J2227">
            <v>8</v>
          </cell>
        </row>
        <row r="2228">
          <cell r="A2228">
            <v>1.5399999274313458E-2</v>
          </cell>
          <cell r="B2228" t="str">
            <v>001330207</v>
          </cell>
          <cell r="C2228" t="str">
            <v>XYLENE (O,M,PISOMERS)</v>
          </cell>
          <cell r="D2228" t="str">
            <v>L74720</v>
          </cell>
          <cell r="E2228" t="str">
            <v>3565</v>
          </cell>
          <cell r="F2228">
            <v>2.5</v>
          </cell>
          <cell r="G2228" t="str">
            <v>GL</v>
          </cell>
          <cell r="H2228" t="str">
            <v>MOBILITH AW-2</v>
          </cell>
          <cell r="I2228">
            <v>7.6999998092651367</v>
          </cell>
          <cell r="J2228">
            <v>7.9999998211860657E-2</v>
          </cell>
        </row>
        <row r="2229">
          <cell r="A2229">
            <v>7.1890000867843629</v>
          </cell>
          <cell r="B2229" t="str">
            <v>001330207</v>
          </cell>
          <cell r="C2229" t="str">
            <v>XYLENE (O,M,PISOMERS)</v>
          </cell>
          <cell r="D2229" t="str">
            <v>L740473</v>
          </cell>
          <cell r="E2229" t="str">
            <v>P631</v>
          </cell>
          <cell r="F2229">
            <v>13</v>
          </cell>
          <cell r="G2229" t="str">
            <v>GL</v>
          </cell>
          <cell r="H2229" t="str">
            <v>140-0092 GLOSS BROWN</v>
          </cell>
          <cell r="I2229">
            <v>7.9000000953674316</v>
          </cell>
          <cell r="J2229">
            <v>7</v>
          </cell>
        </row>
        <row r="2230">
          <cell r="A2230">
            <v>6.8</v>
          </cell>
          <cell r="B2230" t="str">
            <v>001330207</v>
          </cell>
          <cell r="C2230" t="str">
            <v>XYLENE (O,M,PISOMERS)</v>
          </cell>
          <cell r="D2230" t="str">
            <v>L24PAINT</v>
          </cell>
          <cell r="E2230" t="str">
            <v>P314B</v>
          </cell>
          <cell r="F2230">
            <v>5</v>
          </cell>
          <cell r="G2230" t="str">
            <v>GL</v>
          </cell>
          <cell r="H2230" t="str">
            <v>B60VQ1001 ARMORSEAL*HARDENER</v>
          </cell>
          <cell r="I2230">
            <v>8</v>
          </cell>
          <cell r="J2230">
            <v>17</v>
          </cell>
        </row>
        <row r="2231">
          <cell r="A2231">
            <v>8.1477902512407248</v>
          </cell>
          <cell r="B2231" t="str">
            <v>001330207</v>
          </cell>
          <cell r="C2231" t="str">
            <v>XYLENE (O,M,PISOMERS)</v>
          </cell>
          <cell r="D2231" t="str">
            <v>L10LEAN</v>
          </cell>
          <cell r="E2231" t="str">
            <v>912</v>
          </cell>
          <cell r="F2231">
            <v>1.437000036239624</v>
          </cell>
          <cell r="G2231" t="str">
            <v>GL</v>
          </cell>
          <cell r="H2231" t="str">
            <v>SCOTCHCAL EDGE SEALER 3950</v>
          </cell>
          <cell r="I2231">
            <v>8.1000003814697266</v>
          </cell>
          <cell r="J2231">
            <v>70</v>
          </cell>
        </row>
        <row r="2232">
          <cell r="A2232">
            <v>2.1262501001358034</v>
          </cell>
          <cell r="B2232" t="str">
            <v>001330207</v>
          </cell>
          <cell r="C2232" t="str">
            <v>XYLENE (O,M,PISOMERS)</v>
          </cell>
          <cell r="D2232" t="str">
            <v>L10PMRP</v>
          </cell>
          <cell r="E2232" t="str">
            <v>912</v>
          </cell>
          <cell r="F2232">
            <v>0.375</v>
          </cell>
          <cell r="G2232" t="str">
            <v>GL</v>
          </cell>
          <cell r="H2232" t="str">
            <v>SCOTCHCAL EDGE SEALER 3950</v>
          </cell>
          <cell r="I2232">
            <v>8.1000003814697266</v>
          </cell>
          <cell r="J2232">
            <v>70</v>
          </cell>
        </row>
        <row r="2233">
          <cell r="A2233">
            <v>1.2960000610351563</v>
          </cell>
          <cell r="B2233" t="str">
            <v>001330207</v>
          </cell>
          <cell r="C2233" t="str">
            <v>XYLENE (O,M,PISOMERS)</v>
          </cell>
          <cell r="D2233" t="str">
            <v>L24PAINT</v>
          </cell>
          <cell r="E2233" t="str">
            <v>P1025</v>
          </cell>
          <cell r="F2233">
            <v>8</v>
          </cell>
          <cell r="G2233" t="str">
            <v>GL</v>
          </cell>
          <cell r="H2233" t="str">
            <v>B54TZ104/GRAY GREEN</v>
          </cell>
          <cell r="I2233">
            <v>8.1000003814697266</v>
          </cell>
          <cell r="J2233">
            <v>2</v>
          </cell>
        </row>
        <row r="2234">
          <cell r="A2234">
            <v>0.64800003051757815</v>
          </cell>
          <cell r="B2234" t="str">
            <v>001330207</v>
          </cell>
          <cell r="C2234" t="str">
            <v>XYLENE (O,M,PISOMERS)</v>
          </cell>
          <cell r="D2234" t="str">
            <v>L52PAINT</v>
          </cell>
          <cell r="E2234" t="str">
            <v>P1025</v>
          </cell>
          <cell r="F2234">
            <v>4</v>
          </cell>
          <cell r="G2234" t="str">
            <v>GL</v>
          </cell>
          <cell r="H2234" t="str">
            <v>B54TZ104/GRAY GREEN</v>
          </cell>
          <cell r="I2234">
            <v>8.1000003814697266</v>
          </cell>
          <cell r="J2234">
            <v>2</v>
          </cell>
        </row>
        <row r="2235">
          <cell r="A2235">
            <v>8.5050004005432136</v>
          </cell>
          <cell r="B2235" t="str">
            <v>001330207</v>
          </cell>
          <cell r="C2235" t="str">
            <v>XYLENE (O,M,PISOMERS)</v>
          </cell>
          <cell r="D2235" t="str">
            <v>LALTOONA</v>
          </cell>
          <cell r="E2235" t="str">
            <v>912</v>
          </cell>
          <cell r="F2235">
            <v>1.5</v>
          </cell>
          <cell r="G2235" t="str">
            <v>GL</v>
          </cell>
          <cell r="H2235" t="str">
            <v>SCOTCHCAL EDGE SEALER 3950</v>
          </cell>
          <cell r="I2235">
            <v>8.1000003814697266</v>
          </cell>
          <cell r="J2235">
            <v>70</v>
          </cell>
        </row>
        <row r="2236">
          <cell r="A2236">
            <v>2.9050000667572022</v>
          </cell>
          <cell r="B2236" t="str">
            <v>001330207</v>
          </cell>
          <cell r="C2236" t="str">
            <v>XYLENE (O,M,PISOMERS)</v>
          </cell>
          <cell r="D2236" t="str">
            <v>L10LEAN</v>
          </cell>
          <cell r="E2236" t="str">
            <v>254</v>
          </cell>
          <cell r="F2236">
            <v>2.5</v>
          </cell>
          <cell r="G2236" t="str">
            <v>GL</v>
          </cell>
          <cell r="H2236" t="str">
            <v>KRYLON CLEAR SPRAY 1301,1302</v>
          </cell>
          <cell r="I2236">
            <v>8.3000001907348633</v>
          </cell>
          <cell r="J2236">
            <v>14</v>
          </cell>
        </row>
        <row r="2237">
          <cell r="A2237">
            <v>2.9880000686645509</v>
          </cell>
          <cell r="B2237" t="str">
            <v>001330207</v>
          </cell>
          <cell r="C2237" t="str">
            <v>XYLENE (O,M,PISOMERS)</v>
          </cell>
          <cell r="D2237" t="str">
            <v>L10LEAN</v>
          </cell>
          <cell r="E2237" t="str">
            <v>P1023</v>
          </cell>
          <cell r="F2237">
            <v>1.5</v>
          </cell>
          <cell r="G2237" t="str">
            <v>GL</v>
          </cell>
          <cell r="H2237" t="str">
            <v>3725 SEMI-FLAT BLACK</v>
          </cell>
          <cell r="I2237">
            <v>8.3000001907348633</v>
          </cell>
          <cell r="J2237">
            <v>24</v>
          </cell>
        </row>
        <row r="2238">
          <cell r="A2238">
            <v>5.9760001373291018</v>
          </cell>
          <cell r="B2238" t="str">
            <v>001330207</v>
          </cell>
          <cell r="C2238" t="str">
            <v>XYLENE (O,M,PISOMERS)</v>
          </cell>
          <cell r="D2238" t="str">
            <v>L10PNT98</v>
          </cell>
          <cell r="E2238" t="str">
            <v>P1023</v>
          </cell>
          <cell r="F2238">
            <v>3</v>
          </cell>
          <cell r="G2238" t="str">
            <v>GL</v>
          </cell>
          <cell r="H2238" t="str">
            <v>3725 SEMI-FLAT BLACK</v>
          </cell>
          <cell r="I2238">
            <v>8.3000001907348633</v>
          </cell>
          <cell r="J2238">
            <v>24</v>
          </cell>
        </row>
        <row r="2239">
          <cell r="A2239">
            <v>2.7390000629425049</v>
          </cell>
          <cell r="B2239" t="str">
            <v>001330207</v>
          </cell>
          <cell r="C2239" t="str">
            <v>XYLENE (O,M,PISOMERS)</v>
          </cell>
          <cell r="D2239" t="str">
            <v>L10PSFE</v>
          </cell>
          <cell r="E2239" t="str">
            <v>P1019</v>
          </cell>
          <cell r="F2239">
            <v>1.5</v>
          </cell>
          <cell r="G2239" t="str">
            <v>GL</v>
          </cell>
          <cell r="H2239" t="str">
            <v>1770 OSHA GL. BLACK</v>
          </cell>
          <cell r="I2239">
            <v>8.3000001907348633</v>
          </cell>
          <cell r="J2239">
            <v>22</v>
          </cell>
        </row>
        <row r="2240">
          <cell r="A2240">
            <v>0.99600002288818357</v>
          </cell>
          <cell r="B2240" t="str">
            <v>001330207</v>
          </cell>
          <cell r="C2240" t="str">
            <v>XYLENE (O,M,PISOMERS)</v>
          </cell>
          <cell r="D2240" t="str">
            <v>L12MAINT</v>
          </cell>
          <cell r="E2240" t="str">
            <v>P1023</v>
          </cell>
          <cell r="F2240">
            <v>0.5</v>
          </cell>
          <cell r="G2240" t="str">
            <v>GL</v>
          </cell>
          <cell r="H2240" t="str">
            <v>3725 SEMI-FLAT BLACK</v>
          </cell>
          <cell r="I2240">
            <v>8.3000001907348633</v>
          </cell>
          <cell r="J2240">
            <v>24</v>
          </cell>
        </row>
        <row r="2241">
          <cell r="A2241">
            <v>8.3000001907348631E-2</v>
          </cell>
          <cell r="B2241" t="str">
            <v>001330207</v>
          </cell>
          <cell r="C2241" t="str">
            <v>XYLENE (O,M,PISOMERS)</v>
          </cell>
          <cell r="D2241" t="str">
            <v>L12MAINT</v>
          </cell>
          <cell r="E2241" t="str">
            <v>P791</v>
          </cell>
          <cell r="F2241">
            <v>0.5</v>
          </cell>
          <cell r="G2241" t="str">
            <v>GL</v>
          </cell>
          <cell r="H2241" t="str">
            <v>7168 BLACK</v>
          </cell>
          <cell r="I2241">
            <v>8.3000001907348633</v>
          </cell>
          <cell r="J2241">
            <v>2</v>
          </cell>
        </row>
        <row r="2242">
          <cell r="A2242">
            <v>0.4565000104904175</v>
          </cell>
          <cell r="B2242" t="str">
            <v>001330207</v>
          </cell>
          <cell r="C2242" t="str">
            <v>XYLENE (O,M,PISOMERS)</v>
          </cell>
          <cell r="D2242" t="str">
            <v>L20E</v>
          </cell>
          <cell r="E2242" t="str">
            <v>P1019</v>
          </cell>
          <cell r="F2242">
            <v>0.25</v>
          </cell>
          <cell r="G2242" t="str">
            <v>GL</v>
          </cell>
          <cell r="H2242" t="str">
            <v>1770 OSHA GL. BLACK</v>
          </cell>
          <cell r="I2242">
            <v>8.3000001907348633</v>
          </cell>
          <cell r="J2242">
            <v>22</v>
          </cell>
        </row>
        <row r="2243">
          <cell r="A2243">
            <v>2.7390000629425049</v>
          </cell>
          <cell r="B2243" t="str">
            <v>001330207</v>
          </cell>
          <cell r="C2243" t="str">
            <v>XYLENE (O,M,PISOMERS)</v>
          </cell>
          <cell r="D2243" t="str">
            <v>L20OILS</v>
          </cell>
          <cell r="E2243" t="str">
            <v>P1019</v>
          </cell>
          <cell r="F2243">
            <v>1.5</v>
          </cell>
          <cell r="G2243" t="str">
            <v>GL</v>
          </cell>
          <cell r="H2243" t="str">
            <v>1770 OSHA GL. BLACK</v>
          </cell>
          <cell r="I2243">
            <v>8.3000001907348633</v>
          </cell>
          <cell r="J2243">
            <v>22</v>
          </cell>
        </row>
        <row r="2244">
          <cell r="A2244">
            <v>2.6145000600814821</v>
          </cell>
          <cell r="B2244" t="str">
            <v>001330207</v>
          </cell>
          <cell r="C2244" t="str">
            <v>XYLENE (O,M,PISOMERS)</v>
          </cell>
          <cell r="D2244" t="str">
            <v>L24MAINT</v>
          </cell>
          <cell r="E2244" t="str">
            <v>254</v>
          </cell>
          <cell r="F2244">
            <v>2.25</v>
          </cell>
          <cell r="G2244" t="str">
            <v>GL</v>
          </cell>
          <cell r="H2244" t="str">
            <v>KRYLON CLEAR SPRAY 1301,1302</v>
          </cell>
          <cell r="I2244">
            <v>8.3000001907348633</v>
          </cell>
          <cell r="J2244">
            <v>14</v>
          </cell>
        </row>
        <row r="2245">
          <cell r="A2245">
            <v>10.956000251770019</v>
          </cell>
          <cell r="B2245" t="str">
            <v>001330207</v>
          </cell>
          <cell r="C2245" t="str">
            <v>XYLENE (O,M,PISOMERS)</v>
          </cell>
          <cell r="D2245" t="str">
            <v>L24MEC</v>
          </cell>
          <cell r="E2245" t="str">
            <v>P798</v>
          </cell>
          <cell r="F2245">
            <v>6</v>
          </cell>
          <cell r="G2245" t="str">
            <v>GL</v>
          </cell>
          <cell r="H2245" t="str">
            <v>STRIPE WHITE</v>
          </cell>
          <cell r="I2245">
            <v>8.3000001907348633</v>
          </cell>
          <cell r="J2245">
            <v>22</v>
          </cell>
        </row>
        <row r="2246">
          <cell r="A2246">
            <v>6.8475001573562615</v>
          </cell>
          <cell r="B2246" t="str">
            <v>001330207</v>
          </cell>
          <cell r="C2246" t="str">
            <v>XYLENE (O,M,PISOMERS)</v>
          </cell>
          <cell r="D2246" t="str">
            <v>L24PAINT</v>
          </cell>
          <cell r="E2246" t="str">
            <v>P1019</v>
          </cell>
          <cell r="F2246">
            <v>3.75</v>
          </cell>
          <cell r="G2246" t="str">
            <v>GL</v>
          </cell>
          <cell r="H2246" t="str">
            <v>1770 OSHA GL. BLACK</v>
          </cell>
          <cell r="I2246">
            <v>8.3000001907348633</v>
          </cell>
          <cell r="J2246">
            <v>22</v>
          </cell>
        </row>
        <row r="2247">
          <cell r="A2247">
            <v>1.4940000343322755</v>
          </cell>
          <cell r="B2247" t="str">
            <v>001330207</v>
          </cell>
          <cell r="C2247" t="str">
            <v>XYLENE (O,M,PISOMERS)</v>
          </cell>
          <cell r="D2247" t="str">
            <v>L24PAINT</v>
          </cell>
          <cell r="E2247" t="str">
            <v>P1021</v>
          </cell>
          <cell r="F2247">
            <v>0.75</v>
          </cell>
          <cell r="G2247" t="str">
            <v>GL</v>
          </cell>
          <cell r="H2247" t="str">
            <v>1210 OSHA ORANGE</v>
          </cell>
          <cell r="I2247">
            <v>8.3000001907348633</v>
          </cell>
          <cell r="J2247">
            <v>24</v>
          </cell>
        </row>
        <row r="2248">
          <cell r="A2248">
            <v>1.7430000400543213</v>
          </cell>
          <cell r="B2248" t="str">
            <v>001330207</v>
          </cell>
          <cell r="C2248" t="str">
            <v>XYLENE (O,M,PISOMERS)</v>
          </cell>
          <cell r="D2248" t="str">
            <v>L24PAINT</v>
          </cell>
          <cell r="E2248" t="str">
            <v>P1023</v>
          </cell>
          <cell r="F2248">
            <v>0.875</v>
          </cell>
          <cell r="G2248" t="str">
            <v>GL</v>
          </cell>
          <cell r="H2248" t="str">
            <v>3725 SEMI-FLAT BLACK</v>
          </cell>
          <cell r="I2248">
            <v>8.3000001907348633</v>
          </cell>
          <cell r="J2248">
            <v>24</v>
          </cell>
        </row>
        <row r="2249">
          <cell r="A2249">
            <v>26.145000600814818</v>
          </cell>
          <cell r="B2249" t="str">
            <v>001330207</v>
          </cell>
          <cell r="C2249" t="str">
            <v>XYLENE (O,M,PISOMERS)</v>
          </cell>
          <cell r="D2249" t="str">
            <v>L24PAINT</v>
          </cell>
          <cell r="E2249" t="str">
            <v>P595</v>
          </cell>
          <cell r="F2249">
            <v>105</v>
          </cell>
          <cell r="G2249" t="str">
            <v>GL</v>
          </cell>
          <cell r="H2249" t="str">
            <v>75-100 HI GLOSS SNAP DRY WHT</v>
          </cell>
          <cell r="I2249">
            <v>8.3000001907348633</v>
          </cell>
          <cell r="J2249">
            <v>3</v>
          </cell>
        </row>
        <row r="2250">
          <cell r="A2250">
            <v>6.2250001430511475</v>
          </cell>
          <cell r="B2250" t="str">
            <v>001330207</v>
          </cell>
          <cell r="C2250" t="str">
            <v>XYLENE (O,M,PISOMERS)</v>
          </cell>
          <cell r="D2250" t="str">
            <v>L24TRNS</v>
          </cell>
          <cell r="E2250" t="str">
            <v>P588</v>
          </cell>
          <cell r="F2250">
            <v>7.5</v>
          </cell>
          <cell r="G2250" t="str">
            <v>GL</v>
          </cell>
          <cell r="H2250" t="str">
            <v>KOT DARK GREY PAINT</v>
          </cell>
          <cell r="I2250">
            <v>8.3000001907348633</v>
          </cell>
          <cell r="J2250">
            <v>10</v>
          </cell>
        </row>
        <row r="2251">
          <cell r="A2251">
            <v>11.205000257492065</v>
          </cell>
          <cell r="B2251" t="str">
            <v>001330207</v>
          </cell>
          <cell r="C2251" t="str">
            <v>XYLENE (O,M,PISOMERS)</v>
          </cell>
          <cell r="D2251" t="str">
            <v>L24TRNS</v>
          </cell>
          <cell r="E2251" t="str">
            <v>P591</v>
          </cell>
          <cell r="F2251">
            <v>9</v>
          </cell>
          <cell r="G2251" t="str">
            <v>GL</v>
          </cell>
          <cell r="H2251" t="str">
            <v>STATE RUST CONTROL PRIMER</v>
          </cell>
          <cell r="I2251">
            <v>8.3000001907348633</v>
          </cell>
          <cell r="J2251">
            <v>15</v>
          </cell>
        </row>
        <row r="2252">
          <cell r="A2252">
            <v>3.1125000715255737</v>
          </cell>
          <cell r="B2252" t="str">
            <v>001330207</v>
          </cell>
          <cell r="C2252" t="str">
            <v>XYLENE (O,M,PISOMERS)</v>
          </cell>
          <cell r="D2252" t="str">
            <v>L24TRNS</v>
          </cell>
          <cell r="E2252" t="str">
            <v>P799</v>
          </cell>
          <cell r="F2252">
            <v>1.5</v>
          </cell>
          <cell r="G2252" t="str">
            <v>GL</v>
          </cell>
          <cell r="H2252" t="str">
            <v>STRIPE BLUE</v>
          </cell>
          <cell r="I2252">
            <v>8.3000001907348633</v>
          </cell>
          <cell r="J2252">
            <v>25</v>
          </cell>
        </row>
        <row r="2253">
          <cell r="A2253">
            <v>1.3695000314712524</v>
          </cell>
          <cell r="B2253" t="str">
            <v>001330207</v>
          </cell>
          <cell r="C2253" t="str">
            <v>XYLENE (O,M,PISOMERS)</v>
          </cell>
          <cell r="D2253" t="str">
            <v>L2AJITNE</v>
          </cell>
          <cell r="E2253" t="str">
            <v>P1019</v>
          </cell>
          <cell r="F2253">
            <v>0.75</v>
          </cell>
          <cell r="G2253" t="str">
            <v>GL</v>
          </cell>
          <cell r="H2253" t="str">
            <v>1770 OSHA GL. BLACK</v>
          </cell>
          <cell r="I2253">
            <v>8.3000001907348633</v>
          </cell>
          <cell r="J2253">
            <v>22</v>
          </cell>
        </row>
        <row r="2254">
          <cell r="A2254">
            <v>5.9760001373291018</v>
          </cell>
          <cell r="B2254" t="str">
            <v>001330207</v>
          </cell>
          <cell r="C2254" t="str">
            <v>XYLENE (O,M,PISOMERS)</v>
          </cell>
          <cell r="D2254" t="str">
            <v>L2AJITNE</v>
          </cell>
          <cell r="E2254" t="str">
            <v>P1023</v>
          </cell>
          <cell r="F2254">
            <v>3</v>
          </cell>
          <cell r="G2254" t="str">
            <v>GL</v>
          </cell>
          <cell r="H2254" t="str">
            <v>3725 SEMI-FLAT BLACK</v>
          </cell>
          <cell r="I2254">
            <v>8.3000001907348633</v>
          </cell>
          <cell r="J2254">
            <v>24</v>
          </cell>
        </row>
        <row r="2255">
          <cell r="A2255">
            <v>2.7390000629425049</v>
          </cell>
          <cell r="B2255" t="str">
            <v>001330207</v>
          </cell>
          <cell r="C2255" t="str">
            <v>XYLENE (O,M,PISOMERS)</v>
          </cell>
          <cell r="D2255" t="str">
            <v>L42JITBW</v>
          </cell>
          <cell r="E2255" t="str">
            <v>P1019</v>
          </cell>
          <cell r="F2255">
            <v>1.5</v>
          </cell>
          <cell r="G2255" t="str">
            <v>GL</v>
          </cell>
          <cell r="H2255" t="str">
            <v>1770 OSHA GL. BLACK</v>
          </cell>
          <cell r="I2255">
            <v>8.3000001907348633</v>
          </cell>
          <cell r="J2255">
            <v>22</v>
          </cell>
        </row>
        <row r="2256">
          <cell r="A2256">
            <v>4.9800001144409176</v>
          </cell>
          <cell r="B2256" t="str">
            <v>001330207</v>
          </cell>
          <cell r="C2256" t="str">
            <v>XYLENE (O,M,PISOMERS)</v>
          </cell>
          <cell r="D2256" t="str">
            <v>L42JITBW</v>
          </cell>
          <cell r="E2256" t="str">
            <v>P1023</v>
          </cell>
          <cell r="F2256">
            <v>2.5</v>
          </cell>
          <cell r="G2256" t="str">
            <v>GL</v>
          </cell>
          <cell r="H2256" t="str">
            <v>3725 SEMI-FLAT BLACK</v>
          </cell>
          <cell r="I2256">
            <v>8.3000001907348633</v>
          </cell>
          <cell r="J2256">
            <v>24</v>
          </cell>
        </row>
        <row r="2257">
          <cell r="A2257">
            <v>5.4780001258850097</v>
          </cell>
          <cell r="B2257" t="str">
            <v>001330207</v>
          </cell>
          <cell r="C2257" t="str">
            <v>XYLENE (O,M,PISOMERS)</v>
          </cell>
          <cell r="D2257" t="str">
            <v>L4PAINT</v>
          </cell>
          <cell r="E2257" t="str">
            <v>P1019</v>
          </cell>
          <cell r="F2257">
            <v>3</v>
          </cell>
          <cell r="G2257" t="str">
            <v>GL</v>
          </cell>
          <cell r="H2257" t="str">
            <v>1770 OSHA GL. BLACK</v>
          </cell>
          <cell r="I2257">
            <v>8.3000001907348633</v>
          </cell>
          <cell r="J2257">
            <v>22</v>
          </cell>
        </row>
        <row r="2258">
          <cell r="A2258">
            <v>1.4940000343322755</v>
          </cell>
          <cell r="B2258" t="str">
            <v>001330207</v>
          </cell>
          <cell r="C2258" t="str">
            <v>XYLENE (O,M,PISOMERS)</v>
          </cell>
          <cell r="D2258" t="str">
            <v>L4PAINT</v>
          </cell>
          <cell r="E2258" t="str">
            <v>P1021</v>
          </cell>
          <cell r="F2258">
            <v>0.75</v>
          </cell>
          <cell r="G2258" t="str">
            <v>GL</v>
          </cell>
          <cell r="H2258" t="str">
            <v>1210 OSHA ORANGE</v>
          </cell>
          <cell r="I2258">
            <v>8.3000001907348633</v>
          </cell>
          <cell r="J2258">
            <v>24</v>
          </cell>
        </row>
        <row r="2259">
          <cell r="A2259">
            <v>2.9880000686645509</v>
          </cell>
          <cell r="B2259" t="str">
            <v>001330207</v>
          </cell>
          <cell r="C2259" t="str">
            <v>XYLENE (O,M,PISOMERS)</v>
          </cell>
          <cell r="D2259" t="str">
            <v>L4PAINT</v>
          </cell>
          <cell r="E2259" t="str">
            <v>P1023</v>
          </cell>
          <cell r="F2259">
            <v>1.5</v>
          </cell>
          <cell r="G2259" t="str">
            <v>GL</v>
          </cell>
          <cell r="H2259" t="str">
            <v>3725 SEMI-FLAT BLACK</v>
          </cell>
          <cell r="I2259">
            <v>8.3000001907348633</v>
          </cell>
          <cell r="J2259">
            <v>24</v>
          </cell>
        </row>
        <row r="2260">
          <cell r="A2260">
            <v>103.16900237083435</v>
          </cell>
          <cell r="B2260" t="str">
            <v>001330207</v>
          </cell>
          <cell r="C2260" t="str">
            <v>XYLENE (O,M,PISOMERS)</v>
          </cell>
          <cell r="D2260" t="str">
            <v>L50OILS</v>
          </cell>
          <cell r="E2260" t="str">
            <v>P1019</v>
          </cell>
          <cell r="F2260">
            <v>56.5</v>
          </cell>
          <cell r="G2260" t="str">
            <v>GL</v>
          </cell>
          <cell r="H2260" t="str">
            <v>1770 OSHA GL. BLACK</v>
          </cell>
          <cell r="I2260">
            <v>8.3000001907348633</v>
          </cell>
          <cell r="J2260">
            <v>22</v>
          </cell>
        </row>
        <row r="2261">
          <cell r="A2261">
            <v>2.7390000629425049</v>
          </cell>
          <cell r="B2261" t="str">
            <v>001330207</v>
          </cell>
          <cell r="C2261" t="str">
            <v>XYLENE (O,M,PISOMERS)</v>
          </cell>
          <cell r="D2261" t="str">
            <v>L60MAINT</v>
          </cell>
          <cell r="E2261" t="str">
            <v>P1019</v>
          </cell>
          <cell r="F2261">
            <v>1.5</v>
          </cell>
          <cell r="G2261" t="str">
            <v>GL</v>
          </cell>
          <cell r="H2261" t="str">
            <v>1770 OSHA GL. BLACK</v>
          </cell>
          <cell r="I2261">
            <v>8.3000001907348633</v>
          </cell>
          <cell r="J2261">
            <v>22</v>
          </cell>
        </row>
        <row r="2262">
          <cell r="A2262">
            <v>0.46712401494956024</v>
          </cell>
          <cell r="B2262" t="str">
            <v>001330207</v>
          </cell>
          <cell r="C2262" t="str">
            <v>XYLENE (O,M,PISOMERS)</v>
          </cell>
          <cell r="D2262" t="str">
            <v>L9783CH</v>
          </cell>
          <cell r="E2262" t="str">
            <v>5059</v>
          </cell>
          <cell r="F2262">
            <v>0.37520000338554382</v>
          </cell>
          <cell r="G2262" t="str">
            <v>GL</v>
          </cell>
          <cell r="H2262" t="str">
            <v>03720 FLAT WHITE</v>
          </cell>
          <cell r="I2262">
            <v>8.3000001907348633</v>
          </cell>
          <cell r="J2262">
            <v>15</v>
          </cell>
        </row>
        <row r="2263">
          <cell r="A2263">
            <v>1.7430000400543213</v>
          </cell>
          <cell r="B2263" t="str">
            <v>001330207</v>
          </cell>
          <cell r="C2263" t="str">
            <v>XYLENE (O,M,PISOMERS)</v>
          </cell>
          <cell r="D2263" t="str">
            <v>L9783VM</v>
          </cell>
          <cell r="E2263" t="str">
            <v>254</v>
          </cell>
          <cell r="F2263">
            <v>1.5</v>
          </cell>
          <cell r="G2263" t="str">
            <v>GL</v>
          </cell>
          <cell r="H2263" t="str">
            <v>KRYLON CLEAR SPRAY 1301,1302</v>
          </cell>
          <cell r="I2263">
            <v>8.3000001907348633</v>
          </cell>
          <cell r="J2263">
            <v>14</v>
          </cell>
        </row>
        <row r="2264">
          <cell r="A2264">
            <v>5.9760001373291018</v>
          </cell>
          <cell r="B2264" t="str">
            <v>001330207</v>
          </cell>
          <cell r="C2264" t="str">
            <v>XYLENE (O,M,PISOMERS)</v>
          </cell>
          <cell r="D2264" t="str">
            <v>L9783VM</v>
          </cell>
          <cell r="E2264" t="str">
            <v>P1021</v>
          </cell>
          <cell r="F2264">
            <v>3</v>
          </cell>
          <cell r="G2264" t="str">
            <v>GL</v>
          </cell>
          <cell r="H2264" t="str">
            <v>1210 OSHA ORANGE</v>
          </cell>
          <cell r="I2264">
            <v>8.3000001907348633</v>
          </cell>
          <cell r="J2264">
            <v>24</v>
          </cell>
        </row>
        <row r="2265">
          <cell r="A2265">
            <v>5.6025001287460334</v>
          </cell>
          <cell r="B2265" t="str">
            <v>001330207</v>
          </cell>
          <cell r="C2265" t="str">
            <v>XYLENE (O,M,PISOMERS)</v>
          </cell>
          <cell r="D2265" t="str">
            <v>L9783VM</v>
          </cell>
          <cell r="E2265" t="str">
            <v>P591</v>
          </cell>
          <cell r="F2265">
            <v>4.5</v>
          </cell>
          <cell r="G2265" t="str">
            <v>GL</v>
          </cell>
          <cell r="H2265" t="str">
            <v>STATE RUST CONTROL PRIMER</v>
          </cell>
          <cell r="I2265">
            <v>8.3000001907348633</v>
          </cell>
          <cell r="J2265">
            <v>15</v>
          </cell>
        </row>
        <row r="2266">
          <cell r="A2266">
            <v>1.7430000400543213</v>
          </cell>
          <cell r="B2266" t="str">
            <v>001330207</v>
          </cell>
          <cell r="C2266" t="str">
            <v>XYLENE (O,M,PISOMERS)</v>
          </cell>
          <cell r="D2266" t="str">
            <v>LFMIEERR</v>
          </cell>
          <cell r="E2266" t="str">
            <v>254</v>
          </cell>
          <cell r="F2266">
            <v>1.5</v>
          </cell>
          <cell r="G2266" t="str">
            <v>GL</v>
          </cell>
          <cell r="H2266" t="str">
            <v>KRYLON CLEAR SPRAY 1301,1302</v>
          </cell>
          <cell r="I2266">
            <v>8.3000001907348633</v>
          </cell>
          <cell r="J2266">
            <v>14</v>
          </cell>
        </row>
        <row r="2267">
          <cell r="A2267">
            <v>0.87150002002716065</v>
          </cell>
          <cell r="B2267" t="str">
            <v>001330207</v>
          </cell>
          <cell r="C2267" t="str">
            <v>XYLENE (O,M,PISOMERS)</v>
          </cell>
          <cell r="D2267" t="str">
            <v>T732307</v>
          </cell>
          <cell r="E2267" t="str">
            <v>254</v>
          </cell>
          <cell r="F2267">
            <v>0.75</v>
          </cell>
          <cell r="G2267" t="str">
            <v>GL</v>
          </cell>
          <cell r="H2267" t="str">
            <v>KRYLON CLEAR SPRAY 1301,1302</v>
          </cell>
          <cell r="I2267">
            <v>8.3000001907348633</v>
          </cell>
          <cell r="J2267">
            <v>14</v>
          </cell>
        </row>
        <row r="2268">
          <cell r="A2268">
            <v>3.1499998569488525</v>
          </cell>
          <cell r="B2268" t="str">
            <v>001330207</v>
          </cell>
          <cell r="C2268" t="str">
            <v>XYLENE (O,M,PISOMERS)</v>
          </cell>
          <cell r="D2268" t="str">
            <v>L10LEAN</v>
          </cell>
          <cell r="E2268" t="str">
            <v>5588</v>
          </cell>
          <cell r="F2268">
            <v>1.5</v>
          </cell>
          <cell r="G2268" t="str">
            <v>GL</v>
          </cell>
          <cell r="H2268" t="str">
            <v>01310 OSHA YELLOW</v>
          </cell>
          <cell r="I2268">
            <v>8.3999996185302734</v>
          </cell>
          <cell r="J2268">
            <v>25</v>
          </cell>
        </row>
        <row r="2269">
          <cell r="A2269">
            <v>7.8749996423721313</v>
          </cell>
          <cell r="B2269" t="str">
            <v>001330207</v>
          </cell>
          <cell r="C2269" t="str">
            <v>XYLENE (O,M,PISOMERS)</v>
          </cell>
          <cell r="D2269" t="str">
            <v>L24PAINT</v>
          </cell>
          <cell r="E2269" t="str">
            <v>5588</v>
          </cell>
          <cell r="F2269">
            <v>3.75</v>
          </cell>
          <cell r="G2269" t="str">
            <v>GL</v>
          </cell>
          <cell r="H2269" t="str">
            <v>01310 OSHA YELLOW</v>
          </cell>
          <cell r="I2269">
            <v>8.3999996185302734</v>
          </cell>
          <cell r="J2269">
            <v>25</v>
          </cell>
        </row>
        <row r="2270">
          <cell r="A2270">
            <v>1.5749999284744263</v>
          </cell>
          <cell r="B2270" t="str">
            <v>001330207</v>
          </cell>
          <cell r="C2270" t="str">
            <v>XYLENE (O,M,PISOMERS)</v>
          </cell>
          <cell r="D2270" t="str">
            <v>L2AJITNE</v>
          </cell>
          <cell r="E2270" t="str">
            <v>5588</v>
          </cell>
          <cell r="F2270">
            <v>0.75</v>
          </cell>
          <cell r="G2270" t="str">
            <v>GL</v>
          </cell>
          <cell r="H2270" t="str">
            <v>01310 OSHA YELLOW</v>
          </cell>
          <cell r="I2270">
            <v>8.3999996185302734</v>
          </cell>
          <cell r="J2270">
            <v>25</v>
          </cell>
        </row>
        <row r="2271">
          <cell r="A2271">
            <v>4.7249997854232788</v>
          </cell>
          <cell r="B2271" t="str">
            <v>001330207</v>
          </cell>
          <cell r="C2271" t="str">
            <v>XYLENE (O,M,PISOMERS)</v>
          </cell>
          <cell r="D2271" t="str">
            <v>L4PAINT</v>
          </cell>
          <cell r="E2271" t="str">
            <v>5588</v>
          </cell>
          <cell r="F2271">
            <v>2.25</v>
          </cell>
          <cell r="G2271" t="str">
            <v>GL</v>
          </cell>
          <cell r="H2271" t="str">
            <v>01310 OSHA YELLOW</v>
          </cell>
          <cell r="I2271">
            <v>8.3999996185302734</v>
          </cell>
          <cell r="J2271">
            <v>25</v>
          </cell>
        </row>
        <row r="2272">
          <cell r="A2272">
            <v>0.52499997615814209</v>
          </cell>
          <cell r="B2272" t="str">
            <v>001330207</v>
          </cell>
          <cell r="C2272" t="str">
            <v>XYLENE (O,M,PISOMERS)</v>
          </cell>
          <cell r="D2272" t="str">
            <v>L50OILS</v>
          </cell>
          <cell r="E2272" t="str">
            <v>5588</v>
          </cell>
          <cell r="F2272">
            <v>0.25</v>
          </cell>
          <cell r="G2272" t="str">
            <v>GL</v>
          </cell>
          <cell r="H2272" t="str">
            <v>01310 OSHA YELLOW</v>
          </cell>
          <cell r="I2272">
            <v>8.3999996185302734</v>
          </cell>
          <cell r="J2272">
            <v>25</v>
          </cell>
        </row>
        <row r="2273">
          <cell r="A2273">
            <v>0.25469999313354491</v>
          </cell>
          <cell r="B2273" t="str">
            <v>001330207</v>
          </cell>
          <cell r="C2273" t="str">
            <v>XYLENE (O,M,PISOMERS)</v>
          </cell>
          <cell r="D2273" t="str">
            <v>T741382</v>
          </cell>
          <cell r="E2273" t="str">
            <v>P1151</v>
          </cell>
          <cell r="F2273">
            <v>3</v>
          </cell>
          <cell r="G2273" t="str">
            <v>GL</v>
          </cell>
          <cell r="H2273" t="str">
            <v>CTA-GRAY</v>
          </cell>
          <cell r="I2273">
            <v>8.4899997711181641</v>
          </cell>
          <cell r="J2273">
            <v>1</v>
          </cell>
        </row>
        <row r="2274">
          <cell r="A2274">
            <v>908.82</v>
          </cell>
          <cell r="B2274" t="str">
            <v>001330207</v>
          </cell>
          <cell r="C2274" t="str">
            <v>XYLENE (O,M,PISOMERS)</v>
          </cell>
          <cell r="D2274" t="str">
            <v>L10PSFE</v>
          </cell>
          <cell r="E2274" t="str">
            <v>P1044</v>
          </cell>
          <cell r="F2274">
            <v>3564</v>
          </cell>
          <cell r="G2274" t="str">
            <v>GL</v>
          </cell>
          <cell r="H2274" t="str">
            <v>IMRON 5000 -SILVER LOW HAPS</v>
          </cell>
          <cell r="I2274">
            <v>8.5</v>
          </cell>
          <cell r="J2274">
            <v>3</v>
          </cell>
        </row>
        <row r="2275">
          <cell r="A2275">
            <v>469.71</v>
          </cell>
          <cell r="B2275" t="str">
            <v>001330207</v>
          </cell>
          <cell r="C2275" t="str">
            <v>XYLENE (O,M,PISOMERS)</v>
          </cell>
          <cell r="D2275" t="str">
            <v>L2108148</v>
          </cell>
          <cell r="E2275" t="str">
            <v>P1044</v>
          </cell>
          <cell r="F2275">
            <v>1842</v>
          </cell>
          <cell r="G2275" t="str">
            <v>GL</v>
          </cell>
          <cell r="H2275" t="str">
            <v>IMRON 5000 -SILVER LOW HAPS</v>
          </cell>
          <cell r="I2275">
            <v>8.5</v>
          </cell>
          <cell r="J2275">
            <v>3</v>
          </cell>
        </row>
        <row r="2276">
          <cell r="A2276">
            <v>4.25</v>
          </cell>
          <cell r="B2276" t="str">
            <v>001330207</v>
          </cell>
          <cell r="C2276" t="str">
            <v>XYLENE (O,M,PISOMERS)</v>
          </cell>
          <cell r="D2276" t="str">
            <v>L240STA1</v>
          </cell>
          <cell r="E2276" t="str">
            <v>P661</v>
          </cell>
          <cell r="F2276">
            <v>2</v>
          </cell>
          <cell r="G2276" t="str">
            <v>GL</v>
          </cell>
          <cell r="H2276" t="str">
            <v>F79XXN0264-1173</v>
          </cell>
          <cell r="I2276">
            <v>8.5</v>
          </cell>
          <cell r="J2276">
            <v>25</v>
          </cell>
        </row>
        <row r="2277">
          <cell r="A2277">
            <v>2.65625</v>
          </cell>
          <cell r="B2277" t="str">
            <v>001330207</v>
          </cell>
          <cell r="C2277" t="str">
            <v>XYLENE (O,M,PISOMERS)</v>
          </cell>
          <cell r="D2277" t="str">
            <v>L240STA1A</v>
          </cell>
          <cell r="E2277" t="str">
            <v>P661</v>
          </cell>
          <cell r="F2277">
            <v>1.25</v>
          </cell>
          <cell r="G2277" t="str">
            <v>GL</v>
          </cell>
          <cell r="H2277" t="str">
            <v>F79XXN0264-1173</v>
          </cell>
          <cell r="I2277">
            <v>8.5</v>
          </cell>
          <cell r="J2277">
            <v>25</v>
          </cell>
        </row>
        <row r="2278">
          <cell r="A2278">
            <v>0.47812500000000002</v>
          </cell>
          <cell r="B2278" t="str">
            <v>001330207</v>
          </cell>
          <cell r="C2278" t="str">
            <v>XYLENE (O,M,PISOMERS)</v>
          </cell>
          <cell r="D2278" t="str">
            <v>L24PAINT</v>
          </cell>
          <cell r="E2278" t="str">
            <v>7101</v>
          </cell>
          <cell r="F2278">
            <v>1.125</v>
          </cell>
          <cell r="G2278" t="str">
            <v>GL</v>
          </cell>
          <cell r="H2278" t="str">
            <v>00325 MACH DK GRAY ASA49</v>
          </cell>
          <cell r="I2278">
            <v>8.5</v>
          </cell>
          <cell r="J2278">
            <v>5</v>
          </cell>
        </row>
        <row r="2279">
          <cell r="A2279">
            <v>4.08</v>
          </cell>
          <cell r="B2279" t="str">
            <v>001330207</v>
          </cell>
          <cell r="C2279" t="str">
            <v>XYLENE (O,M,PISOMERS)</v>
          </cell>
          <cell r="D2279" t="str">
            <v>L74720</v>
          </cell>
          <cell r="E2279" t="str">
            <v>P697</v>
          </cell>
          <cell r="F2279">
            <v>3</v>
          </cell>
          <cell r="G2279" t="str">
            <v>GL</v>
          </cell>
          <cell r="H2279" t="str">
            <v>B60V70 HARDENER</v>
          </cell>
          <cell r="I2279">
            <v>8.5</v>
          </cell>
          <cell r="J2279">
            <v>16</v>
          </cell>
        </row>
        <row r="2280">
          <cell r="A2280">
            <v>134.16000595092774</v>
          </cell>
          <cell r="B2280" t="str">
            <v>001330207</v>
          </cell>
          <cell r="C2280" t="str">
            <v>XYLENE (O,M,PISOMERS)</v>
          </cell>
          <cell r="D2280" t="str">
            <v>L10PSFE</v>
          </cell>
          <cell r="E2280" t="str">
            <v>P1046</v>
          </cell>
          <cell r="F2280">
            <v>1560</v>
          </cell>
          <cell r="G2280" t="str">
            <v>GL</v>
          </cell>
          <cell r="H2280" t="str">
            <v>IMRON 5000-GREEN 848YA6277</v>
          </cell>
          <cell r="I2280">
            <v>8.6000003814697266</v>
          </cell>
          <cell r="J2280">
            <v>1</v>
          </cell>
        </row>
        <row r="2281">
          <cell r="A2281">
            <v>989.21085580398551</v>
          </cell>
          <cell r="B2281" t="str">
            <v>001330207</v>
          </cell>
          <cell r="C2281" t="str">
            <v>XYLENE (O,M,PISOMERS)</v>
          </cell>
          <cell r="D2281" t="str">
            <v>L10PMRPS</v>
          </cell>
          <cell r="E2281" t="str">
            <v>P933</v>
          </cell>
          <cell r="F2281">
            <v>6048</v>
          </cell>
          <cell r="G2281" t="str">
            <v>GL</v>
          </cell>
          <cell r="H2281" t="str">
            <v>C51-0042 CLEAR 5/04/95</v>
          </cell>
          <cell r="I2281">
            <v>8.6999998092651367</v>
          </cell>
          <cell r="J2281">
            <v>1.8799999952316284</v>
          </cell>
        </row>
        <row r="2282">
          <cell r="A2282">
            <v>2.1120000457763672</v>
          </cell>
          <cell r="B2282" t="str">
            <v>001330207</v>
          </cell>
          <cell r="C2282" t="str">
            <v>XYLENE (O,M,PISOMERS)</v>
          </cell>
          <cell r="D2282" t="str">
            <v>L10LEAN</v>
          </cell>
          <cell r="E2282" t="str">
            <v>3963</v>
          </cell>
          <cell r="F2282">
            <v>8</v>
          </cell>
          <cell r="G2282" t="str">
            <v>GL</v>
          </cell>
          <cell r="H2282" t="str">
            <v>B54YZ37  SAFETY YELLOW</v>
          </cell>
          <cell r="I2282">
            <v>8.8000001907348633</v>
          </cell>
          <cell r="J2282">
            <v>3</v>
          </cell>
        </row>
        <row r="2283">
          <cell r="A2283">
            <v>116.16000251770019</v>
          </cell>
          <cell r="B2283" t="str">
            <v>001330207</v>
          </cell>
          <cell r="C2283" t="str">
            <v>XYLENE (O,M,PISOMERS)</v>
          </cell>
          <cell r="D2283" t="str">
            <v>L10MAINT</v>
          </cell>
          <cell r="E2283" t="str">
            <v>3963</v>
          </cell>
          <cell r="F2283">
            <v>440</v>
          </cell>
          <cell r="G2283" t="str">
            <v>GL</v>
          </cell>
          <cell r="H2283" t="str">
            <v>B54YZ37  SAFETY YELLOW</v>
          </cell>
          <cell r="I2283">
            <v>8.8000001907348633</v>
          </cell>
          <cell r="J2283">
            <v>3</v>
          </cell>
        </row>
        <row r="2284">
          <cell r="A2284">
            <v>0.52800001144409181</v>
          </cell>
          <cell r="B2284" t="str">
            <v>001330207</v>
          </cell>
          <cell r="C2284" t="str">
            <v>XYLENE (O,M,PISOMERS)</v>
          </cell>
          <cell r="D2284" t="str">
            <v>L10PAINT</v>
          </cell>
          <cell r="E2284" t="str">
            <v>3963</v>
          </cell>
          <cell r="F2284">
            <v>2</v>
          </cell>
          <cell r="G2284" t="str">
            <v>GL</v>
          </cell>
          <cell r="H2284" t="str">
            <v>B54YZ37  SAFETY YELLOW</v>
          </cell>
          <cell r="I2284">
            <v>8.8000001907348633</v>
          </cell>
          <cell r="J2284">
            <v>3</v>
          </cell>
        </row>
        <row r="2285">
          <cell r="A2285">
            <v>1.0560000228881836</v>
          </cell>
          <cell r="B2285" t="str">
            <v>001330207</v>
          </cell>
          <cell r="C2285" t="str">
            <v>XYLENE (O,M,PISOMERS)</v>
          </cell>
          <cell r="D2285" t="str">
            <v>L12MAINT</v>
          </cell>
          <cell r="E2285" t="str">
            <v>3963</v>
          </cell>
          <cell r="F2285">
            <v>4</v>
          </cell>
          <cell r="G2285" t="str">
            <v>GL</v>
          </cell>
          <cell r="H2285" t="str">
            <v>B54YZ37  SAFETY YELLOW</v>
          </cell>
          <cell r="I2285">
            <v>8.8000001907348633</v>
          </cell>
          <cell r="J2285">
            <v>3</v>
          </cell>
        </row>
        <row r="2286">
          <cell r="A2286">
            <v>0.79200001716613766</v>
          </cell>
          <cell r="B2286" t="str">
            <v>001330207</v>
          </cell>
          <cell r="C2286" t="str">
            <v>XYLENE (O,M,PISOMERS)</v>
          </cell>
          <cell r="D2286" t="str">
            <v>L18ELAB</v>
          </cell>
          <cell r="E2286" t="str">
            <v>3963</v>
          </cell>
          <cell r="F2286">
            <v>3</v>
          </cell>
          <cell r="G2286" t="str">
            <v>GL</v>
          </cell>
          <cell r="H2286" t="str">
            <v>B54YZ37  SAFETY YELLOW</v>
          </cell>
          <cell r="I2286">
            <v>8.8000001907348633</v>
          </cell>
          <cell r="J2286">
            <v>3</v>
          </cell>
        </row>
        <row r="2287">
          <cell r="A2287">
            <v>4.2240000915527345</v>
          </cell>
          <cell r="B2287" t="str">
            <v>001330207</v>
          </cell>
          <cell r="C2287" t="str">
            <v>XYLENE (O,M,PISOMERS)</v>
          </cell>
          <cell r="D2287" t="str">
            <v>L24PAINT</v>
          </cell>
          <cell r="E2287" t="str">
            <v>3963</v>
          </cell>
          <cell r="F2287">
            <v>16</v>
          </cell>
          <cell r="G2287" t="str">
            <v>GL</v>
          </cell>
          <cell r="H2287" t="str">
            <v>B54YZ37  SAFETY YELLOW</v>
          </cell>
          <cell r="I2287">
            <v>8.8000001907348633</v>
          </cell>
          <cell r="J2287">
            <v>3</v>
          </cell>
        </row>
        <row r="2288">
          <cell r="A2288">
            <v>0.26400000572204591</v>
          </cell>
          <cell r="B2288" t="str">
            <v>001330207</v>
          </cell>
          <cell r="C2288" t="str">
            <v>XYLENE (O,M,PISOMERS)</v>
          </cell>
          <cell r="D2288" t="str">
            <v>L24TRNS</v>
          </cell>
          <cell r="E2288" t="str">
            <v>3963</v>
          </cell>
          <cell r="F2288">
            <v>1</v>
          </cell>
          <cell r="G2288" t="str">
            <v>GL</v>
          </cell>
          <cell r="H2288" t="str">
            <v>B54YZ37  SAFETY YELLOW</v>
          </cell>
          <cell r="I2288">
            <v>8.8000001907348633</v>
          </cell>
          <cell r="J2288">
            <v>3</v>
          </cell>
        </row>
        <row r="2289">
          <cell r="A2289">
            <v>6.8640001487731936</v>
          </cell>
          <cell r="B2289" t="str">
            <v>001330207</v>
          </cell>
          <cell r="C2289" t="str">
            <v>XYLENE (O,M,PISOMERS)</v>
          </cell>
          <cell r="D2289" t="str">
            <v>L4PAINT</v>
          </cell>
          <cell r="E2289" t="str">
            <v>3963</v>
          </cell>
          <cell r="F2289">
            <v>26</v>
          </cell>
          <cell r="G2289" t="str">
            <v>GL</v>
          </cell>
          <cell r="H2289" t="str">
            <v>B54YZ37  SAFETY YELLOW</v>
          </cell>
          <cell r="I2289">
            <v>8.8000001907348633</v>
          </cell>
          <cell r="J2289">
            <v>3</v>
          </cell>
        </row>
        <row r="2290">
          <cell r="A2290">
            <v>3.1680000686645506</v>
          </cell>
          <cell r="B2290" t="str">
            <v>001330207</v>
          </cell>
          <cell r="C2290" t="str">
            <v>XYLENE (O,M,PISOMERS)</v>
          </cell>
          <cell r="D2290" t="str">
            <v>L52PAINT</v>
          </cell>
          <cell r="E2290" t="str">
            <v>3963</v>
          </cell>
          <cell r="F2290">
            <v>12</v>
          </cell>
          <cell r="G2290" t="str">
            <v>GL</v>
          </cell>
          <cell r="H2290" t="str">
            <v>B54YZ37  SAFETY YELLOW</v>
          </cell>
          <cell r="I2290">
            <v>8.8000001907348633</v>
          </cell>
          <cell r="J2290">
            <v>3</v>
          </cell>
        </row>
        <row r="2291">
          <cell r="A2291">
            <v>1.8480000400543213</v>
          </cell>
          <cell r="B2291" t="str">
            <v>001330207</v>
          </cell>
          <cell r="C2291" t="str">
            <v>XYLENE (O,M,PISOMERS)</v>
          </cell>
          <cell r="D2291" t="str">
            <v>L5MAINT</v>
          </cell>
          <cell r="E2291" t="str">
            <v>3963</v>
          </cell>
          <cell r="F2291">
            <v>7</v>
          </cell>
          <cell r="G2291" t="str">
            <v>GL</v>
          </cell>
          <cell r="H2291" t="str">
            <v>B54YZ37  SAFETY YELLOW</v>
          </cell>
          <cell r="I2291">
            <v>8.8000001907348633</v>
          </cell>
          <cell r="J2291">
            <v>3</v>
          </cell>
        </row>
        <row r="2292">
          <cell r="A2292">
            <v>0.26400000572204591</v>
          </cell>
          <cell r="B2292" t="str">
            <v>001330207</v>
          </cell>
          <cell r="C2292" t="str">
            <v>XYLENE (O,M,PISOMERS)</v>
          </cell>
          <cell r="D2292" t="str">
            <v>L740473</v>
          </cell>
          <cell r="E2292" t="str">
            <v>3963</v>
          </cell>
          <cell r="F2292">
            <v>1</v>
          </cell>
          <cell r="G2292" t="str">
            <v>GL</v>
          </cell>
          <cell r="H2292" t="str">
            <v>B54YZ37  SAFETY YELLOW</v>
          </cell>
          <cell r="I2292">
            <v>8.8000001907348633</v>
          </cell>
          <cell r="J2292">
            <v>3</v>
          </cell>
        </row>
        <row r="2293">
          <cell r="A2293">
            <v>0.52800001144409181</v>
          </cell>
          <cell r="B2293" t="str">
            <v>001330207</v>
          </cell>
          <cell r="C2293" t="str">
            <v>XYLENE (O,M,PISOMERS)</v>
          </cell>
          <cell r="D2293" t="str">
            <v>L74720</v>
          </cell>
          <cell r="E2293" t="str">
            <v>3963</v>
          </cell>
          <cell r="F2293">
            <v>2</v>
          </cell>
          <cell r="G2293" t="str">
            <v>GL</v>
          </cell>
          <cell r="H2293" t="str">
            <v>B54YZ37  SAFETY YELLOW</v>
          </cell>
          <cell r="I2293">
            <v>8.8000001907348633</v>
          </cell>
          <cell r="J2293">
            <v>3</v>
          </cell>
        </row>
        <row r="2294">
          <cell r="A2294">
            <v>0.52800001144409181</v>
          </cell>
          <cell r="B2294" t="str">
            <v>001330207</v>
          </cell>
          <cell r="C2294" t="str">
            <v>XYLENE (O,M,PISOMERS)</v>
          </cell>
          <cell r="D2294" t="str">
            <v>P2/6OILS</v>
          </cell>
          <cell r="E2294" t="str">
            <v>3963</v>
          </cell>
          <cell r="F2294">
            <v>2</v>
          </cell>
          <cell r="G2294" t="str">
            <v>GL</v>
          </cell>
          <cell r="H2294" t="str">
            <v>B54YZ37  SAFETY YELLOW</v>
          </cell>
          <cell r="I2294">
            <v>8.8000001907348633</v>
          </cell>
          <cell r="J2294">
            <v>3</v>
          </cell>
        </row>
        <row r="2295">
          <cell r="A2295">
            <v>1.3200000286102296</v>
          </cell>
          <cell r="B2295" t="str">
            <v>001330207</v>
          </cell>
          <cell r="C2295" t="str">
            <v>XYLENE (O,M,PISOMERS)</v>
          </cell>
          <cell r="D2295" t="str">
            <v>P2MAINT</v>
          </cell>
          <cell r="E2295" t="str">
            <v>3963</v>
          </cell>
          <cell r="F2295">
            <v>5</v>
          </cell>
          <cell r="G2295" t="str">
            <v>GL</v>
          </cell>
          <cell r="H2295" t="str">
            <v>B54YZ37  SAFETY YELLOW</v>
          </cell>
          <cell r="I2295">
            <v>8.8000001907348633</v>
          </cell>
          <cell r="J2295">
            <v>3</v>
          </cell>
        </row>
        <row r="2296">
          <cell r="A2296">
            <v>0.26400000572204591</v>
          </cell>
          <cell r="B2296" t="str">
            <v>001330207</v>
          </cell>
          <cell r="C2296" t="str">
            <v>XYLENE (O,M,PISOMERS)</v>
          </cell>
          <cell r="D2296" t="str">
            <v>X63MNTOF</v>
          </cell>
          <cell r="E2296" t="str">
            <v>3963</v>
          </cell>
          <cell r="F2296">
            <v>1</v>
          </cell>
          <cell r="G2296" t="str">
            <v>GL</v>
          </cell>
          <cell r="H2296" t="str">
            <v>B54YZ37  SAFETY YELLOW</v>
          </cell>
          <cell r="I2296">
            <v>8.8000001907348633</v>
          </cell>
          <cell r="J2296">
            <v>3</v>
          </cell>
        </row>
        <row r="2297">
          <cell r="A2297">
            <v>9.3240001201629639</v>
          </cell>
          <cell r="B2297" t="str">
            <v>001330207</v>
          </cell>
          <cell r="C2297" t="str">
            <v>XYLENE (O,M,PISOMERS)</v>
          </cell>
          <cell r="D2297" t="str">
            <v>L24PAINT</v>
          </cell>
          <cell r="E2297" t="str">
            <v>P1103</v>
          </cell>
          <cell r="F2297">
            <v>7</v>
          </cell>
          <cell r="G2297" t="str">
            <v>GL</v>
          </cell>
          <cell r="H2297" t="str">
            <v>PART B HARDNER</v>
          </cell>
          <cell r="I2297">
            <v>8.880000114440918</v>
          </cell>
          <cell r="J2297">
            <v>15</v>
          </cell>
        </row>
        <row r="2298">
          <cell r="A2298">
            <v>0.95229994220733716</v>
          </cell>
          <cell r="B2298" t="str">
            <v>001330207</v>
          </cell>
          <cell r="C2298" t="str">
            <v>XYLENE (O,M,PISOMERS)</v>
          </cell>
          <cell r="D2298" t="str">
            <v>L24PAINT</v>
          </cell>
          <cell r="E2298" t="str">
            <v>P281</v>
          </cell>
          <cell r="F2298">
            <v>1</v>
          </cell>
          <cell r="G2298" t="str">
            <v>GL</v>
          </cell>
          <cell r="H2298" t="str">
            <v>C-1947 GLYPTAL ALKYD</v>
          </cell>
          <cell r="I2298">
            <v>8.8999996185302734</v>
          </cell>
          <cell r="J2298">
            <v>10.699999809265137</v>
          </cell>
        </row>
        <row r="2299">
          <cell r="A2299">
            <v>4.0049998283386223</v>
          </cell>
          <cell r="B2299" t="str">
            <v>001330207</v>
          </cell>
          <cell r="C2299" t="str">
            <v>XYLENE (O,M,PISOMERS)</v>
          </cell>
          <cell r="D2299" t="str">
            <v>L24TRNS</v>
          </cell>
          <cell r="E2299" t="str">
            <v>P56</v>
          </cell>
          <cell r="F2299">
            <v>4.5</v>
          </cell>
          <cell r="G2299" t="str">
            <v>GL</v>
          </cell>
          <cell r="H2299" t="str">
            <v>KOT RED</v>
          </cell>
          <cell r="I2299">
            <v>8.8999996185302734</v>
          </cell>
          <cell r="J2299">
            <v>10</v>
          </cell>
        </row>
        <row r="2300">
          <cell r="A2300">
            <v>5.3399998506903613E-2</v>
          </cell>
          <cell r="B2300" t="str">
            <v>001330207</v>
          </cell>
          <cell r="C2300" t="str">
            <v>XYLENE (O,M,PISOMERS)</v>
          </cell>
          <cell r="D2300" t="str">
            <v>L44PNT</v>
          </cell>
          <cell r="E2300" t="str">
            <v>P681</v>
          </cell>
          <cell r="F2300">
            <v>3</v>
          </cell>
          <cell r="G2300" t="str">
            <v>GL</v>
          </cell>
          <cell r="H2300" t="str">
            <v>C-2191 GLYPTAL URETHANE</v>
          </cell>
          <cell r="I2300">
            <v>8.8999996185302734</v>
          </cell>
          <cell r="J2300">
            <v>0.20000000298023224</v>
          </cell>
        </row>
        <row r="2301">
          <cell r="A2301">
            <v>1.3349999427795409</v>
          </cell>
          <cell r="B2301" t="str">
            <v>001330207</v>
          </cell>
          <cell r="C2301" t="str">
            <v>XYLENE (O,M,PISOMERS)</v>
          </cell>
          <cell r="D2301" t="str">
            <v>L9783VM</v>
          </cell>
          <cell r="E2301" t="str">
            <v>P56</v>
          </cell>
          <cell r="F2301">
            <v>1.5</v>
          </cell>
          <cell r="G2301" t="str">
            <v>GL</v>
          </cell>
          <cell r="H2301" t="str">
            <v>KOT RED</v>
          </cell>
          <cell r="I2301">
            <v>8.8999996185302734</v>
          </cell>
          <cell r="J2301">
            <v>10</v>
          </cell>
        </row>
        <row r="2302">
          <cell r="A2302">
            <v>1.9045998844146743</v>
          </cell>
          <cell r="B2302" t="str">
            <v>001330207</v>
          </cell>
          <cell r="C2302" t="str">
            <v>XYLENE (O,M,PISOMERS)</v>
          </cell>
          <cell r="D2302" t="str">
            <v>LFMIEERR</v>
          </cell>
          <cell r="E2302" t="str">
            <v>P281</v>
          </cell>
          <cell r="F2302">
            <v>2</v>
          </cell>
          <cell r="G2302" t="str">
            <v>GL</v>
          </cell>
          <cell r="H2302" t="str">
            <v>C-1947 GLYPTAL ALKYD</v>
          </cell>
          <cell r="I2302">
            <v>8.8999996185302734</v>
          </cell>
          <cell r="J2302">
            <v>10.699999809265137</v>
          </cell>
        </row>
        <row r="2303">
          <cell r="A2303">
            <v>5.7137996532440232</v>
          </cell>
          <cell r="B2303" t="str">
            <v>001330207</v>
          </cell>
          <cell r="C2303" t="str">
            <v>XYLENE (O,M,PISOMERS)</v>
          </cell>
          <cell r="D2303" t="str">
            <v>P638384</v>
          </cell>
          <cell r="E2303" t="str">
            <v>P281</v>
          </cell>
          <cell r="F2303">
            <v>6</v>
          </cell>
          <cell r="G2303" t="str">
            <v>GL</v>
          </cell>
          <cell r="H2303" t="str">
            <v>C-1947 GLYPTAL ALKYD</v>
          </cell>
          <cell r="I2303">
            <v>8.8999996185302734</v>
          </cell>
          <cell r="J2303">
            <v>10.699999809265137</v>
          </cell>
        </row>
        <row r="2304">
          <cell r="A2304">
            <v>0.27300001144409181</v>
          </cell>
          <cell r="B2304" t="str">
            <v>001330207</v>
          </cell>
          <cell r="C2304" t="str">
            <v>XYLENE (O,M,PISOMERS)</v>
          </cell>
          <cell r="D2304" t="str">
            <v>T741382</v>
          </cell>
          <cell r="E2304" t="str">
            <v>P375</v>
          </cell>
          <cell r="F2304">
            <v>1.5</v>
          </cell>
          <cell r="G2304" t="str">
            <v>GL</v>
          </cell>
          <cell r="H2304" t="str">
            <v>F75XXA1261-1173 26152 TOUCHUP</v>
          </cell>
          <cell r="I2304">
            <v>9.1000003814697266</v>
          </cell>
          <cell r="J2304">
            <v>2</v>
          </cell>
        </row>
        <row r="2305">
          <cell r="A2305">
            <v>61.9230453527897</v>
          </cell>
          <cell r="B2305" t="str">
            <v>001330207</v>
          </cell>
          <cell r="C2305" t="str">
            <v>XYLENE (O,M,PISOMERS)</v>
          </cell>
          <cell r="D2305" t="str">
            <v>L10LEAN</v>
          </cell>
          <cell r="E2305" t="str">
            <v>P1090</v>
          </cell>
          <cell r="F2305">
            <v>29.264200210571289</v>
          </cell>
          <cell r="G2305" t="str">
            <v>GL</v>
          </cell>
          <cell r="H2305" t="str">
            <v>AL-101 GRAY</v>
          </cell>
          <cell r="I2305">
            <v>9.1999998092651367</v>
          </cell>
          <cell r="J2305">
            <v>23</v>
          </cell>
        </row>
        <row r="2306">
          <cell r="A2306">
            <v>78.581888530443223</v>
          </cell>
          <cell r="B2306" t="str">
            <v>001330207</v>
          </cell>
          <cell r="C2306" t="str">
            <v>XYLENE (O,M,PISOMERS)</v>
          </cell>
          <cell r="D2306" t="str">
            <v>L10PAINT</v>
          </cell>
          <cell r="E2306" t="str">
            <v>P1090</v>
          </cell>
          <cell r="F2306">
            <v>37.137001037597656</v>
          </cell>
          <cell r="G2306" t="str">
            <v>GL</v>
          </cell>
          <cell r="H2306" t="str">
            <v>AL-101 GRAY</v>
          </cell>
          <cell r="I2306">
            <v>9.1999998092651367</v>
          </cell>
          <cell r="J2306">
            <v>23</v>
          </cell>
        </row>
        <row r="2307">
          <cell r="A2307">
            <v>157.16293354741515</v>
          </cell>
          <cell r="B2307" t="str">
            <v>001330207</v>
          </cell>
          <cell r="C2307" t="str">
            <v>XYLENE (O,M,PISOMERS)</v>
          </cell>
          <cell r="D2307" t="str">
            <v>L10PC</v>
          </cell>
          <cell r="E2307" t="str">
            <v>P1090</v>
          </cell>
          <cell r="F2307">
            <v>74.273597717285156</v>
          </cell>
          <cell r="G2307" t="str">
            <v>GL</v>
          </cell>
          <cell r="H2307" t="str">
            <v>AL-101 GRAY</v>
          </cell>
          <cell r="I2307">
            <v>9.1999998092651367</v>
          </cell>
          <cell r="J2307">
            <v>23</v>
          </cell>
        </row>
        <row r="2308">
          <cell r="A2308">
            <v>58.750314724749778</v>
          </cell>
          <cell r="B2308" t="str">
            <v>001330207</v>
          </cell>
          <cell r="C2308" t="str">
            <v>XYLENE (O,M,PISOMERS)</v>
          </cell>
          <cell r="D2308" t="str">
            <v>L10PNT98</v>
          </cell>
          <cell r="E2308" t="str">
            <v>P1090</v>
          </cell>
          <cell r="F2308">
            <v>27.764799118041992</v>
          </cell>
          <cell r="G2308" t="str">
            <v>GL</v>
          </cell>
          <cell r="H2308" t="str">
            <v>AL-101 GRAY</v>
          </cell>
          <cell r="I2308">
            <v>9.1999998092651367</v>
          </cell>
          <cell r="J2308">
            <v>23</v>
          </cell>
        </row>
        <row r="2309">
          <cell r="A2309">
            <v>27.7873106025963</v>
          </cell>
          <cell r="B2309" t="str">
            <v>001330207</v>
          </cell>
          <cell r="C2309" t="str">
            <v>XYLENE (O,M,PISOMERS)</v>
          </cell>
          <cell r="D2309" t="str">
            <v>L240STA1</v>
          </cell>
          <cell r="E2309" t="str">
            <v>P1090</v>
          </cell>
          <cell r="F2309">
            <v>13.131999969482422</v>
          </cell>
          <cell r="G2309" t="str">
            <v>GL</v>
          </cell>
          <cell r="H2309" t="str">
            <v>AL-101 GRAY</v>
          </cell>
          <cell r="I2309">
            <v>9.1999998092651367</v>
          </cell>
          <cell r="J2309">
            <v>23</v>
          </cell>
        </row>
        <row r="2310">
          <cell r="A2310">
            <v>75.611025508195894</v>
          </cell>
          <cell r="B2310" t="str">
            <v>001330207</v>
          </cell>
          <cell r="C2310" t="str">
            <v>XYLENE (O,M,PISOMERS)</v>
          </cell>
          <cell r="D2310" t="str">
            <v>L240STA1A</v>
          </cell>
          <cell r="E2310" t="str">
            <v>P1090</v>
          </cell>
          <cell r="F2310">
            <v>35.732997894287109</v>
          </cell>
          <cell r="G2310" t="str">
            <v>GL</v>
          </cell>
          <cell r="H2310" t="str">
            <v>AL-101 GRAY</v>
          </cell>
          <cell r="I2310">
            <v>9.1999998092651367</v>
          </cell>
          <cell r="J2310">
            <v>23</v>
          </cell>
        </row>
        <row r="2311">
          <cell r="A2311">
            <v>9.5219998025894164</v>
          </cell>
          <cell r="B2311" t="str">
            <v>001330207</v>
          </cell>
          <cell r="C2311" t="str">
            <v>XYLENE (O,M,PISOMERS)</v>
          </cell>
          <cell r="D2311" t="str">
            <v>L60MAINT</v>
          </cell>
          <cell r="E2311" t="str">
            <v>P1090</v>
          </cell>
          <cell r="F2311">
            <v>4.5</v>
          </cell>
          <cell r="G2311" t="str">
            <v>GL</v>
          </cell>
          <cell r="H2311" t="str">
            <v>AL-101 GRAY</v>
          </cell>
          <cell r="I2311">
            <v>9.1999998092651367</v>
          </cell>
          <cell r="J2311">
            <v>23</v>
          </cell>
        </row>
        <row r="2312">
          <cell r="A2312">
            <v>33.339694893096933</v>
          </cell>
          <cell r="B2312" t="str">
            <v>001330207</v>
          </cell>
          <cell r="C2312" t="str">
            <v>XYLENE (O,M,PISOMERS)</v>
          </cell>
          <cell r="D2312" t="str">
            <v>L730402</v>
          </cell>
          <cell r="E2312" t="str">
            <v>P1090</v>
          </cell>
          <cell r="F2312">
            <v>15.755999565124512</v>
          </cell>
          <cell r="G2312" t="str">
            <v>GL</v>
          </cell>
          <cell r="H2312" t="str">
            <v>AL-101 GRAY</v>
          </cell>
          <cell r="I2312">
            <v>9.1999998092651367</v>
          </cell>
          <cell r="J2312">
            <v>23</v>
          </cell>
        </row>
        <row r="2313">
          <cell r="A2313">
            <v>4.7635390181015032</v>
          </cell>
          <cell r="B2313" t="str">
            <v>001330207</v>
          </cell>
          <cell r="C2313" t="str">
            <v>XYLENE (O,M,PISOMERS)</v>
          </cell>
          <cell r="D2313" t="str">
            <v>L730405</v>
          </cell>
          <cell r="E2313" t="str">
            <v>P1090</v>
          </cell>
          <cell r="F2313">
            <v>2.2511999607086182</v>
          </cell>
          <cell r="G2313" t="str">
            <v>GL</v>
          </cell>
          <cell r="H2313" t="str">
            <v>AL-101 GRAY</v>
          </cell>
          <cell r="I2313">
            <v>9.1999998092651367</v>
          </cell>
          <cell r="J2313">
            <v>23</v>
          </cell>
        </row>
        <row r="2314">
          <cell r="A2314">
            <v>61.916273533815414</v>
          </cell>
          <cell r="B2314" t="str">
            <v>001330207</v>
          </cell>
          <cell r="C2314" t="str">
            <v>XYLENE (O,M,PISOMERS)</v>
          </cell>
          <cell r="D2314" t="str">
            <v>L730407</v>
          </cell>
          <cell r="E2314" t="str">
            <v>P1090</v>
          </cell>
          <cell r="F2314">
            <v>29.26099967956543</v>
          </cell>
          <cell r="G2314" t="str">
            <v>GL</v>
          </cell>
          <cell r="H2314" t="str">
            <v>AL-101 GRAY</v>
          </cell>
          <cell r="I2314">
            <v>9.1999998092651367</v>
          </cell>
          <cell r="J2314">
            <v>23</v>
          </cell>
        </row>
        <row r="2315">
          <cell r="A2315">
            <v>389.20603106212536</v>
          </cell>
          <cell r="B2315" t="str">
            <v>001330207</v>
          </cell>
          <cell r="C2315" t="str">
            <v>XYLENE (O,M,PISOMERS)</v>
          </cell>
          <cell r="D2315" t="str">
            <v>L740473</v>
          </cell>
          <cell r="E2315" t="str">
            <v>P1090</v>
          </cell>
          <cell r="F2315">
            <v>183.93479919433594</v>
          </cell>
          <cell r="G2315" t="str">
            <v>GL</v>
          </cell>
          <cell r="H2315" t="str">
            <v>AL-101 GRAY</v>
          </cell>
          <cell r="I2315">
            <v>9.1999998092651367</v>
          </cell>
          <cell r="J2315">
            <v>23</v>
          </cell>
        </row>
        <row r="2316">
          <cell r="A2316">
            <v>2.3804999506473541</v>
          </cell>
          <cell r="B2316" t="str">
            <v>001330207</v>
          </cell>
          <cell r="C2316" t="str">
            <v>XYLENE (O,M,PISOMERS)</v>
          </cell>
          <cell r="D2316" t="str">
            <v>L9783VM</v>
          </cell>
          <cell r="E2316" t="str">
            <v>P1090</v>
          </cell>
          <cell r="F2316">
            <v>1.125</v>
          </cell>
          <cell r="G2316" t="str">
            <v>GL</v>
          </cell>
          <cell r="H2316" t="str">
            <v>AL-101 GRAY</v>
          </cell>
          <cell r="I2316">
            <v>9.1999998092651367</v>
          </cell>
          <cell r="J2316">
            <v>23</v>
          </cell>
        </row>
        <row r="2317">
          <cell r="A2317">
            <v>97.639430260089526</v>
          </cell>
          <cell r="B2317" t="str">
            <v>001330207</v>
          </cell>
          <cell r="C2317" t="str">
            <v>XYLENE (O,M,PISOMERS)</v>
          </cell>
          <cell r="D2317" t="str">
            <v>L9DPAINT</v>
          </cell>
          <cell r="E2317" t="str">
            <v>P1090</v>
          </cell>
          <cell r="F2317">
            <v>46.143398284912109</v>
          </cell>
          <cell r="G2317" t="str">
            <v>GL</v>
          </cell>
          <cell r="H2317" t="str">
            <v>AL-101 GRAY</v>
          </cell>
          <cell r="I2317">
            <v>9.1999998092651367</v>
          </cell>
          <cell r="J2317">
            <v>23</v>
          </cell>
        </row>
        <row r="2318">
          <cell r="A2318">
            <v>11.908847545253757</v>
          </cell>
          <cell r="B2318" t="str">
            <v>001330207</v>
          </cell>
          <cell r="C2318" t="str">
            <v>XYLENE (O,M,PISOMERS)</v>
          </cell>
          <cell r="D2318" t="str">
            <v>LALTOONA</v>
          </cell>
          <cell r="E2318" t="str">
            <v>P1090</v>
          </cell>
          <cell r="F2318">
            <v>5.6279997825622559</v>
          </cell>
          <cell r="G2318" t="str">
            <v>GL</v>
          </cell>
          <cell r="H2318" t="str">
            <v>AL-101 GRAY</v>
          </cell>
          <cell r="I2318">
            <v>9.1999998092651367</v>
          </cell>
          <cell r="J2318">
            <v>23</v>
          </cell>
        </row>
        <row r="2319">
          <cell r="A2319">
            <v>28.579964297958771</v>
          </cell>
          <cell r="B2319" t="str">
            <v>001330207</v>
          </cell>
          <cell r="C2319" t="str">
            <v>XYLENE (O,M,PISOMERS)</v>
          </cell>
          <cell r="D2319" t="str">
            <v>LFMIEERR</v>
          </cell>
          <cell r="E2319" t="str">
            <v>P1090</v>
          </cell>
          <cell r="F2319">
            <v>13.506599426269531</v>
          </cell>
          <cell r="G2319" t="str">
            <v>GL</v>
          </cell>
          <cell r="H2319" t="str">
            <v>AL-101 GRAY</v>
          </cell>
          <cell r="I2319">
            <v>9.1999998092651367</v>
          </cell>
          <cell r="J2319">
            <v>23</v>
          </cell>
        </row>
        <row r="2320">
          <cell r="A2320">
            <v>2.3804999506473541</v>
          </cell>
          <cell r="B2320" t="str">
            <v>001330207</v>
          </cell>
          <cell r="C2320" t="str">
            <v>XYLENE (O,M,PISOMERS)</v>
          </cell>
          <cell r="D2320" t="str">
            <v>P5422623</v>
          </cell>
          <cell r="E2320" t="str">
            <v>P1090</v>
          </cell>
          <cell r="F2320">
            <v>1.125</v>
          </cell>
          <cell r="G2320" t="str">
            <v>GL</v>
          </cell>
          <cell r="H2320" t="str">
            <v>AL-101 GRAY</v>
          </cell>
          <cell r="I2320">
            <v>9.1999998092651367</v>
          </cell>
          <cell r="J2320">
            <v>23</v>
          </cell>
        </row>
        <row r="2321">
          <cell r="A2321">
            <v>11.90673144641686</v>
          </cell>
          <cell r="B2321" t="str">
            <v>001330207</v>
          </cell>
          <cell r="C2321" t="str">
            <v>XYLENE (O,M,PISOMERS)</v>
          </cell>
          <cell r="D2321" t="str">
            <v>P637368</v>
          </cell>
          <cell r="E2321" t="str">
            <v>P1090</v>
          </cell>
          <cell r="F2321">
            <v>5.6269998550415039</v>
          </cell>
          <cell r="G2321" t="str">
            <v>GL</v>
          </cell>
          <cell r="H2321" t="str">
            <v>AL-101 GRAY</v>
          </cell>
          <cell r="I2321">
            <v>9.1999998092651367</v>
          </cell>
          <cell r="J2321">
            <v>23</v>
          </cell>
        </row>
        <row r="2322">
          <cell r="A2322">
            <v>4.7622694596981052</v>
          </cell>
          <cell r="B2322" t="str">
            <v>001330207</v>
          </cell>
          <cell r="C2322" t="str">
            <v>XYLENE (O,M,PISOMERS)</v>
          </cell>
          <cell r="D2322" t="str">
            <v>P638384</v>
          </cell>
          <cell r="E2322" t="str">
            <v>P1090</v>
          </cell>
          <cell r="F2322">
            <v>2.2505998611450195</v>
          </cell>
          <cell r="G2322" t="str">
            <v>GL</v>
          </cell>
          <cell r="H2322" t="str">
            <v>AL-101 GRAY</v>
          </cell>
          <cell r="I2322">
            <v>9.1999998092651367</v>
          </cell>
          <cell r="J2322">
            <v>23</v>
          </cell>
        </row>
        <row r="2323">
          <cell r="A2323">
            <v>2.3817695090507516</v>
          </cell>
          <cell r="B2323" t="str">
            <v>001330207</v>
          </cell>
          <cell r="C2323" t="str">
            <v>XYLENE (O,M,PISOMERS)</v>
          </cell>
          <cell r="D2323" t="str">
            <v>P638385</v>
          </cell>
          <cell r="E2323" t="str">
            <v>P1090</v>
          </cell>
          <cell r="F2323">
            <v>1.1255999803543091</v>
          </cell>
          <cell r="G2323" t="str">
            <v>GL</v>
          </cell>
          <cell r="H2323" t="str">
            <v>AL-101 GRAY</v>
          </cell>
          <cell r="I2323">
            <v>9.1999998092651367</v>
          </cell>
          <cell r="J2323">
            <v>23</v>
          </cell>
        </row>
        <row r="2324">
          <cell r="A2324">
            <v>33.338425082446683</v>
          </cell>
          <cell r="B2324" t="str">
            <v>001330207</v>
          </cell>
          <cell r="C2324" t="str">
            <v>XYLENE (O,M,PISOMERS)</v>
          </cell>
          <cell r="D2324" t="str">
            <v>T721325</v>
          </cell>
          <cell r="E2324" t="str">
            <v>P1090</v>
          </cell>
          <cell r="F2324">
            <v>15.755399703979492</v>
          </cell>
          <cell r="G2324" t="str">
            <v>GL</v>
          </cell>
          <cell r="H2324" t="str">
            <v>AL-101 GRAY</v>
          </cell>
          <cell r="I2324">
            <v>9.1999998092651367</v>
          </cell>
          <cell r="J2324">
            <v>23</v>
          </cell>
        </row>
        <row r="2325">
          <cell r="A2325">
            <v>5.1699997901916506</v>
          </cell>
          <cell r="B2325" t="str">
            <v>001330207</v>
          </cell>
          <cell r="C2325" t="str">
            <v>XYLENE (O,M,PISOMERS)</v>
          </cell>
          <cell r="D2325" t="str">
            <v>L10PAINT</v>
          </cell>
          <cell r="E2325" t="str">
            <v>P660</v>
          </cell>
          <cell r="F2325">
            <v>11</v>
          </cell>
          <cell r="G2325" t="str">
            <v>GL</v>
          </cell>
          <cell r="H2325" t="str">
            <v>F75XXN0578-1173</v>
          </cell>
          <cell r="I2325">
            <v>9.3999996185302734</v>
          </cell>
          <cell r="J2325">
            <v>5</v>
          </cell>
        </row>
        <row r="2326">
          <cell r="A2326">
            <v>2.1149999141693114</v>
          </cell>
          <cell r="B2326" t="str">
            <v>001330207</v>
          </cell>
          <cell r="C2326" t="str">
            <v>XYLENE (O,M,PISOMERS)</v>
          </cell>
          <cell r="D2326" t="str">
            <v>L10PNT98</v>
          </cell>
          <cell r="E2326" t="str">
            <v>P660</v>
          </cell>
          <cell r="F2326">
            <v>4.5</v>
          </cell>
          <cell r="G2326" t="str">
            <v>GL</v>
          </cell>
          <cell r="H2326" t="str">
            <v>F75XXN0578-1173</v>
          </cell>
          <cell r="I2326">
            <v>9.3999996185302734</v>
          </cell>
          <cell r="J2326">
            <v>5</v>
          </cell>
        </row>
        <row r="2327">
          <cell r="A2327">
            <v>1.4099999427795411</v>
          </cell>
          <cell r="B2327" t="str">
            <v>001330207</v>
          </cell>
          <cell r="C2327" t="str">
            <v>XYLENE (O,M,PISOMERS)</v>
          </cell>
          <cell r="D2327" t="str">
            <v>L10PSFE</v>
          </cell>
          <cell r="E2327" t="str">
            <v>P660</v>
          </cell>
          <cell r="F2327">
            <v>3</v>
          </cell>
          <cell r="G2327" t="str">
            <v>GL</v>
          </cell>
          <cell r="H2327" t="str">
            <v>F75XXN0578-1173</v>
          </cell>
          <cell r="I2327">
            <v>9.3999996185302734</v>
          </cell>
          <cell r="J2327">
            <v>5</v>
          </cell>
        </row>
        <row r="2328">
          <cell r="A2328">
            <v>2.4674998998641966</v>
          </cell>
          <cell r="B2328" t="str">
            <v>001330207</v>
          </cell>
          <cell r="C2328" t="str">
            <v>XYLENE (O,M,PISOMERS)</v>
          </cell>
          <cell r="D2328" t="str">
            <v>L240STA1</v>
          </cell>
          <cell r="E2328" t="str">
            <v>P660</v>
          </cell>
          <cell r="F2328">
            <v>5.25</v>
          </cell>
          <cell r="G2328" t="str">
            <v>GL</v>
          </cell>
          <cell r="H2328" t="str">
            <v>F75XXN0578-1173</v>
          </cell>
          <cell r="I2328">
            <v>9.3999996185302734</v>
          </cell>
          <cell r="J2328">
            <v>5</v>
          </cell>
        </row>
        <row r="2329">
          <cell r="A2329">
            <v>2.1149999141693114</v>
          </cell>
          <cell r="B2329" t="str">
            <v>001330207</v>
          </cell>
          <cell r="C2329" t="str">
            <v>XYLENE (O,M,PISOMERS)</v>
          </cell>
          <cell r="D2329" t="str">
            <v>L240STA1A</v>
          </cell>
          <cell r="E2329" t="str">
            <v>P660</v>
          </cell>
          <cell r="F2329">
            <v>4.5</v>
          </cell>
          <cell r="G2329" t="str">
            <v>GL</v>
          </cell>
          <cell r="H2329" t="str">
            <v>F75XXN0578-1173</v>
          </cell>
          <cell r="I2329">
            <v>9.3999996185302734</v>
          </cell>
          <cell r="J2329">
            <v>5</v>
          </cell>
        </row>
        <row r="2330">
          <cell r="A2330">
            <v>5.874999761581421E-2</v>
          </cell>
          <cell r="B2330" t="str">
            <v>001330207</v>
          </cell>
          <cell r="C2330" t="str">
            <v>XYLENE (O,M,PISOMERS)</v>
          </cell>
          <cell r="D2330" t="str">
            <v>L24MAINT</v>
          </cell>
          <cell r="E2330" t="str">
            <v>P660</v>
          </cell>
          <cell r="F2330">
            <v>0.125</v>
          </cell>
          <cell r="G2330" t="str">
            <v>GL</v>
          </cell>
          <cell r="H2330" t="str">
            <v>F75XXN0578-1173</v>
          </cell>
          <cell r="I2330">
            <v>9.3999996185302734</v>
          </cell>
          <cell r="J2330">
            <v>5</v>
          </cell>
        </row>
        <row r="2331">
          <cell r="A2331">
            <v>0.11749999523162842</v>
          </cell>
          <cell r="B2331" t="str">
            <v>001330207</v>
          </cell>
          <cell r="C2331" t="str">
            <v>XYLENE (O,M,PISOMERS)</v>
          </cell>
          <cell r="D2331" t="str">
            <v>L24PAINT</v>
          </cell>
          <cell r="E2331" t="str">
            <v>P660</v>
          </cell>
          <cell r="F2331">
            <v>0.25</v>
          </cell>
          <cell r="G2331" t="str">
            <v>GL</v>
          </cell>
          <cell r="H2331" t="str">
            <v>F75XXN0578-1173</v>
          </cell>
          <cell r="I2331">
            <v>9.3999996185302734</v>
          </cell>
          <cell r="J2331">
            <v>5</v>
          </cell>
        </row>
        <row r="2332">
          <cell r="A2332">
            <v>9.5174996137619008</v>
          </cell>
          <cell r="B2332" t="str">
            <v>001330207</v>
          </cell>
          <cell r="C2332" t="str">
            <v>XYLENE (O,M,PISOMERS)</v>
          </cell>
          <cell r="D2332" t="str">
            <v>L730407</v>
          </cell>
          <cell r="E2332" t="str">
            <v>P660</v>
          </cell>
          <cell r="F2332">
            <v>20.25</v>
          </cell>
          <cell r="G2332" t="str">
            <v>GL</v>
          </cell>
          <cell r="H2332" t="str">
            <v>F75XXN0578-1173</v>
          </cell>
          <cell r="I2332">
            <v>9.3999996185302734</v>
          </cell>
          <cell r="J2332">
            <v>5</v>
          </cell>
        </row>
        <row r="2333">
          <cell r="A2333">
            <v>25.26249897480011</v>
          </cell>
          <cell r="B2333" t="str">
            <v>001330207</v>
          </cell>
          <cell r="C2333" t="str">
            <v>XYLENE (O,M,PISOMERS)</v>
          </cell>
          <cell r="D2333" t="str">
            <v>L7CABPNT</v>
          </cell>
          <cell r="E2333" t="str">
            <v>P660</v>
          </cell>
          <cell r="F2333">
            <v>53.75</v>
          </cell>
          <cell r="G2333" t="str">
            <v>GL</v>
          </cell>
          <cell r="H2333" t="str">
            <v>F75XXN0578-1173</v>
          </cell>
          <cell r="I2333">
            <v>9.3999996185302734</v>
          </cell>
          <cell r="J2333">
            <v>5</v>
          </cell>
        </row>
        <row r="2334">
          <cell r="A2334">
            <v>2.1149999141693114</v>
          </cell>
          <cell r="B2334" t="str">
            <v>001330207</v>
          </cell>
          <cell r="C2334" t="str">
            <v>XYLENE (O,M,PISOMERS)</v>
          </cell>
          <cell r="D2334" t="str">
            <v>LFMIEERR</v>
          </cell>
          <cell r="E2334" t="str">
            <v>P660</v>
          </cell>
          <cell r="F2334">
            <v>4.5</v>
          </cell>
          <cell r="G2334" t="str">
            <v>GL</v>
          </cell>
          <cell r="H2334" t="str">
            <v>F75XXN0578-1173</v>
          </cell>
          <cell r="I2334">
            <v>9.3999996185302734</v>
          </cell>
          <cell r="J2334">
            <v>5</v>
          </cell>
        </row>
        <row r="2335">
          <cell r="A2335">
            <v>0.456000018119812</v>
          </cell>
          <cell r="B2335" t="str">
            <v>001330207</v>
          </cell>
          <cell r="C2335" t="str">
            <v>XYLENE (O,M,PISOMERS)</v>
          </cell>
          <cell r="D2335" t="str">
            <v>L10PAINT</v>
          </cell>
          <cell r="E2335" t="str">
            <v>P547</v>
          </cell>
          <cell r="F2335">
            <v>16</v>
          </cell>
          <cell r="G2335" t="str">
            <v>GL</v>
          </cell>
          <cell r="H2335" t="str">
            <v>C-2302 LOW HAPS</v>
          </cell>
          <cell r="I2335">
            <v>9.5</v>
          </cell>
          <cell r="J2335">
            <v>0.30000001192092896</v>
          </cell>
        </row>
        <row r="2336">
          <cell r="A2336">
            <v>0.68400002717971797</v>
          </cell>
          <cell r="B2336" t="str">
            <v>001330207</v>
          </cell>
          <cell r="C2336" t="str">
            <v>XYLENE (O,M,PISOMERS)</v>
          </cell>
          <cell r="D2336" t="str">
            <v>L10PMRPG</v>
          </cell>
          <cell r="E2336" t="str">
            <v>P547</v>
          </cell>
          <cell r="F2336">
            <v>24</v>
          </cell>
          <cell r="G2336" t="str">
            <v>GL</v>
          </cell>
          <cell r="H2336" t="str">
            <v>C-2302 LOW HAPS</v>
          </cell>
          <cell r="I2336">
            <v>9.5</v>
          </cell>
          <cell r="J2336">
            <v>0.30000001192092896</v>
          </cell>
        </row>
        <row r="2337">
          <cell r="A2337">
            <v>3.4200001358985901</v>
          </cell>
          <cell r="B2337" t="str">
            <v>001330207</v>
          </cell>
          <cell r="C2337" t="str">
            <v>XYLENE (O,M,PISOMERS)</v>
          </cell>
          <cell r="D2337" t="str">
            <v>L10PMRPG</v>
          </cell>
          <cell r="E2337" t="str">
            <v>P754</v>
          </cell>
          <cell r="F2337">
            <v>120</v>
          </cell>
          <cell r="G2337" t="str">
            <v>GL</v>
          </cell>
          <cell r="H2337" t="str">
            <v>C-2314B POLYAMIDE</v>
          </cell>
          <cell r="I2337">
            <v>9.5</v>
          </cell>
          <cell r="J2337">
            <v>0.30000001192092896</v>
          </cell>
        </row>
        <row r="2338">
          <cell r="A2338">
            <v>1.5390000611543655</v>
          </cell>
          <cell r="B2338" t="str">
            <v>001330207</v>
          </cell>
          <cell r="C2338" t="str">
            <v>XYLENE (O,M,PISOMERS)</v>
          </cell>
          <cell r="D2338" t="str">
            <v>L63SALES</v>
          </cell>
          <cell r="E2338" t="str">
            <v>P547</v>
          </cell>
          <cell r="F2338">
            <v>54</v>
          </cell>
          <cell r="G2338" t="str">
            <v>GL</v>
          </cell>
          <cell r="H2338" t="str">
            <v>C-2302 LOW HAPS</v>
          </cell>
          <cell r="I2338">
            <v>9.5</v>
          </cell>
          <cell r="J2338">
            <v>0.30000001192092896</v>
          </cell>
        </row>
        <row r="2339">
          <cell r="A2339">
            <v>1.4535000577569008</v>
          </cell>
          <cell r="B2339" t="str">
            <v>001330207</v>
          </cell>
          <cell r="C2339" t="str">
            <v>XYLENE (O,M,PISOMERS)</v>
          </cell>
          <cell r="D2339" t="str">
            <v>L63SALES</v>
          </cell>
          <cell r="E2339" t="str">
            <v>P754</v>
          </cell>
          <cell r="F2339">
            <v>51</v>
          </cell>
          <cell r="G2339" t="str">
            <v>GL</v>
          </cell>
          <cell r="H2339" t="str">
            <v>C-2314B POLYAMIDE</v>
          </cell>
          <cell r="I2339">
            <v>9.5</v>
          </cell>
          <cell r="J2339">
            <v>0.30000001192092896</v>
          </cell>
        </row>
        <row r="2340">
          <cell r="A2340">
            <v>0.21375000849366188</v>
          </cell>
          <cell r="B2340" t="str">
            <v>001330207</v>
          </cell>
          <cell r="C2340" t="str">
            <v>XYLENE (O,M,PISOMERS)</v>
          </cell>
          <cell r="D2340" t="str">
            <v>L7CABPNT</v>
          </cell>
          <cell r="E2340" t="str">
            <v>P547</v>
          </cell>
          <cell r="F2340">
            <v>7.5</v>
          </cell>
          <cell r="G2340" t="str">
            <v>GL</v>
          </cell>
          <cell r="H2340" t="str">
            <v>C-2302 LOW HAPS</v>
          </cell>
          <cell r="I2340">
            <v>9.5</v>
          </cell>
          <cell r="J2340">
            <v>0.30000001192092896</v>
          </cell>
        </row>
        <row r="2341">
          <cell r="A2341">
            <v>2.76450010985136</v>
          </cell>
          <cell r="B2341" t="str">
            <v>001330207</v>
          </cell>
          <cell r="C2341" t="str">
            <v>XYLENE (O,M,PISOMERS)</v>
          </cell>
          <cell r="D2341" t="str">
            <v>L9DPAINT</v>
          </cell>
          <cell r="E2341" t="str">
            <v>P547</v>
          </cell>
          <cell r="F2341">
            <v>97</v>
          </cell>
          <cell r="G2341" t="str">
            <v>GL</v>
          </cell>
          <cell r="H2341" t="str">
            <v>C-2302 LOW HAPS</v>
          </cell>
          <cell r="I2341">
            <v>9.5</v>
          </cell>
          <cell r="J2341">
            <v>0.30000001192092896</v>
          </cell>
        </row>
        <row r="2342">
          <cell r="A2342">
            <v>1.440000057220459</v>
          </cell>
          <cell r="B2342" t="str">
            <v>001330207</v>
          </cell>
          <cell r="C2342" t="str">
            <v>XYLENE (O,M,PISOMERS)</v>
          </cell>
          <cell r="D2342" t="str">
            <v>L10LEAN</v>
          </cell>
          <cell r="E2342" t="str">
            <v>P585</v>
          </cell>
          <cell r="F2342">
            <v>3</v>
          </cell>
          <cell r="G2342" t="str">
            <v>GL</v>
          </cell>
          <cell r="H2342" t="str">
            <v>F75XXH0915-1173</v>
          </cell>
          <cell r="I2342">
            <v>9.6000003814697266</v>
          </cell>
          <cell r="J2342">
            <v>5</v>
          </cell>
        </row>
        <row r="2343">
          <cell r="A2343">
            <v>10.320000410079956</v>
          </cell>
          <cell r="B2343" t="str">
            <v>001330207</v>
          </cell>
          <cell r="C2343" t="str">
            <v>XYLENE (O,M,PISOMERS)</v>
          </cell>
          <cell r="D2343" t="str">
            <v>L10PAINT</v>
          </cell>
          <cell r="E2343" t="str">
            <v>P585</v>
          </cell>
          <cell r="F2343">
            <v>21.5</v>
          </cell>
          <cell r="G2343" t="str">
            <v>GL</v>
          </cell>
          <cell r="H2343" t="str">
            <v>F75XXH0915-1173</v>
          </cell>
          <cell r="I2343">
            <v>9.6000003814697266</v>
          </cell>
          <cell r="J2343">
            <v>5</v>
          </cell>
        </row>
        <row r="2344">
          <cell r="A2344">
            <v>1.440000057220459</v>
          </cell>
          <cell r="B2344" t="str">
            <v>001330207</v>
          </cell>
          <cell r="C2344" t="str">
            <v>XYLENE (O,M,PISOMERS)</v>
          </cell>
          <cell r="D2344" t="str">
            <v>L10PC</v>
          </cell>
          <cell r="E2344" t="str">
            <v>P585</v>
          </cell>
          <cell r="F2344">
            <v>3</v>
          </cell>
          <cell r="G2344" t="str">
            <v>GL</v>
          </cell>
          <cell r="H2344" t="str">
            <v>F75XXH0915-1173</v>
          </cell>
          <cell r="I2344">
            <v>9.6000003814697266</v>
          </cell>
          <cell r="J2344">
            <v>5</v>
          </cell>
        </row>
        <row r="2345">
          <cell r="A2345">
            <v>5.7600002288818359</v>
          </cell>
          <cell r="B2345" t="str">
            <v>001330207</v>
          </cell>
          <cell r="C2345" t="str">
            <v>XYLENE (O,M,PISOMERS)</v>
          </cell>
          <cell r="D2345" t="str">
            <v>L10PNT98</v>
          </cell>
          <cell r="E2345" t="str">
            <v>P585</v>
          </cell>
          <cell r="F2345">
            <v>12</v>
          </cell>
          <cell r="G2345" t="str">
            <v>GL</v>
          </cell>
          <cell r="H2345" t="str">
            <v>F75XXH0915-1173</v>
          </cell>
          <cell r="I2345">
            <v>9.6000003814697266</v>
          </cell>
          <cell r="J2345">
            <v>5</v>
          </cell>
        </row>
        <row r="2346">
          <cell r="A2346">
            <v>5.7600002288818359</v>
          </cell>
          <cell r="B2346" t="str">
            <v>001330207</v>
          </cell>
          <cell r="C2346" t="str">
            <v>XYLENE (O,M,PISOMERS)</v>
          </cell>
          <cell r="D2346" t="str">
            <v>L240STA1</v>
          </cell>
          <cell r="E2346" t="str">
            <v>P585</v>
          </cell>
          <cell r="F2346">
            <v>12</v>
          </cell>
          <cell r="G2346" t="str">
            <v>GL</v>
          </cell>
          <cell r="H2346" t="str">
            <v>F75XXH0915-1173</v>
          </cell>
          <cell r="I2346">
            <v>9.6000003814697266</v>
          </cell>
          <cell r="J2346">
            <v>5</v>
          </cell>
        </row>
        <row r="2347">
          <cell r="A2347">
            <v>6.3600002527236938</v>
          </cell>
          <cell r="B2347" t="str">
            <v>001330207</v>
          </cell>
          <cell r="C2347" t="str">
            <v>XYLENE (O,M,PISOMERS)</v>
          </cell>
          <cell r="D2347" t="str">
            <v>L240STA1A</v>
          </cell>
          <cell r="E2347" t="str">
            <v>P585</v>
          </cell>
          <cell r="F2347">
            <v>13.25</v>
          </cell>
          <cell r="G2347" t="str">
            <v>GL</v>
          </cell>
          <cell r="H2347" t="str">
            <v>F75XXH0915-1173</v>
          </cell>
          <cell r="I2347">
            <v>9.6000003814697266</v>
          </cell>
          <cell r="J2347">
            <v>5</v>
          </cell>
        </row>
        <row r="2348">
          <cell r="A2348">
            <v>8.6400003433227539</v>
          </cell>
          <cell r="B2348" t="str">
            <v>001330207</v>
          </cell>
          <cell r="C2348" t="str">
            <v>XYLENE (O,M,PISOMERS)</v>
          </cell>
          <cell r="D2348" t="str">
            <v>L730407</v>
          </cell>
          <cell r="E2348" t="str">
            <v>P585</v>
          </cell>
          <cell r="F2348">
            <v>18</v>
          </cell>
          <cell r="G2348" t="str">
            <v>GL</v>
          </cell>
          <cell r="H2348" t="str">
            <v>F75XXH0915-1173</v>
          </cell>
          <cell r="I2348">
            <v>9.6000003814697266</v>
          </cell>
          <cell r="J2348">
            <v>5</v>
          </cell>
        </row>
        <row r="2349">
          <cell r="A2349">
            <v>57.900002300739288</v>
          </cell>
          <cell r="B2349" t="str">
            <v>001330207</v>
          </cell>
          <cell r="C2349" t="str">
            <v>XYLENE (O,M,PISOMERS)</v>
          </cell>
          <cell r="D2349" t="str">
            <v>L740473</v>
          </cell>
          <cell r="E2349" t="str">
            <v>P585</v>
          </cell>
          <cell r="F2349">
            <v>120.625</v>
          </cell>
          <cell r="G2349" t="str">
            <v>GL</v>
          </cell>
          <cell r="H2349" t="str">
            <v>F75XXH0915-1173</v>
          </cell>
          <cell r="I2349">
            <v>9.6000003814697266</v>
          </cell>
          <cell r="J2349">
            <v>5</v>
          </cell>
        </row>
        <row r="2350">
          <cell r="A2350">
            <v>2.1600000858306885</v>
          </cell>
          <cell r="B2350" t="str">
            <v>001330207</v>
          </cell>
          <cell r="C2350" t="str">
            <v>XYLENE (O,M,PISOMERS)</v>
          </cell>
          <cell r="D2350" t="str">
            <v>LFMIEERR</v>
          </cell>
          <cell r="E2350" t="str">
            <v>P585</v>
          </cell>
          <cell r="F2350">
            <v>4.5</v>
          </cell>
          <cell r="G2350" t="str">
            <v>GL</v>
          </cell>
          <cell r="H2350" t="str">
            <v>F75XXH0915-1173</v>
          </cell>
          <cell r="I2350">
            <v>9.6000003814697266</v>
          </cell>
          <cell r="J2350">
            <v>5</v>
          </cell>
        </row>
        <row r="2351">
          <cell r="A2351">
            <v>5.880000114440918</v>
          </cell>
          <cell r="B2351" t="str">
            <v>001330207</v>
          </cell>
          <cell r="C2351" t="str">
            <v>XYLENE (O,M,PISOMERS)</v>
          </cell>
          <cell r="D2351" t="str">
            <v>L52PAINT</v>
          </cell>
          <cell r="E2351" t="str">
            <v>P422</v>
          </cell>
          <cell r="F2351">
            <v>8</v>
          </cell>
          <cell r="G2351" t="str">
            <v>GL</v>
          </cell>
          <cell r="H2351" t="str">
            <v>C-1962 GLYPTAL ALKYD</v>
          </cell>
          <cell r="I2351">
            <v>9.8000001907348633</v>
          </cell>
          <cell r="J2351">
            <v>7.5</v>
          </cell>
        </row>
        <row r="2352">
          <cell r="A2352">
            <v>1.4700000286102295</v>
          </cell>
          <cell r="B2352" t="str">
            <v>001330207</v>
          </cell>
          <cell r="C2352" t="str">
            <v>XYLENE (O,M,PISOMERS)</v>
          </cell>
          <cell r="D2352" t="str">
            <v>P638384</v>
          </cell>
          <cell r="E2352" t="str">
            <v>P422</v>
          </cell>
          <cell r="F2352">
            <v>2</v>
          </cell>
          <cell r="G2352" t="str">
            <v>GL</v>
          </cell>
          <cell r="H2352" t="str">
            <v>C-1962 GLYPTAL ALKYD</v>
          </cell>
          <cell r="I2352">
            <v>9.8000001907348633</v>
          </cell>
          <cell r="J2352">
            <v>7.5</v>
          </cell>
        </row>
        <row r="2353">
          <cell r="A2353">
            <v>9.0636000347137458</v>
          </cell>
          <cell r="B2353" t="str">
            <v>001330207</v>
          </cell>
          <cell r="C2353" t="str">
            <v>XYLENE (O,M,PISOMERS)</v>
          </cell>
          <cell r="D2353" t="str">
            <v>L24PAINT</v>
          </cell>
          <cell r="E2353" t="str">
            <v>P1102</v>
          </cell>
          <cell r="F2353">
            <v>7</v>
          </cell>
          <cell r="G2353" t="str">
            <v>GL</v>
          </cell>
          <cell r="H2353" t="str">
            <v>SAFETY YELLOW</v>
          </cell>
          <cell r="I2353">
            <v>9.9600000381469727</v>
          </cell>
          <cell r="J2353">
            <v>13</v>
          </cell>
        </row>
        <row r="2354">
          <cell r="A2354">
            <v>0.51660001426935187</v>
          </cell>
          <cell r="B2354" t="str">
            <v>001330207</v>
          </cell>
          <cell r="C2354" t="str">
            <v>XYLENE (O,M,PISOMERS)</v>
          </cell>
          <cell r="D2354" t="str">
            <v>L10LEAN</v>
          </cell>
          <cell r="E2354" t="str">
            <v>4474</v>
          </cell>
          <cell r="F2354">
            <v>9.8400001525878906</v>
          </cell>
          <cell r="G2354" t="str">
            <v>GL</v>
          </cell>
          <cell r="H2354" t="str">
            <v>BETASEAL(R) 57502 URETHANE ADH</v>
          </cell>
          <cell r="I2354">
            <v>10.5</v>
          </cell>
          <cell r="J2354">
            <v>0.5</v>
          </cell>
        </row>
        <row r="2355">
          <cell r="A2355">
            <v>0.72324000120162968</v>
          </cell>
          <cell r="B2355" t="str">
            <v>001330207</v>
          </cell>
          <cell r="C2355" t="str">
            <v>XYLENE (O,M,PISOMERS)</v>
          </cell>
          <cell r="D2355" t="str">
            <v>L10PAMT</v>
          </cell>
          <cell r="E2355" t="str">
            <v>4474</v>
          </cell>
          <cell r="F2355">
            <v>13.776000022888184</v>
          </cell>
          <cell r="G2355" t="str">
            <v>GL</v>
          </cell>
          <cell r="H2355" t="str">
            <v>BETASEAL(R) 57502 URETHANE ADH</v>
          </cell>
          <cell r="I2355">
            <v>10.5</v>
          </cell>
          <cell r="J2355">
            <v>0.5</v>
          </cell>
        </row>
        <row r="2356">
          <cell r="A2356">
            <v>0.76781250000000001</v>
          </cell>
          <cell r="B2356" t="str">
            <v>001330207</v>
          </cell>
          <cell r="C2356" t="str">
            <v>XYLENE (O,M,PISOMERS)</v>
          </cell>
          <cell r="D2356" t="str">
            <v>L9783VM</v>
          </cell>
          <cell r="E2356" t="str">
            <v>P1163</v>
          </cell>
          <cell r="F2356">
            <v>1.125</v>
          </cell>
          <cell r="G2356" t="str">
            <v>GL</v>
          </cell>
          <cell r="H2356" t="str">
            <v>Missing MSDS - SM PT91260</v>
          </cell>
          <cell r="I2356">
            <v>10.5</v>
          </cell>
          <cell r="J2356">
            <v>6.5</v>
          </cell>
        </row>
        <row r="2357">
          <cell r="A2357">
            <v>31.391998901367188</v>
          </cell>
          <cell r="B2357" t="str">
            <v>001330207</v>
          </cell>
          <cell r="C2357" t="str">
            <v>XYLENE (O,M,PISOMERS)</v>
          </cell>
          <cell r="D2357" t="str">
            <v>L10PAINT</v>
          </cell>
          <cell r="E2357" t="str">
            <v>P1045</v>
          </cell>
          <cell r="F2357">
            <v>72</v>
          </cell>
          <cell r="G2357" t="str">
            <v>GL</v>
          </cell>
          <cell r="H2357" t="str">
            <v>373P25735 LOW HAPS GRAY</v>
          </cell>
          <cell r="I2357">
            <v>10.899999618530273</v>
          </cell>
          <cell r="J2357">
            <v>4</v>
          </cell>
        </row>
        <row r="2358">
          <cell r="A2358">
            <v>1292.3039547729493</v>
          </cell>
          <cell r="B2358" t="str">
            <v>001330207</v>
          </cell>
          <cell r="C2358" t="str">
            <v>XYLENE (O,M,PISOMERS)</v>
          </cell>
          <cell r="D2358" t="str">
            <v>L10PSFE</v>
          </cell>
          <cell r="E2358" t="str">
            <v>P1045</v>
          </cell>
          <cell r="F2358">
            <v>2964</v>
          </cell>
          <cell r="G2358" t="str">
            <v>GL</v>
          </cell>
          <cell r="H2358" t="str">
            <v>373P25735 LOW HAPS GRAY</v>
          </cell>
          <cell r="I2358">
            <v>10.899999618530273</v>
          </cell>
          <cell r="J2358">
            <v>4</v>
          </cell>
        </row>
        <row r="2359">
          <cell r="A2359">
            <v>60.861236963577241</v>
          </cell>
          <cell r="B2359" t="str">
            <v>001330207</v>
          </cell>
          <cell r="C2359" t="str">
            <v>XYLENE (O,M,PISOMERS)</v>
          </cell>
          <cell r="D2359" t="str">
            <v>L44PNT</v>
          </cell>
          <cell r="E2359" t="str">
            <v>P827</v>
          </cell>
          <cell r="F2359">
            <v>118.80000305175781</v>
          </cell>
          <cell r="G2359" t="str">
            <v>GL</v>
          </cell>
          <cell r="H2359" t="str">
            <v>C-2378-4</v>
          </cell>
          <cell r="I2359">
            <v>10.899999618530273</v>
          </cell>
          <cell r="J2359">
            <v>4.6999998092651367</v>
          </cell>
        </row>
        <row r="2360">
          <cell r="A2360">
            <v>13.648799248886116</v>
          </cell>
          <cell r="B2360" t="str">
            <v>001330207</v>
          </cell>
          <cell r="C2360" t="str">
            <v>XYLENE (O,M,PISOMERS)</v>
          </cell>
          <cell r="D2360" t="str">
            <v>L63SALES</v>
          </cell>
          <cell r="E2360" t="str">
            <v>P914</v>
          </cell>
          <cell r="F2360">
            <v>26.399999618530273</v>
          </cell>
          <cell r="G2360" t="str">
            <v>GL</v>
          </cell>
          <cell r="H2360" t="str">
            <v>C-2396 URETHANE</v>
          </cell>
          <cell r="I2360">
            <v>11</v>
          </cell>
          <cell r="J2360">
            <v>4.6999998092651367</v>
          </cell>
        </row>
        <row r="2361">
          <cell r="A2361">
            <v>4.9950001716613768</v>
          </cell>
          <cell r="B2361" t="str">
            <v>001330207</v>
          </cell>
          <cell r="C2361" t="str">
            <v>XYLENE (O,M,PISOMERS)</v>
          </cell>
          <cell r="D2361" t="str">
            <v>L24PAINT</v>
          </cell>
          <cell r="E2361" t="str">
            <v>P722</v>
          </cell>
          <cell r="F2361">
            <v>5</v>
          </cell>
          <cell r="G2361" t="str">
            <v>GL</v>
          </cell>
          <cell r="H2361" t="str">
            <v>B67AQ1001 DECK GRAY</v>
          </cell>
          <cell r="I2361">
            <v>11.100000381469727</v>
          </cell>
          <cell r="J2361">
            <v>9</v>
          </cell>
        </row>
        <row r="2362">
          <cell r="A2362">
            <v>1.2311999771475786</v>
          </cell>
          <cell r="B2362" t="str">
            <v>001330207</v>
          </cell>
          <cell r="C2362" t="str">
            <v>XYLENE (O,M,PISOMERS)</v>
          </cell>
          <cell r="D2362" t="str">
            <v>L10PAINT</v>
          </cell>
          <cell r="E2362" t="str">
            <v>P546</v>
          </cell>
          <cell r="F2362">
            <v>54</v>
          </cell>
          <cell r="G2362" t="str">
            <v>GL</v>
          </cell>
          <cell r="H2362" t="str">
            <v>C-2095A</v>
          </cell>
          <cell r="I2362">
            <v>11.399999618530273</v>
          </cell>
          <cell r="J2362">
            <v>0.20000000298023224</v>
          </cell>
        </row>
        <row r="2363">
          <cell r="A2363">
            <v>3.6935999314427357</v>
          </cell>
          <cell r="B2363" t="str">
            <v>001330207</v>
          </cell>
          <cell r="C2363" t="str">
            <v>XYLENE (O,M,PISOMERS)</v>
          </cell>
          <cell r="D2363" t="str">
            <v>L63SALES</v>
          </cell>
          <cell r="E2363" t="str">
            <v>P546</v>
          </cell>
          <cell r="F2363">
            <v>162</v>
          </cell>
          <cell r="G2363" t="str">
            <v>GL</v>
          </cell>
          <cell r="H2363" t="str">
            <v>C-2095A</v>
          </cell>
          <cell r="I2363">
            <v>11.399999618530273</v>
          </cell>
          <cell r="J2363">
            <v>0.20000000298023224</v>
          </cell>
        </row>
        <row r="2364">
          <cell r="A2364">
            <v>0.61559998857378928</v>
          </cell>
          <cell r="B2364" t="str">
            <v>001330207</v>
          </cell>
          <cell r="C2364" t="str">
            <v>XYLENE (O,M,PISOMERS)</v>
          </cell>
          <cell r="D2364" t="str">
            <v>L7CABPNT</v>
          </cell>
          <cell r="E2364" t="str">
            <v>P546</v>
          </cell>
          <cell r="F2364">
            <v>27</v>
          </cell>
          <cell r="G2364" t="str">
            <v>GL</v>
          </cell>
          <cell r="H2364" t="str">
            <v>C-2095A</v>
          </cell>
          <cell r="I2364">
            <v>11.399999618530273</v>
          </cell>
          <cell r="J2364">
            <v>0.20000000298023224</v>
          </cell>
        </row>
        <row r="2365">
          <cell r="A2365">
            <v>7.4555998616158927</v>
          </cell>
          <cell r="B2365" t="str">
            <v>001330207</v>
          </cell>
          <cell r="C2365" t="str">
            <v>XYLENE (O,M,PISOMERS)</v>
          </cell>
          <cell r="D2365" t="str">
            <v>L9DPAINT</v>
          </cell>
          <cell r="E2365" t="str">
            <v>P546</v>
          </cell>
          <cell r="F2365">
            <v>327</v>
          </cell>
          <cell r="G2365" t="str">
            <v>GL</v>
          </cell>
          <cell r="H2365" t="str">
            <v>C-2095A</v>
          </cell>
          <cell r="I2365">
            <v>11.399999618530273</v>
          </cell>
          <cell r="J2365">
            <v>0.20000000298023224</v>
          </cell>
        </row>
        <row r="2366">
          <cell r="A2366">
            <v>1.0580000157654286</v>
          </cell>
          <cell r="B2366" t="str">
            <v>001330207</v>
          </cell>
          <cell r="C2366" t="str">
            <v>XYLENE (O,M,PISOMERS)</v>
          </cell>
          <cell r="D2366" t="str">
            <v>L10PMRPG</v>
          </cell>
          <cell r="E2366" t="str">
            <v>P653</v>
          </cell>
          <cell r="F2366">
            <v>46</v>
          </cell>
          <cell r="G2366" t="str">
            <v>GL</v>
          </cell>
          <cell r="H2366" t="str">
            <v>C-2017A  EPOXY</v>
          </cell>
          <cell r="I2366">
            <v>11.5</v>
          </cell>
          <cell r="J2366">
            <v>0.20000000298023224</v>
          </cell>
        </row>
        <row r="2367">
          <cell r="A2367">
            <v>24.84</v>
          </cell>
          <cell r="B2367" t="str">
            <v>001330207</v>
          </cell>
          <cell r="C2367" t="str">
            <v>XYLENE (O,M,PISOMERS)</v>
          </cell>
          <cell r="D2367" t="str">
            <v>L10PMRPS</v>
          </cell>
          <cell r="E2367" t="str">
            <v>P1053</v>
          </cell>
          <cell r="F2367">
            <v>216</v>
          </cell>
          <cell r="G2367" t="str">
            <v>GL</v>
          </cell>
          <cell r="H2367" t="str">
            <v>E07-0617P REV 9/30/96</v>
          </cell>
          <cell r="I2367">
            <v>11.5</v>
          </cell>
          <cell r="J2367">
            <v>1</v>
          </cell>
        </row>
        <row r="2368">
          <cell r="A2368">
            <v>4.6000000685453415E-2</v>
          </cell>
          <cell r="B2368" t="str">
            <v>001330207</v>
          </cell>
          <cell r="C2368" t="str">
            <v>XYLENE (O,M,PISOMERS)</v>
          </cell>
          <cell r="D2368" t="str">
            <v>L24PAINT</v>
          </cell>
          <cell r="E2368" t="str">
            <v>P653</v>
          </cell>
          <cell r="F2368">
            <v>2</v>
          </cell>
          <cell r="G2368" t="str">
            <v>GL</v>
          </cell>
          <cell r="H2368" t="str">
            <v>C-2017A  EPOXY</v>
          </cell>
          <cell r="I2368">
            <v>11.5</v>
          </cell>
          <cell r="J2368">
            <v>0.20000000298023224</v>
          </cell>
        </row>
        <row r="2369">
          <cell r="A2369">
            <v>1080.54</v>
          </cell>
          <cell r="B2369" t="str">
            <v>001330207</v>
          </cell>
          <cell r="C2369" t="str">
            <v>XYLENE (O,M,PISOMERS)</v>
          </cell>
          <cell r="D2369" t="str">
            <v>L7CABPNT</v>
          </cell>
          <cell r="E2369" t="str">
            <v>P1053</v>
          </cell>
          <cell r="F2369">
            <v>9396</v>
          </cell>
          <cell r="G2369" t="str">
            <v>GL</v>
          </cell>
          <cell r="H2369" t="str">
            <v>E07-0617P REV 9/30/96</v>
          </cell>
          <cell r="I2369">
            <v>11.5</v>
          </cell>
          <cell r="J2369">
            <v>1</v>
          </cell>
        </row>
        <row r="2370">
          <cell r="A2370">
            <v>0.36800000548362732</v>
          </cell>
          <cell r="B2370" t="str">
            <v>001330207</v>
          </cell>
          <cell r="C2370" t="str">
            <v>XYLENE (O,M,PISOMERS)</v>
          </cell>
          <cell r="D2370" t="str">
            <v>L9DPAINT</v>
          </cell>
          <cell r="E2370" t="str">
            <v>P653</v>
          </cell>
          <cell r="F2370">
            <v>16</v>
          </cell>
          <cell r="G2370" t="str">
            <v>GL</v>
          </cell>
          <cell r="H2370" t="str">
            <v>C-2017A  EPOXY</v>
          </cell>
          <cell r="I2370">
            <v>11.5</v>
          </cell>
          <cell r="J2370">
            <v>0.20000000298023224</v>
          </cell>
        </row>
        <row r="2371">
          <cell r="A2371">
            <v>2.9349999427795412E-2</v>
          </cell>
          <cell r="B2371" t="str">
            <v>001330207</v>
          </cell>
          <cell r="C2371" t="str">
            <v>XYLENE (O,M,PISOMERS)</v>
          </cell>
          <cell r="D2371" t="str">
            <v>L10LEAN</v>
          </cell>
          <cell r="E2371" t="str">
            <v>P1154</v>
          </cell>
          <cell r="F2371">
            <v>1</v>
          </cell>
          <cell r="G2371" t="str">
            <v>GL</v>
          </cell>
          <cell r="H2371" t="str">
            <v>Missing MSDS - SM R07-0246-3</v>
          </cell>
          <cell r="I2371">
            <v>11.739999771118164</v>
          </cell>
          <cell r="J2371">
            <v>0.25</v>
          </cell>
        </row>
        <row r="2372">
          <cell r="A2372">
            <v>0.53270247841835039</v>
          </cell>
          <cell r="B2372" t="str">
            <v>001330207</v>
          </cell>
          <cell r="C2372" t="str">
            <v>XYLENE (O,M,PISOMERS)</v>
          </cell>
          <cell r="D2372" t="str">
            <v>L10PMRPS</v>
          </cell>
          <cell r="E2372" t="str">
            <v>P1154</v>
          </cell>
          <cell r="F2372">
            <v>18.149999618530273</v>
          </cell>
          <cell r="G2372" t="str">
            <v>GL</v>
          </cell>
          <cell r="H2372" t="str">
            <v>Missing MSDS - SM R07-0246-3</v>
          </cell>
          <cell r="I2372">
            <v>11.739999771118164</v>
          </cell>
          <cell r="J2372">
            <v>0.25</v>
          </cell>
        </row>
        <row r="2373">
          <cell r="A2373">
            <v>7.337499856948853E-3</v>
          </cell>
          <cell r="B2373" t="str">
            <v>001330207</v>
          </cell>
          <cell r="C2373" t="str">
            <v>XYLENE (O,M,PISOMERS)</v>
          </cell>
          <cell r="D2373" t="str">
            <v>L74720</v>
          </cell>
          <cell r="E2373" t="str">
            <v>P1154</v>
          </cell>
          <cell r="F2373">
            <v>0.25</v>
          </cell>
          <cell r="G2373" t="str">
            <v>GL</v>
          </cell>
          <cell r="H2373" t="str">
            <v>Missing MSDS - SM R07-0246-3</v>
          </cell>
          <cell r="I2373">
            <v>11.739999771118164</v>
          </cell>
          <cell r="J2373">
            <v>0.25</v>
          </cell>
        </row>
        <row r="2374">
          <cell r="A2374">
            <v>478.2240074157715</v>
          </cell>
          <cell r="B2374" t="str">
            <v>001330207</v>
          </cell>
          <cell r="C2374" t="str">
            <v>XYLENE (O,M,PISOMERS)</v>
          </cell>
          <cell r="D2374" t="str">
            <v>L10PMRPS</v>
          </cell>
          <cell r="E2374" t="str">
            <v>P1043</v>
          </cell>
          <cell r="F2374">
            <v>3888</v>
          </cell>
          <cell r="G2374" t="str">
            <v>GL</v>
          </cell>
          <cell r="H2374" t="str">
            <v>E07-0615P REV.6/10/96</v>
          </cell>
          <cell r="I2374">
            <v>12.300000190734863</v>
          </cell>
          <cell r="J2374">
            <v>1</v>
          </cell>
        </row>
        <row r="2375">
          <cell r="A2375">
            <v>6.6420001029968265</v>
          </cell>
          <cell r="B2375" t="str">
            <v>001330207</v>
          </cell>
          <cell r="C2375" t="str">
            <v>XYLENE (O,M,PISOMERS)</v>
          </cell>
          <cell r="D2375" t="str">
            <v>L63SALES</v>
          </cell>
          <cell r="E2375" t="str">
            <v>P1043</v>
          </cell>
          <cell r="F2375">
            <v>54</v>
          </cell>
          <cell r="G2375" t="str">
            <v>GL</v>
          </cell>
          <cell r="H2375" t="str">
            <v>E07-0615P REV.6/10/96</v>
          </cell>
          <cell r="I2375">
            <v>12.300000190734863</v>
          </cell>
          <cell r="J2375">
            <v>1</v>
          </cell>
        </row>
        <row r="2376">
          <cell r="A2376">
            <v>949.80601472854607</v>
          </cell>
          <cell r="B2376" t="str">
            <v>001330207</v>
          </cell>
          <cell r="C2376" t="str">
            <v>XYLENE (O,M,PISOMERS)</v>
          </cell>
          <cell r="D2376" t="str">
            <v>L730402</v>
          </cell>
          <cell r="E2376" t="str">
            <v>P1043</v>
          </cell>
          <cell r="F2376">
            <v>7722</v>
          </cell>
          <cell r="G2376" t="str">
            <v>GL</v>
          </cell>
          <cell r="H2376" t="str">
            <v>E07-0615P REV.6/10/96</v>
          </cell>
          <cell r="I2376">
            <v>12.300000190734863</v>
          </cell>
          <cell r="J2376">
            <v>1</v>
          </cell>
        </row>
        <row r="2377">
          <cell r="A2377">
            <v>226.07400350570677</v>
          </cell>
          <cell r="B2377" t="str">
            <v>001330207</v>
          </cell>
          <cell r="C2377" t="str">
            <v>XYLENE (O,M,PISOMERS)</v>
          </cell>
          <cell r="D2377" t="str">
            <v>L9DPAINT</v>
          </cell>
          <cell r="E2377" t="str">
            <v>P1043</v>
          </cell>
          <cell r="F2377">
            <v>1838</v>
          </cell>
          <cell r="G2377" t="str">
            <v>GL</v>
          </cell>
          <cell r="H2377" t="str">
            <v>E07-0615P REV.6/10/96</v>
          </cell>
          <cell r="I2377">
            <v>12.300000190734863</v>
          </cell>
          <cell r="J2377">
            <v>1</v>
          </cell>
        </row>
        <row r="2378">
          <cell r="A2378">
            <v>5.1479999256134032</v>
          </cell>
          <cell r="B2378" t="str">
            <v>001330207</v>
          </cell>
          <cell r="C2378" t="str">
            <v>XYLENE (O,M,PISOMERS)</v>
          </cell>
          <cell r="D2378" t="str">
            <v>L63SALES</v>
          </cell>
          <cell r="E2378" t="str">
            <v>P301</v>
          </cell>
          <cell r="F2378">
            <v>13.199999809265137</v>
          </cell>
          <cell r="G2378" t="str">
            <v>GL</v>
          </cell>
          <cell r="H2378" t="str">
            <v>C-2386 URETHANE</v>
          </cell>
          <cell r="I2378">
            <v>13</v>
          </cell>
          <cell r="J2378">
            <v>3</v>
          </cell>
        </row>
        <row r="2379">
          <cell r="A2379">
            <v>329.55</v>
          </cell>
          <cell r="B2379" t="str">
            <v>001330207</v>
          </cell>
          <cell r="C2379" t="str">
            <v>XYLENE (O,M,PISOMERS)</v>
          </cell>
          <cell r="D2379" t="str">
            <v>L730407</v>
          </cell>
          <cell r="E2379" t="str">
            <v>P533</v>
          </cell>
          <cell r="F2379">
            <v>507</v>
          </cell>
          <cell r="G2379" t="str">
            <v>GL</v>
          </cell>
          <cell r="H2379" t="str">
            <v>F63N1792-1333, BROWN</v>
          </cell>
          <cell r="I2379">
            <v>13</v>
          </cell>
          <cell r="J2379">
            <v>5</v>
          </cell>
        </row>
        <row r="2380">
          <cell r="A2380">
            <v>28.296000823974605</v>
          </cell>
          <cell r="B2380" t="str">
            <v>001330207</v>
          </cell>
          <cell r="C2380" t="str">
            <v>XYLENE (O,M,PISOMERS)</v>
          </cell>
          <cell r="D2380" t="str">
            <v>L10PMRPG</v>
          </cell>
          <cell r="E2380" t="str">
            <v>P778</v>
          </cell>
          <cell r="F2380">
            <v>72</v>
          </cell>
          <cell r="G2380" t="str">
            <v>GL</v>
          </cell>
          <cell r="H2380" t="str">
            <v>C-2352  2 K URETHANE</v>
          </cell>
          <cell r="I2380">
            <v>13.100000381469727</v>
          </cell>
          <cell r="J2380">
            <v>3</v>
          </cell>
        </row>
        <row r="2381">
          <cell r="A2381">
            <v>1.0200000286102295</v>
          </cell>
          <cell r="B2381" t="str">
            <v>001330207</v>
          </cell>
          <cell r="C2381" t="str">
            <v>XYLENE (O,M,PISOMERS)</v>
          </cell>
          <cell r="D2381" t="str">
            <v>L10LEAN</v>
          </cell>
          <cell r="E2381" t="str">
            <v>P535</v>
          </cell>
          <cell r="F2381">
            <v>1.5</v>
          </cell>
          <cell r="G2381" t="str">
            <v>GL</v>
          </cell>
          <cell r="H2381" t="str">
            <v>F63N1745-1333</v>
          </cell>
          <cell r="I2381">
            <v>13.600000381469727</v>
          </cell>
          <cell r="J2381">
            <v>5</v>
          </cell>
        </row>
        <row r="2382">
          <cell r="A2382">
            <v>3.0600000858306888</v>
          </cell>
          <cell r="B2382" t="str">
            <v>001330207</v>
          </cell>
          <cell r="C2382" t="str">
            <v>XYLENE (O,M,PISOMERS)</v>
          </cell>
          <cell r="D2382" t="str">
            <v>L10PAINT</v>
          </cell>
          <cell r="E2382" t="str">
            <v>P535</v>
          </cell>
          <cell r="F2382">
            <v>4.5</v>
          </cell>
          <cell r="G2382" t="str">
            <v>GL</v>
          </cell>
          <cell r="H2382" t="str">
            <v>F63N1745-1333</v>
          </cell>
          <cell r="I2382">
            <v>13.600000381469727</v>
          </cell>
          <cell r="J2382">
            <v>5</v>
          </cell>
        </row>
        <row r="2383">
          <cell r="A2383">
            <v>202.46400260925293</v>
          </cell>
          <cell r="B2383" t="str">
            <v>001330207</v>
          </cell>
          <cell r="C2383" t="str">
            <v>XYLENE (O,M,PISOMERS)</v>
          </cell>
          <cell r="D2383" t="str">
            <v>L730407</v>
          </cell>
          <cell r="E2383" t="str">
            <v>3605</v>
          </cell>
          <cell r="F2383">
            <v>684</v>
          </cell>
          <cell r="G2383" t="str">
            <v>GL</v>
          </cell>
          <cell r="H2383" t="str">
            <v>F63VXHC77-1173 POLANE* T BEIGE</v>
          </cell>
          <cell r="I2383">
            <v>14.800000190734863</v>
          </cell>
          <cell r="J2383">
            <v>2</v>
          </cell>
        </row>
        <row r="2384">
          <cell r="A2384">
            <v>1.1840000152587891</v>
          </cell>
          <cell r="B2384" t="str">
            <v>001330207</v>
          </cell>
          <cell r="C2384" t="str">
            <v>XYLENE (O,M,PISOMERS)</v>
          </cell>
          <cell r="D2384" t="str">
            <v>LALTOONA</v>
          </cell>
          <cell r="E2384" t="str">
            <v>3605</v>
          </cell>
          <cell r="F2384">
            <v>4</v>
          </cell>
          <cell r="G2384" t="str">
            <v>GL</v>
          </cell>
          <cell r="H2384" t="str">
            <v>F63VXHC77-1173 POLANE* T BEIGE</v>
          </cell>
          <cell r="I2384">
            <v>14.800000190734863</v>
          </cell>
          <cell r="J2384">
            <v>2</v>
          </cell>
        </row>
        <row r="2385">
          <cell r="A2385">
            <v>0.61599998623132701</v>
          </cell>
          <cell r="B2385" t="str">
            <v>001330207</v>
          </cell>
          <cell r="C2385" t="str">
            <v>XYLENE (O,M,PISOMERS)</v>
          </cell>
          <cell r="D2385" t="str">
            <v>L4GREASE</v>
          </cell>
          <cell r="E2385" t="str">
            <v>3565</v>
          </cell>
          <cell r="F2385">
            <v>770</v>
          </cell>
          <cell r="G2385" t="str">
            <v>LB</v>
          </cell>
          <cell r="H2385" t="str">
            <v>MOBILITH AW-2</v>
          </cell>
          <cell r="I2385">
            <v>7.6999998092651367</v>
          </cell>
          <cell r="J2385">
            <v>7.9999998211860657E-2</v>
          </cell>
        </row>
        <row r="2386">
          <cell r="A2386">
            <v>9.5999997854232785E-2</v>
          </cell>
          <cell r="B2386" t="str">
            <v>001330207</v>
          </cell>
          <cell r="C2386" t="str">
            <v>XYLENE (O,M,PISOMERS)</v>
          </cell>
          <cell r="D2386" t="str">
            <v>P5MAINT</v>
          </cell>
          <cell r="E2386" t="str">
            <v>3565</v>
          </cell>
          <cell r="F2386">
            <v>120</v>
          </cell>
          <cell r="G2386" t="str">
            <v>LB</v>
          </cell>
          <cell r="H2386" t="str">
            <v>MOBILITH AW-2</v>
          </cell>
          <cell r="I2386">
            <v>7.6999998092651367</v>
          </cell>
          <cell r="J2386">
            <v>7.9999998211860657E-2</v>
          </cell>
        </row>
        <row r="2387">
          <cell r="A2387">
            <v>63</v>
          </cell>
          <cell r="B2387" t="str">
            <v>001330207</v>
          </cell>
          <cell r="C2387" t="str">
            <v>XYLENE (O,M,PISOMERS)</v>
          </cell>
          <cell r="D2387" t="str">
            <v>L740473</v>
          </cell>
          <cell r="E2387" t="str">
            <v>2652</v>
          </cell>
          <cell r="F2387">
            <v>3150</v>
          </cell>
          <cell r="G2387" t="str">
            <v>LB</v>
          </cell>
          <cell r="H2387" t="str">
            <v>RED-CAP SPOT PUTTY</v>
          </cell>
          <cell r="I2387">
            <v>13.800000190734863</v>
          </cell>
          <cell r="J2387">
            <v>2</v>
          </cell>
        </row>
        <row r="2388">
          <cell r="A2388">
            <v>3.6</v>
          </cell>
          <cell r="B2388" t="str">
            <v>001330207</v>
          </cell>
          <cell r="C2388" t="str">
            <v>XYLENE (O,M,PISOMERS)</v>
          </cell>
          <cell r="D2388" t="str">
            <v>L9DPAINT</v>
          </cell>
          <cell r="E2388" t="str">
            <v>2652</v>
          </cell>
          <cell r="F2388">
            <v>180</v>
          </cell>
          <cell r="G2388" t="str">
            <v>LB</v>
          </cell>
          <cell r="H2388" t="str">
            <v>RED-CAP SPOT PUTTY</v>
          </cell>
          <cell r="I2388">
            <v>13.800000190734863</v>
          </cell>
          <cell r="J2388">
            <v>2</v>
          </cell>
        </row>
        <row r="2389">
          <cell r="A2389">
            <v>0.48</v>
          </cell>
          <cell r="B2389" t="str">
            <v>001330207</v>
          </cell>
          <cell r="C2389" t="str">
            <v>XYLENE (O,M,PISOMERS)</v>
          </cell>
          <cell r="D2389" t="str">
            <v>L10PAMT</v>
          </cell>
          <cell r="E2389" t="str">
            <v>7816</v>
          </cell>
          <cell r="F2389">
            <v>24</v>
          </cell>
          <cell r="G2389" t="str">
            <v>LB</v>
          </cell>
          <cell r="H2389" t="str">
            <v>DARK GRAY SPOT PUTTY</v>
          </cell>
          <cell r="I2389">
            <v>14.199999809265137</v>
          </cell>
          <cell r="J2389">
            <v>2</v>
          </cell>
        </row>
        <row r="2390">
          <cell r="A2390">
            <v>21198.777437027067</v>
          </cell>
          <cell r="C2390" t="str">
            <v>XYLENE (O,M,PISOMERS) Total</v>
          </cell>
        </row>
        <row r="2391">
          <cell r="A2391">
            <v>0</v>
          </cell>
          <cell r="B2391" t="str">
            <v>007440666</v>
          </cell>
          <cell r="C2391" t="str">
            <v>ZINC</v>
          </cell>
          <cell r="D2391" t="str">
            <v>L14LAB</v>
          </cell>
          <cell r="E2391" t="str">
            <v>7941</v>
          </cell>
          <cell r="F2391">
            <v>5.2000001072883606E-2</v>
          </cell>
          <cell r="G2391" t="str">
            <v>GL</v>
          </cell>
          <cell r="H2391" t="str">
            <v>LPCS-01R</v>
          </cell>
          <cell r="I2391">
            <v>10.01</v>
          </cell>
          <cell r="J2391">
            <v>0</v>
          </cell>
        </row>
        <row r="2392">
          <cell r="A2392">
            <v>2.8875000432133646E-2</v>
          </cell>
          <cell r="B2392" t="str">
            <v>007440666</v>
          </cell>
          <cell r="C2392" t="str">
            <v>ZINC</v>
          </cell>
          <cell r="D2392" t="str">
            <v>L74720</v>
          </cell>
          <cell r="E2392" t="str">
            <v>3565</v>
          </cell>
          <cell r="F2392">
            <v>2.5</v>
          </cell>
          <cell r="G2392" t="str">
            <v>GL</v>
          </cell>
          <cell r="H2392" t="str">
            <v>MOBILITH AW-2</v>
          </cell>
          <cell r="I2392">
            <v>7.6999998092651367</v>
          </cell>
          <cell r="J2392">
            <v>0.15000000596046448</v>
          </cell>
        </row>
        <row r="2393">
          <cell r="A2393">
            <v>0.4</v>
          </cell>
          <cell r="B2393" t="str">
            <v>007440666</v>
          </cell>
          <cell r="C2393" t="str">
            <v>ZINC</v>
          </cell>
          <cell r="D2393" t="str">
            <v>L20WW</v>
          </cell>
          <cell r="E2393" t="str">
            <v>4974A</v>
          </cell>
          <cell r="F2393">
            <v>20</v>
          </cell>
          <cell r="G2393" t="str">
            <v>LB</v>
          </cell>
          <cell r="H2393" t="str">
            <v>VENUS TIG "C"</v>
          </cell>
          <cell r="I2393">
            <v>0</v>
          </cell>
          <cell r="J2393">
            <v>2</v>
          </cell>
        </row>
        <row r="2394">
          <cell r="A2394">
            <v>6.8</v>
          </cell>
          <cell r="B2394" t="str">
            <v>007440666</v>
          </cell>
          <cell r="C2394" t="str">
            <v>ZINC</v>
          </cell>
          <cell r="D2394" t="str">
            <v>L4WW</v>
          </cell>
          <cell r="E2394" t="str">
            <v>1395H</v>
          </cell>
          <cell r="F2394">
            <v>20</v>
          </cell>
          <cell r="G2394" t="str">
            <v>LB</v>
          </cell>
          <cell r="H2394" t="str">
            <v>ADDIFIX 531, 536, 555, ETC.</v>
          </cell>
          <cell r="I2394">
            <v>0</v>
          </cell>
          <cell r="J2394">
            <v>34</v>
          </cell>
        </row>
        <row r="2395">
          <cell r="A2395">
            <v>1.1550000458955765</v>
          </cell>
          <cell r="B2395" t="str">
            <v>007440666</v>
          </cell>
          <cell r="C2395" t="str">
            <v>ZINC</v>
          </cell>
          <cell r="D2395" t="str">
            <v>L4GREASE</v>
          </cell>
          <cell r="E2395" t="str">
            <v>3565</v>
          </cell>
          <cell r="F2395">
            <v>770</v>
          </cell>
          <cell r="G2395" t="str">
            <v>LB</v>
          </cell>
          <cell r="H2395" t="str">
            <v>MOBILITH AW-2</v>
          </cell>
          <cell r="I2395">
            <v>7.6999998092651367</v>
          </cell>
          <cell r="J2395">
            <v>0.15000000596046448</v>
          </cell>
        </row>
        <row r="2396">
          <cell r="A2396">
            <v>0.18000000715255737</v>
          </cell>
          <cell r="B2396" t="str">
            <v>007440666</v>
          </cell>
          <cell r="C2396" t="str">
            <v>ZINC</v>
          </cell>
          <cell r="D2396" t="str">
            <v>P5MAINT</v>
          </cell>
          <cell r="E2396" t="str">
            <v>3565</v>
          </cell>
          <cell r="F2396">
            <v>120</v>
          </cell>
          <cell r="G2396" t="str">
            <v>LB</v>
          </cell>
          <cell r="H2396" t="str">
            <v>MOBILITH AW-2</v>
          </cell>
          <cell r="I2396">
            <v>7.6999998092651367</v>
          </cell>
          <cell r="J2396">
            <v>0.15000000596046448</v>
          </cell>
        </row>
        <row r="2397">
          <cell r="A2397">
            <v>3.0000000447034836E-3</v>
          </cell>
          <cell r="B2397" t="str">
            <v>007440666</v>
          </cell>
          <cell r="C2397" t="str">
            <v>ZINC</v>
          </cell>
          <cell r="D2397" t="str">
            <v>L24WW</v>
          </cell>
          <cell r="E2397" t="str">
            <v>4965</v>
          </cell>
          <cell r="F2397">
            <v>6</v>
          </cell>
          <cell r="G2397" t="str">
            <v>LB</v>
          </cell>
          <cell r="H2397" t="str">
            <v>ALUMINUM WIRE/CUT LENGTH 4043</v>
          </cell>
          <cell r="I2397">
            <v>8.3999996185302734</v>
          </cell>
          <cell r="J2397">
            <v>5.000000074505806E-2</v>
          </cell>
        </row>
        <row r="2398">
          <cell r="A2398">
            <v>0.66200000986456864</v>
          </cell>
          <cell r="B2398" t="str">
            <v>007440666</v>
          </cell>
          <cell r="C2398" t="str">
            <v>ZINC</v>
          </cell>
          <cell r="D2398" t="str">
            <v>P6WW</v>
          </cell>
          <cell r="E2398" t="str">
            <v>4965</v>
          </cell>
          <cell r="F2398">
            <v>1324</v>
          </cell>
          <cell r="G2398" t="str">
            <v>LB</v>
          </cell>
          <cell r="H2398" t="str">
            <v>ALUMINUM WIRE/CUT LENGTH 4043</v>
          </cell>
          <cell r="I2398">
            <v>8.3999996185302734</v>
          </cell>
          <cell r="J2398">
            <v>5.000000074505806E-2</v>
          </cell>
        </row>
        <row r="2399">
          <cell r="A2399">
            <v>9.2288750633895393</v>
          </cell>
          <cell r="C2399" t="str">
            <v>ZINC Total</v>
          </cell>
        </row>
        <row r="2400">
          <cell r="A2400">
            <v>0.16216200644373893</v>
          </cell>
          <cell r="B2400" t="str">
            <v>068649423</v>
          </cell>
          <cell r="C2400" t="str">
            <v>ZINC ALKYL DITHIOPHOSPHATE</v>
          </cell>
          <cell r="D2400" t="str">
            <v>P2/6OILS</v>
          </cell>
          <cell r="E2400" t="str">
            <v>7625</v>
          </cell>
          <cell r="F2400">
            <v>1.5</v>
          </cell>
          <cell r="G2400" t="str">
            <v>GL</v>
          </cell>
          <cell r="H2400" t="str">
            <v>MOBIL 1 FORMULA 10W-30</v>
          </cell>
          <cell r="I2400">
            <v>10.01</v>
          </cell>
          <cell r="J2400">
            <v>1.0800000429153442</v>
          </cell>
        </row>
        <row r="2401">
          <cell r="A2401">
            <v>37.295999492645251</v>
          </cell>
          <cell r="B2401" t="str">
            <v>068649423</v>
          </cell>
          <cell r="C2401" t="str">
            <v>ZINC ALKYL DITHIOPHOSPHATE</v>
          </cell>
          <cell r="D2401" t="str">
            <v>P314ASM</v>
          </cell>
          <cell r="E2401" t="str">
            <v>7419</v>
          </cell>
          <cell r="F2401">
            <v>280</v>
          </cell>
          <cell r="G2401" t="str">
            <v>GL</v>
          </cell>
          <cell r="H2401" t="str">
            <v>MOBILFLUID 424</v>
          </cell>
          <cell r="I2401">
            <v>7.4000000953674316</v>
          </cell>
          <cell r="J2401">
            <v>1.7999999523162842</v>
          </cell>
        </row>
        <row r="2402">
          <cell r="A2402">
            <v>37.458161499088988</v>
          </cell>
          <cell r="C2402" t="str">
            <v>ZINC ALKYL DITHIOPHOSPHATE Total</v>
          </cell>
        </row>
        <row r="2403">
          <cell r="A2403">
            <v>0.17793999295294291</v>
          </cell>
          <cell r="B2403" t="str">
            <v>007646857</v>
          </cell>
          <cell r="C2403" t="str">
            <v>ZINC CHLORIDE FUME</v>
          </cell>
          <cell r="D2403" t="str">
            <v>L9GAGE</v>
          </cell>
          <cell r="E2403" t="str">
            <v>4797</v>
          </cell>
          <cell r="F2403">
            <v>6.1999998986721039E-2</v>
          </cell>
          <cell r="G2403" t="str">
            <v>GL</v>
          </cell>
          <cell r="H2403" t="str">
            <v>M-FLUX SS</v>
          </cell>
          <cell r="I2403">
            <v>8.1999998092651367</v>
          </cell>
          <cell r="J2403">
            <v>35</v>
          </cell>
        </row>
        <row r="2404">
          <cell r="A2404">
            <v>0.17793999295294291</v>
          </cell>
          <cell r="C2404" t="str">
            <v>ZINC CHLORIDE FUME Total</v>
          </cell>
        </row>
        <row r="2405">
          <cell r="A2405">
            <v>0.37537500000000001</v>
          </cell>
          <cell r="B2405" t="str">
            <v>013530659</v>
          </cell>
          <cell r="C2405" t="str">
            <v>ZINC CHROMATE, AS CR</v>
          </cell>
          <cell r="D2405" t="str">
            <v>T721040</v>
          </cell>
          <cell r="E2405" t="str">
            <v>2388</v>
          </cell>
          <cell r="F2405">
            <v>0.75</v>
          </cell>
          <cell r="G2405" t="str">
            <v>GL</v>
          </cell>
          <cell r="H2405" t="str">
            <v>G322L</v>
          </cell>
          <cell r="I2405">
            <v>10.01</v>
          </cell>
          <cell r="J2405">
            <v>5</v>
          </cell>
        </row>
        <row r="2406">
          <cell r="A2406">
            <v>0.37537500000000001</v>
          </cell>
          <cell r="C2406" t="str">
            <v>ZINC CHROMATE, AS CR Total</v>
          </cell>
        </row>
        <row r="2407">
          <cell r="A2407">
            <v>1.041180039353371</v>
          </cell>
          <cell r="B2407" t="str">
            <v>068457794</v>
          </cell>
          <cell r="C2407" t="str">
            <v>ZINC DIALKYL DITHIOPHOSPHATE</v>
          </cell>
          <cell r="D2407" t="str">
            <v>L4GREASE</v>
          </cell>
          <cell r="E2407" t="str">
            <v>4642</v>
          </cell>
          <cell r="F2407">
            <v>9.380000114440918</v>
          </cell>
          <cell r="G2407" t="str">
            <v>GL</v>
          </cell>
          <cell r="H2407" t="str">
            <v>BLUE GREASE 35000</v>
          </cell>
          <cell r="I2407">
            <v>7.4000000953674316</v>
          </cell>
          <cell r="J2407">
            <v>1.5</v>
          </cell>
        </row>
        <row r="2408">
          <cell r="A2408">
            <v>0.1041180039353371</v>
          </cell>
          <cell r="B2408" t="str">
            <v>068457794</v>
          </cell>
          <cell r="C2408" t="str">
            <v>ZINC DIALKYL DITHIOPHOSPHATE</v>
          </cell>
          <cell r="D2408" t="str">
            <v>X63MAINT</v>
          </cell>
          <cell r="E2408" t="str">
            <v>4642</v>
          </cell>
          <cell r="F2408">
            <v>0.93800002336502075</v>
          </cell>
          <cell r="G2408" t="str">
            <v>GL</v>
          </cell>
          <cell r="H2408" t="str">
            <v>BLUE GREASE 35000</v>
          </cell>
          <cell r="I2408">
            <v>7.4000000953674316</v>
          </cell>
          <cell r="J2408">
            <v>1.5</v>
          </cell>
        </row>
        <row r="2409">
          <cell r="A2409">
            <v>1.1452980432887081</v>
          </cell>
          <cell r="C2409" t="str">
            <v>ZINC DIALKYL DITHIOPHOSPHATE Total</v>
          </cell>
        </row>
        <row r="2410">
          <cell r="A2410">
            <v>47.880000114440918</v>
          </cell>
          <cell r="B2410" t="str">
            <v>004259158</v>
          </cell>
          <cell r="C2410" t="str">
            <v>ZINC DIALKYLDITHIOPHOSPHATE</v>
          </cell>
          <cell r="D2410" t="str">
            <v>P314ASM</v>
          </cell>
          <cell r="E2410" t="str">
            <v>472</v>
          </cell>
          <cell r="F2410">
            <v>1200</v>
          </cell>
          <cell r="G2410" t="str">
            <v>LB</v>
          </cell>
          <cell r="H2410" t="str">
            <v>01922 MOLYTEX EP 2</v>
          </cell>
          <cell r="I2410">
            <v>0</v>
          </cell>
          <cell r="J2410">
            <v>3.9900000095367432</v>
          </cell>
        </row>
        <row r="2411">
          <cell r="A2411">
            <v>47.880000114440918</v>
          </cell>
          <cell r="C2411" t="str">
            <v>ZINC DIALKYLDITHIOPHOSPHATE Total</v>
          </cell>
        </row>
        <row r="2412">
          <cell r="A2412">
            <v>0.75074999999999992</v>
          </cell>
          <cell r="B2412" t="str">
            <v>001314132</v>
          </cell>
          <cell r="C2412" t="str">
            <v>ZINC OXIDE FUME</v>
          </cell>
          <cell r="D2412" t="str">
            <v>L20OILS</v>
          </cell>
          <cell r="E2412" t="str">
            <v>1969</v>
          </cell>
          <cell r="F2412">
            <v>0.125</v>
          </cell>
          <cell r="G2412" t="str">
            <v>GL</v>
          </cell>
          <cell r="H2412" t="str">
            <v>DOW CORNING 340 HEAT SINK COMP</v>
          </cell>
          <cell r="I2412">
            <v>10.01</v>
          </cell>
          <cell r="J2412">
            <v>60</v>
          </cell>
        </row>
        <row r="2413">
          <cell r="A2413">
            <v>0.12512500000000001</v>
          </cell>
          <cell r="B2413" t="str">
            <v>001314132</v>
          </cell>
          <cell r="C2413" t="str">
            <v>ZINC OXIDE FUME</v>
          </cell>
          <cell r="D2413" t="str">
            <v>L42JITBW</v>
          </cell>
          <cell r="E2413" t="str">
            <v>1594</v>
          </cell>
          <cell r="F2413">
            <v>0.25</v>
          </cell>
          <cell r="G2413" t="str">
            <v>GL</v>
          </cell>
          <cell r="H2413" t="str">
            <v>NEVER SEEZ REGULAR GRADE</v>
          </cell>
          <cell r="I2413">
            <v>10.01</v>
          </cell>
          <cell r="J2413">
            <v>5</v>
          </cell>
        </row>
        <row r="2414">
          <cell r="A2414">
            <v>165.16499999999999</v>
          </cell>
          <cell r="B2414" t="str">
            <v>001314132</v>
          </cell>
          <cell r="C2414" t="str">
            <v>ZINC OXIDE FUME</v>
          </cell>
          <cell r="D2414" t="str">
            <v>P314ASM</v>
          </cell>
          <cell r="E2414" t="str">
            <v>1594</v>
          </cell>
          <cell r="F2414">
            <v>330</v>
          </cell>
          <cell r="G2414" t="str">
            <v>GL</v>
          </cell>
          <cell r="H2414" t="str">
            <v>NEVER SEEZ REGULAR GRADE</v>
          </cell>
          <cell r="I2414">
            <v>10.01</v>
          </cell>
          <cell r="J2414">
            <v>5</v>
          </cell>
        </row>
        <row r="2415">
          <cell r="A2415">
            <v>0.16416400453448296</v>
          </cell>
          <cell r="B2415" t="str">
            <v>001314132</v>
          </cell>
          <cell r="C2415" t="str">
            <v>ZINC OXIDE FUME</v>
          </cell>
          <cell r="D2415" t="str">
            <v>T764300</v>
          </cell>
          <cell r="E2415" t="str">
            <v>4311</v>
          </cell>
          <cell r="F2415">
            <v>0.32800000905990601</v>
          </cell>
          <cell r="G2415" t="str">
            <v>GL</v>
          </cell>
          <cell r="H2415" t="str">
            <v>5200 MAHOGANY MARINE ADH/SEAL</v>
          </cell>
          <cell r="I2415">
            <v>10.01</v>
          </cell>
          <cell r="J2415">
            <v>5</v>
          </cell>
        </row>
        <row r="2416">
          <cell r="A2416">
            <v>0.16169999599456786</v>
          </cell>
          <cell r="B2416" t="str">
            <v>001314132</v>
          </cell>
          <cell r="C2416" t="str">
            <v>ZINC OXIDE FUME</v>
          </cell>
          <cell r="D2416" t="str">
            <v>L18ELAB</v>
          </cell>
          <cell r="E2416" t="str">
            <v>400</v>
          </cell>
          <cell r="F2416">
            <v>3</v>
          </cell>
          <cell r="G2416" t="str">
            <v>GL</v>
          </cell>
          <cell r="H2416" t="str">
            <v>IRONGRIP 1000</v>
          </cell>
          <cell r="I2416">
            <v>7</v>
          </cell>
          <cell r="J2416">
            <v>0.76999998092651367</v>
          </cell>
        </row>
        <row r="2417">
          <cell r="A2417">
            <v>5.389999866485596E-2</v>
          </cell>
          <cell r="B2417" t="str">
            <v>001314132</v>
          </cell>
          <cell r="C2417" t="str">
            <v>ZINC OXIDE FUME</v>
          </cell>
          <cell r="D2417" t="str">
            <v>L24MAINT</v>
          </cell>
          <cell r="E2417" t="str">
            <v>400</v>
          </cell>
          <cell r="F2417">
            <v>1</v>
          </cell>
          <cell r="G2417" t="str">
            <v>GL</v>
          </cell>
          <cell r="H2417" t="str">
            <v>IRONGRIP 1000</v>
          </cell>
          <cell r="I2417">
            <v>7</v>
          </cell>
          <cell r="J2417">
            <v>0.76999998092651367</v>
          </cell>
        </row>
        <row r="2418">
          <cell r="A2418">
            <v>0.17517499566078187</v>
          </cell>
          <cell r="B2418" t="str">
            <v>001314132</v>
          </cell>
          <cell r="C2418" t="str">
            <v>ZINC OXIDE FUME</v>
          </cell>
          <cell r="D2418" t="str">
            <v>L4CEMENT</v>
          </cell>
          <cell r="E2418" t="str">
            <v>400</v>
          </cell>
          <cell r="F2418">
            <v>3.25</v>
          </cell>
          <cell r="G2418" t="str">
            <v>GL</v>
          </cell>
          <cell r="H2418" t="str">
            <v>IRONGRIP 1000</v>
          </cell>
          <cell r="I2418">
            <v>7</v>
          </cell>
          <cell r="J2418">
            <v>0.76999998092651367</v>
          </cell>
        </row>
        <row r="2419">
          <cell r="A2419">
            <v>0.21559999465942381</v>
          </cell>
          <cell r="B2419" t="str">
            <v>001314132</v>
          </cell>
          <cell r="C2419" t="str">
            <v>ZINC OXIDE FUME</v>
          </cell>
          <cell r="D2419" t="str">
            <v>L5MAINT</v>
          </cell>
          <cell r="E2419" t="str">
            <v>400</v>
          </cell>
          <cell r="F2419">
            <v>4</v>
          </cell>
          <cell r="G2419" t="str">
            <v>GL</v>
          </cell>
          <cell r="H2419" t="str">
            <v>IRONGRIP 1000</v>
          </cell>
          <cell r="I2419">
            <v>7</v>
          </cell>
          <cell r="J2419">
            <v>0.76999998092651367</v>
          </cell>
        </row>
        <row r="2420">
          <cell r="A2420">
            <v>0.8084999799728394</v>
          </cell>
          <cell r="B2420" t="str">
            <v>001314132</v>
          </cell>
          <cell r="C2420" t="str">
            <v>ZINC OXIDE FUME</v>
          </cell>
          <cell r="D2420" t="str">
            <v>L730405</v>
          </cell>
          <cell r="E2420" t="str">
            <v>400</v>
          </cell>
          <cell r="F2420">
            <v>15</v>
          </cell>
          <cell r="G2420" t="str">
            <v>GL</v>
          </cell>
          <cell r="H2420" t="str">
            <v>IRONGRIP 1000</v>
          </cell>
          <cell r="I2420">
            <v>7</v>
          </cell>
          <cell r="J2420">
            <v>0.76999998092651367</v>
          </cell>
        </row>
        <row r="2421">
          <cell r="A2421">
            <v>1.212749969959259</v>
          </cell>
          <cell r="B2421" t="str">
            <v>001314132</v>
          </cell>
          <cell r="C2421" t="str">
            <v>ZINC OXIDE FUME</v>
          </cell>
          <cell r="D2421" t="str">
            <v>L730407</v>
          </cell>
          <cell r="E2421" t="str">
            <v>400</v>
          </cell>
          <cell r="F2421">
            <v>22.5</v>
          </cell>
          <cell r="G2421" t="str">
            <v>GL</v>
          </cell>
          <cell r="H2421" t="str">
            <v>IRONGRIP 1000</v>
          </cell>
          <cell r="I2421">
            <v>7</v>
          </cell>
          <cell r="J2421">
            <v>0.76999998092651367</v>
          </cell>
        </row>
        <row r="2422">
          <cell r="A2422">
            <v>0.48509998798370357</v>
          </cell>
          <cell r="B2422" t="str">
            <v>001314132</v>
          </cell>
          <cell r="C2422" t="str">
            <v>ZINC OXIDE FUME</v>
          </cell>
          <cell r="D2422" t="str">
            <v>L730516</v>
          </cell>
          <cell r="E2422" t="str">
            <v>400</v>
          </cell>
          <cell r="F2422">
            <v>9</v>
          </cell>
          <cell r="G2422" t="str">
            <v>GL</v>
          </cell>
          <cell r="H2422" t="str">
            <v>IRONGRIP 1000</v>
          </cell>
          <cell r="I2422">
            <v>7</v>
          </cell>
          <cell r="J2422">
            <v>0.76999998092651367</v>
          </cell>
        </row>
        <row r="2423">
          <cell r="A2423">
            <v>0.32339999198913572</v>
          </cell>
          <cell r="B2423" t="str">
            <v>001314132</v>
          </cell>
          <cell r="C2423" t="str">
            <v>ZINC OXIDE FUME</v>
          </cell>
          <cell r="D2423" t="str">
            <v>LALTOONA</v>
          </cell>
          <cell r="E2423" t="str">
            <v>400</v>
          </cell>
          <cell r="F2423">
            <v>6</v>
          </cell>
          <cell r="G2423" t="str">
            <v>GL</v>
          </cell>
          <cell r="H2423" t="str">
            <v>IRONGRIP 1000</v>
          </cell>
          <cell r="I2423">
            <v>7</v>
          </cell>
          <cell r="J2423">
            <v>0.76999998092651367</v>
          </cell>
        </row>
        <row r="2424">
          <cell r="A2424">
            <v>0.16169999599456786</v>
          </cell>
          <cell r="B2424" t="str">
            <v>001314132</v>
          </cell>
          <cell r="C2424" t="str">
            <v>ZINC OXIDE FUME</v>
          </cell>
          <cell r="D2424" t="str">
            <v>LFMIEERR</v>
          </cell>
          <cell r="E2424" t="str">
            <v>400</v>
          </cell>
          <cell r="F2424">
            <v>3</v>
          </cell>
          <cell r="G2424" t="str">
            <v>GL</v>
          </cell>
          <cell r="H2424" t="str">
            <v>IRONGRIP 1000</v>
          </cell>
          <cell r="I2424">
            <v>7</v>
          </cell>
          <cell r="J2424">
            <v>0.76999998092651367</v>
          </cell>
        </row>
        <row r="2425">
          <cell r="A2425">
            <v>2.694999933242798E-2</v>
          </cell>
          <cell r="B2425" t="str">
            <v>001314132</v>
          </cell>
          <cell r="C2425" t="str">
            <v>ZINC OXIDE FUME</v>
          </cell>
          <cell r="D2425" t="str">
            <v>P5MAINT</v>
          </cell>
          <cell r="E2425" t="str">
            <v>400</v>
          </cell>
          <cell r="F2425">
            <v>0.5</v>
          </cell>
          <cell r="G2425" t="str">
            <v>GL</v>
          </cell>
          <cell r="H2425" t="str">
            <v>IRONGRIP 1000</v>
          </cell>
          <cell r="I2425">
            <v>7</v>
          </cell>
          <cell r="J2425">
            <v>0.76999998092651367</v>
          </cell>
        </row>
        <row r="2426">
          <cell r="A2426">
            <v>0.35034999132156369</v>
          </cell>
          <cell r="B2426" t="str">
            <v>001314132</v>
          </cell>
          <cell r="C2426" t="str">
            <v>ZINC OXIDE FUME</v>
          </cell>
          <cell r="D2426" t="str">
            <v>P636342</v>
          </cell>
          <cell r="E2426" t="str">
            <v>400</v>
          </cell>
          <cell r="F2426">
            <v>6.5</v>
          </cell>
          <cell r="G2426" t="str">
            <v>GL</v>
          </cell>
          <cell r="H2426" t="str">
            <v>IRONGRIP 1000</v>
          </cell>
          <cell r="I2426">
            <v>7</v>
          </cell>
          <cell r="J2426">
            <v>0.76999998092651367</v>
          </cell>
        </row>
        <row r="2427">
          <cell r="A2427">
            <v>0.16169999599456786</v>
          </cell>
          <cell r="B2427" t="str">
            <v>001314132</v>
          </cell>
          <cell r="C2427" t="str">
            <v>ZINC OXIDE FUME</v>
          </cell>
          <cell r="D2427" t="str">
            <v>P927</v>
          </cell>
          <cell r="E2427" t="str">
            <v>400</v>
          </cell>
          <cell r="F2427">
            <v>3</v>
          </cell>
          <cell r="G2427" t="str">
            <v>GL</v>
          </cell>
          <cell r="H2427" t="str">
            <v>IRONGRIP 1000</v>
          </cell>
          <cell r="I2427">
            <v>7</v>
          </cell>
          <cell r="J2427">
            <v>0.76999998092651367</v>
          </cell>
        </row>
        <row r="2428">
          <cell r="A2428">
            <v>0.32339999198913572</v>
          </cell>
          <cell r="B2428" t="str">
            <v>001314132</v>
          </cell>
          <cell r="C2428" t="str">
            <v>ZINC OXIDE FUME</v>
          </cell>
          <cell r="D2428" t="str">
            <v>P9270732</v>
          </cell>
          <cell r="E2428" t="str">
            <v>400</v>
          </cell>
          <cell r="F2428">
            <v>6</v>
          </cell>
          <cell r="G2428" t="str">
            <v>GL</v>
          </cell>
          <cell r="H2428" t="str">
            <v>IRONGRIP 1000</v>
          </cell>
          <cell r="I2428">
            <v>7</v>
          </cell>
          <cell r="J2428">
            <v>0.76999998092651367</v>
          </cell>
        </row>
        <row r="2429">
          <cell r="A2429">
            <v>0.32339999198913572</v>
          </cell>
          <cell r="B2429" t="str">
            <v>001314132</v>
          </cell>
          <cell r="C2429" t="str">
            <v>ZINC OXIDE FUME</v>
          </cell>
          <cell r="D2429" t="str">
            <v>X420012</v>
          </cell>
          <cell r="E2429" t="str">
            <v>400</v>
          </cell>
          <cell r="F2429">
            <v>6</v>
          </cell>
          <cell r="G2429" t="str">
            <v>GL</v>
          </cell>
          <cell r="H2429" t="str">
            <v>IRONGRIP 1000</v>
          </cell>
          <cell r="I2429">
            <v>7</v>
          </cell>
          <cell r="J2429">
            <v>0.76999998092651367</v>
          </cell>
        </row>
        <row r="2430">
          <cell r="A2430">
            <v>0.97280400576210013</v>
          </cell>
          <cell r="B2430" t="str">
            <v>001314132</v>
          </cell>
          <cell r="C2430" t="str">
            <v>ZINC OXIDE FUME</v>
          </cell>
          <cell r="D2430" t="str">
            <v>L240STA1</v>
          </cell>
          <cell r="E2430" t="str">
            <v>1311</v>
          </cell>
          <cell r="F2430">
            <v>2.6291999816894531</v>
          </cell>
          <cell r="G2430" t="str">
            <v>GL</v>
          </cell>
          <cell r="H2430" t="str">
            <v>SCOTCH-GRIP 1099 PLASTIC ADH.</v>
          </cell>
          <cell r="I2430">
            <v>7.4000000953674316</v>
          </cell>
          <cell r="J2430">
            <v>5</v>
          </cell>
        </row>
        <row r="2431">
          <cell r="A2431">
            <v>1.8751600310468675</v>
          </cell>
          <cell r="B2431" t="str">
            <v>001314132</v>
          </cell>
          <cell r="C2431" t="str">
            <v>ZINC OXIDE FUME</v>
          </cell>
          <cell r="D2431" t="str">
            <v>L240STA1A</v>
          </cell>
          <cell r="E2431" t="str">
            <v>1311</v>
          </cell>
          <cell r="F2431">
            <v>5.0679998397827148</v>
          </cell>
          <cell r="G2431" t="str">
            <v>GL</v>
          </cell>
          <cell r="H2431" t="str">
            <v>SCOTCH-GRIP 1099 PLASTIC ADH.</v>
          </cell>
          <cell r="I2431">
            <v>7.4000000953674316</v>
          </cell>
          <cell r="J2431">
            <v>5</v>
          </cell>
        </row>
        <row r="2432">
          <cell r="A2432">
            <v>0.83353600622558588</v>
          </cell>
          <cell r="B2432" t="str">
            <v>001314132</v>
          </cell>
          <cell r="C2432" t="str">
            <v>ZINC OXIDE FUME</v>
          </cell>
          <cell r="D2432" t="str">
            <v>P314ASM</v>
          </cell>
          <cell r="E2432" t="str">
            <v>1311</v>
          </cell>
          <cell r="F2432">
            <v>2.2527999877929688</v>
          </cell>
          <cell r="G2432" t="str">
            <v>GL</v>
          </cell>
          <cell r="H2432" t="str">
            <v>SCOTCH-GRIP 1099 PLASTIC ADH.</v>
          </cell>
          <cell r="I2432">
            <v>7.4000000953674316</v>
          </cell>
          <cell r="J2432">
            <v>5</v>
          </cell>
        </row>
        <row r="2433">
          <cell r="A2433">
            <v>99.387446594238284</v>
          </cell>
          <cell r="B2433" t="str">
            <v>001314132</v>
          </cell>
          <cell r="C2433" t="str">
            <v>ZINC OXIDE FUME</v>
          </cell>
          <cell r="D2433" t="str">
            <v>L10MAINT</v>
          </cell>
          <cell r="E2433" t="str">
            <v>648</v>
          </cell>
          <cell r="F2433">
            <v>441.72198486328125</v>
          </cell>
          <cell r="G2433" t="str">
            <v>GL</v>
          </cell>
          <cell r="H2433" t="str">
            <v>PL-10 POWER-LIFT GREASE</v>
          </cell>
          <cell r="I2433">
            <v>7.5</v>
          </cell>
          <cell r="J2433">
            <v>3</v>
          </cell>
        </row>
        <row r="2434">
          <cell r="A2434">
            <v>37.346398544311526</v>
          </cell>
          <cell r="B2434" t="str">
            <v>001314132</v>
          </cell>
          <cell r="C2434" t="str">
            <v>ZINC OXIDE FUME</v>
          </cell>
          <cell r="D2434" t="str">
            <v>L12MAINT</v>
          </cell>
          <cell r="E2434" t="str">
            <v>648</v>
          </cell>
          <cell r="F2434">
            <v>165.98399353027344</v>
          </cell>
          <cell r="G2434" t="str">
            <v>GL</v>
          </cell>
          <cell r="H2434" t="str">
            <v>PL-10 POWER-LIFT GREASE</v>
          </cell>
          <cell r="I2434">
            <v>7.5</v>
          </cell>
          <cell r="J2434">
            <v>3</v>
          </cell>
        </row>
        <row r="2435">
          <cell r="A2435">
            <v>0.1476000040769577</v>
          </cell>
          <cell r="B2435" t="str">
            <v>001314132</v>
          </cell>
          <cell r="C2435" t="str">
            <v>ZINC OXIDE FUME</v>
          </cell>
          <cell r="D2435" t="str">
            <v>PLATHE</v>
          </cell>
          <cell r="E2435" t="str">
            <v>648</v>
          </cell>
          <cell r="F2435">
            <v>0.65600001811981201</v>
          </cell>
          <cell r="G2435" t="str">
            <v>GL</v>
          </cell>
          <cell r="H2435" t="str">
            <v>PL-10 POWER-LIFT GREASE</v>
          </cell>
          <cell r="I2435">
            <v>7.5</v>
          </cell>
          <cell r="J2435">
            <v>3</v>
          </cell>
        </row>
        <row r="2436">
          <cell r="A2436">
            <v>0.74700001716613762</v>
          </cell>
          <cell r="B2436" t="str">
            <v>001314132</v>
          </cell>
          <cell r="C2436" t="str">
            <v>ZINC OXIDE FUME</v>
          </cell>
          <cell r="D2436" t="str">
            <v>L24TRNS</v>
          </cell>
          <cell r="E2436" t="str">
            <v>P591</v>
          </cell>
          <cell r="F2436">
            <v>9</v>
          </cell>
          <cell r="G2436" t="str">
            <v>GL</v>
          </cell>
          <cell r="H2436" t="str">
            <v>STATE RUST CONTROL PRIMER</v>
          </cell>
          <cell r="I2436">
            <v>8.3000001907348633</v>
          </cell>
          <cell r="J2436">
            <v>1</v>
          </cell>
        </row>
        <row r="2437">
          <cell r="A2437">
            <v>0.37350000858306887</v>
          </cell>
          <cell r="B2437" t="str">
            <v>001314132</v>
          </cell>
          <cell r="C2437" t="str">
            <v>ZINC OXIDE FUME</v>
          </cell>
          <cell r="D2437" t="str">
            <v>L9783VM</v>
          </cell>
          <cell r="E2437" t="str">
            <v>P591</v>
          </cell>
          <cell r="F2437">
            <v>4.5</v>
          </cell>
          <cell r="G2437" t="str">
            <v>GL</v>
          </cell>
          <cell r="H2437" t="str">
            <v>STATE RUST CONTROL PRIMER</v>
          </cell>
          <cell r="I2437">
            <v>8.3000001907348633</v>
          </cell>
          <cell r="J2437">
            <v>1</v>
          </cell>
        </row>
        <row r="2438">
          <cell r="A2438">
            <v>2.9249999523162842</v>
          </cell>
          <cell r="B2438" t="str">
            <v>001314132</v>
          </cell>
          <cell r="C2438" t="str">
            <v>ZINC OXIDE FUME</v>
          </cell>
          <cell r="D2438" t="str">
            <v>L24PAINT</v>
          </cell>
          <cell r="E2438" t="str">
            <v>P1121</v>
          </cell>
          <cell r="F2438">
            <v>5</v>
          </cell>
          <cell r="G2438" t="str">
            <v>GL</v>
          </cell>
          <cell r="H2438" t="str">
            <v>THOROLASTIC-74</v>
          </cell>
          <cell r="I2438">
            <v>11.699999809265137</v>
          </cell>
          <cell r="J2438">
            <v>5</v>
          </cell>
        </row>
        <row r="2439">
          <cell r="A2439">
            <v>6.5</v>
          </cell>
          <cell r="B2439" t="str">
            <v>001314132</v>
          </cell>
          <cell r="C2439" t="str">
            <v>ZINC OXIDE FUME</v>
          </cell>
          <cell r="D2439" t="str">
            <v>L10WW</v>
          </cell>
          <cell r="E2439" t="str">
            <v>4961</v>
          </cell>
          <cell r="F2439">
            <v>1300</v>
          </cell>
          <cell r="G2439" t="str">
            <v>LB</v>
          </cell>
          <cell r="H2439" t="str">
            <v>MUREX 7024 SPEEDEX 24</v>
          </cell>
          <cell r="I2439">
            <v>0</v>
          </cell>
          <cell r="J2439">
            <v>0.5</v>
          </cell>
        </row>
        <row r="2440">
          <cell r="A2440">
            <v>9</v>
          </cell>
          <cell r="B2440" t="str">
            <v>001314132</v>
          </cell>
          <cell r="C2440" t="str">
            <v>ZINC OXIDE FUME</v>
          </cell>
          <cell r="D2440" t="str">
            <v>L10WW</v>
          </cell>
          <cell r="E2440" t="str">
            <v>4964</v>
          </cell>
          <cell r="F2440">
            <v>1800</v>
          </cell>
          <cell r="G2440" t="str">
            <v>LB</v>
          </cell>
          <cell r="H2440" t="str">
            <v>MUREX 7018 MR SPEEDEX HTS-M</v>
          </cell>
          <cell r="I2440">
            <v>0</v>
          </cell>
          <cell r="J2440">
            <v>0.5</v>
          </cell>
        </row>
        <row r="2441">
          <cell r="A2441">
            <v>27</v>
          </cell>
          <cell r="B2441" t="str">
            <v>001314132</v>
          </cell>
          <cell r="C2441" t="str">
            <v>ZINC OXIDE FUME</v>
          </cell>
          <cell r="D2441" t="str">
            <v>L12WW</v>
          </cell>
          <cell r="E2441" t="str">
            <v>4964</v>
          </cell>
          <cell r="F2441">
            <v>5400</v>
          </cell>
          <cell r="G2441" t="str">
            <v>LB</v>
          </cell>
          <cell r="H2441" t="str">
            <v>MUREX 7018 MR SPEEDEX HTS-M</v>
          </cell>
          <cell r="I2441">
            <v>0</v>
          </cell>
          <cell r="J2441">
            <v>0.5</v>
          </cell>
        </row>
        <row r="2442">
          <cell r="A2442">
            <v>0.2</v>
          </cell>
          <cell r="B2442" t="str">
            <v>001314132</v>
          </cell>
          <cell r="C2442" t="str">
            <v>ZINC OXIDE FUME</v>
          </cell>
          <cell r="D2442" t="str">
            <v>L42JITBW</v>
          </cell>
          <cell r="E2442" t="str">
            <v>1594</v>
          </cell>
          <cell r="F2442">
            <v>4</v>
          </cell>
          <cell r="G2442" t="str">
            <v>LB</v>
          </cell>
          <cell r="H2442" t="str">
            <v>NEVER SEEZ REGULAR GRADE</v>
          </cell>
          <cell r="I2442">
            <v>0</v>
          </cell>
          <cell r="J2442">
            <v>5</v>
          </cell>
        </row>
        <row r="2443">
          <cell r="A2443">
            <v>4.8</v>
          </cell>
          <cell r="B2443" t="str">
            <v>001314132</v>
          </cell>
          <cell r="C2443" t="str">
            <v>ZINC OXIDE FUME</v>
          </cell>
          <cell r="D2443" t="str">
            <v>P314ASM</v>
          </cell>
          <cell r="E2443" t="str">
            <v>1594</v>
          </cell>
          <cell r="F2443">
            <v>96</v>
          </cell>
          <cell r="G2443" t="str">
            <v>LB</v>
          </cell>
          <cell r="H2443" t="str">
            <v>NEVER SEEZ REGULAR GRADE</v>
          </cell>
          <cell r="I2443">
            <v>0</v>
          </cell>
          <cell r="J2443">
            <v>5</v>
          </cell>
        </row>
        <row r="2444">
          <cell r="A2444">
            <v>4</v>
          </cell>
          <cell r="B2444" t="str">
            <v>001314132</v>
          </cell>
          <cell r="C2444" t="str">
            <v>ZINC OXIDE FUME</v>
          </cell>
          <cell r="D2444" t="str">
            <v>P5WELD</v>
          </cell>
          <cell r="E2444" t="str">
            <v>4964</v>
          </cell>
          <cell r="F2444">
            <v>800</v>
          </cell>
          <cell r="G2444" t="str">
            <v>LB</v>
          </cell>
          <cell r="H2444" t="str">
            <v>MUREX 7018 MR SPEEDEX HTS-M</v>
          </cell>
          <cell r="I2444">
            <v>0</v>
          </cell>
          <cell r="J2444">
            <v>0.5</v>
          </cell>
        </row>
        <row r="2445">
          <cell r="A2445">
            <v>7.8</v>
          </cell>
          <cell r="B2445" t="str">
            <v>001314132</v>
          </cell>
          <cell r="C2445" t="str">
            <v>ZINC OXIDE FUME</v>
          </cell>
          <cell r="D2445" t="str">
            <v>L7WW</v>
          </cell>
          <cell r="E2445" t="str">
            <v>4966</v>
          </cell>
          <cell r="F2445">
            <v>780</v>
          </cell>
          <cell r="G2445" t="str">
            <v>LB</v>
          </cell>
          <cell r="H2445" t="str">
            <v>SIB (SILICON BRONZE)</v>
          </cell>
          <cell r="I2445">
            <v>8.1999998092651367</v>
          </cell>
          <cell r="J2445">
            <v>1</v>
          </cell>
        </row>
        <row r="2446">
          <cell r="A2446">
            <v>374.89710904976727</v>
          </cell>
          <cell r="C2446" t="str">
            <v>ZINC OXIDE FUME Total</v>
          </cell>
        </row>
        <row r="2447">
          <cell r="A2447">
            <v>3032.964070358275</v>
          </cell>
          <cell r="B2447" t="str">
            <v>007779900</v>
          </cell>
          <cell r="C2447" t="str">
            <v>ZINC PHOSPHATE</v>
          </cell>
          <cell r="D2447" t="str">
            <v>L10PMRPS</v>
          </cell>
          <cell r="E2447" t="str">
            <v>P919</v>
          </cell>
          <cell r="F2447">
            <v>3415.5</v>
          </cell>
          <cell r="G2447" t="str">
            <v>GL</v>
          </cell>
          <cell r="H2447" t="str">
            <v>B51-0048 BLACK REV 12/27/95</v>
          </cell>
          <cell r="I2447">
            <v>11.100000381469727</v>
          </cell>
          <cell r="J2447">
            <v>8</v>
          </cell>
        </row>
        <row r="2448">
          <cell r="A2448">
            <v>448.35122353820827</v>
          </cell>
          <cell r="B2448" t="str">
            <v>007779900</v>
          </cell>
          <cell r="C2448" t="str">
            <v>ZINC PHOSPHATE</v>
          </cell>
          <cell r="D2448" t="str">
            <v>L2108148</v>
          </cell>
          <cell r="E2448" t="str">
            <v>P919</v>
          </cell>
          <cell r="F2448">
            <v>504.9000244140625</v>
          </cell>
          <cell r="G2448" t="str">
            <v>GL</v>
          </cell>
          <cell r="H2448" t="str">
            <v>B51-0048 BLACK REV 12/27/95</v>
          </cell>
          <cell r="I2448">
            <v>11.100000381469727</v>
          </cell>
          <cell r="J2448">
            <v>8</v>
          </cell>
        </row>
        <row r="2449">
          <cell r="A2449">
            <v>52.747203167724656</v>
          </cell>
          <cell r="B2449" t="str">
            <v>007779900</v>
          </cell>
          <cell r="C2449" t="str">
            <v>ZINC PHOSPHATE</v>
          </cell>
          <cell r="D2449" t="str">
            <v>LALTOONA</v>
          </cell>
          <cell r="E2449" t="str">
            <v>P919</v>
          </cell>
          <cell r="F2449">
            <v>59.400001525878906</v>
          </cell>
          <cell r="G2449" t="str">
            <v>GL</v>
          </cell>
          <cell r="H2449" t="str">
            <v>B51-0048 BLACK REV 12/27/95</v>
          </cell>
          <cell r="I2449">
            <v>11.100000381469727</v>
          </cell>
          <cell r="J2449">
            <v>8</v>
          </cell>
        </row>
        <row r="2450">
          <cell r="A2450">
            <v>164.16636159718996</v>
          </cell>
          <cell r="B2450" t="str">
            <v>007779900</v>
          </cell>
          <cell r="C2450" t="str">
            <v>ZINC PHOSPHATE</v>
          </cell>
          <cell r="D2450" t="str">
            <v>L10PMRPS</v>
          </cell>
          <cell r="E2450" t="str">
            <v>P1152</v>
          </cell>
          <cell r="F2450">
            <v>240.89999389648438</v>
          </cell>
          <cell r="G2450" t="str">
            <v>GL</v>
          </cell>
          <cell r="H2450" t="str">
            <v>Y51-0052 YELLOW COLORCOAT</v>
          </cell>
          <cell r="I2450">
            <v>11.189999580383301</v>
          </cell>
          <cell r="J2450">
            <v>6.0900001525878906</v>
          </cell>
        </row>
        <row r="2451">
          <cell r="A2451">
            <v>1.7099999427795409</v>
          </cell>
          <cell r="B2451" t="str">
            <v>007779900</v>
          </cell>
          <cell r="C2451" t="str">
            <v>ZINC PHOSPHATE</v>
          </cell>
          <cell r="D2451" t="str">
            <v>L20OILS</v>
          </cell>
          <cell r="E2451" t="str">
            <v>P1027</v>
          </cell>
          <cell r="F2451">
            <v>5</v>
          </cell>
          <cell r="G2451" t="str">
            <v>GL</v>
          </cell>
          <cell r="H2451" t="str">
            <v>610P12030</v>
          </cell>
          <cell r="I2451">
            <v>11.399999618530273</v>
          </cell>
          <cell r="J2451">
            <v>3</v>
          </cell>
        </row>
        <row r="2452">
          <cell r="A2452">
            <v>37.03</v>
          </cell>
          <cell r="B2452" t="str">
            <v>007779900</v>
          </cell>
          <cell r="C2452" t="str">
            <v>ZINC PHOSPHATE</v>
          </cell>
          <cell r="D2452" t="str">
            <v>L10PMRPG</v>
          </cell>
          <cell r="E2452" t="str">
            <v>P653</v>
          </cell>
          <cell r="F2452">
            <v>46</v>
          </cell>
          <cell r="G2452" t="str">
            <v>GL</v>
          </cell>
          <cell r="H2452" t="str">
            <v>C-2017A  EPOXY</v>
          </cell>
          <cell r="I2452">
            <v>11.5</v>
          </cell>
          <cell r="J2452">
            <v>7</v>
          </cell>
        </row>
        <row r="2453">
          <cell r="A2453">
            <v>606.47512958569064</v>
          </cell>
          <cell r="B2453" t="str">
            <v>007779900</v>
          </cell>
          <cell r="C2453" t="str">
            <v>ZINC PHOSPHATE</v>
          </cell>
          <cell r="D2453" t="str">
            <v>L10PMRPS</v>
          </cell>
          <cell r="E2453" t="str">
            <v>P379</v>
          </cell>
          <cell r="F2453">
            <v>815.0999755859375</v>
          </cell>
          <cell r="G2453" t="str">
            <v>GL</v>
          </cell>
          <cell r="H2453" t="str">
            <v>R51-0038 REV 7/27/95 REDCOMP A</v>
          </cell>
          <cell r="I2453">
            <v>11.5</v>
          </cell>
          <cell r="J2453">
            <v>6.4699997901916504</v>
          </cell>
        </row>
        <row r="2454">
          <cell r="A2454">
            <v>639.83700736999504</v>
          </cell>
          <cell r="B2454" t="str">
            <v>007779900</v>
          </cell>
          <cell r="C2454" t="str">
            <v>ZINC PHOSPHATE</v>
          </cell>
          <cell r="D2454" t="str">
            <v>L10PMRPS</v>
          </cell>
          <cell r="E2454" t="str">
            <v>P390</v>
          </cell>
          <cell r="F2454">
            <v>927.29998779296875</v>
          </cell>
          <cell r="G2454" t="str">
            <v>GL</v>
          </cell>
          <cell r="H2454" t="str">
            <v>Y51-0037 REV 11/28/95 YELLOW</v>
          </cell>
          <cell r="I2454">
            <v>11.5</v>
          </cell>
          <cell r="J2454">
            <v>6</v>
          </cell>
        </row>
        <row r="2455">
          <cell r="A2455">
            <v>1142.2950061416627</v>
          </cell>
          <cell r="B2455" t="str">
            <v>007779900</v>
          </cell>
          <cell r="C2455" t="str">
            <v>ZINC PHOSPHATE</v>
          </cell>
          <cell r="D2455" t="str">
            <v>L10PMRPS</v>
          </cell>
          <cell r="E2455" t="str">
            <v>P391</v>
          </cell>
          <cell r="F2455">
            <v>1419</v>
          </cell>
          <cell r="G2455" t="str">
            <v>GL</v>
          </cell>
          <cell r="H2455" t="str">
            <v>E51-0072 REV 10/23/95 GRAY PTA</v>
          </cell>
          <cell r="I2455">
            <v>11.5</v>
          </cell>
          <cell r="J2455">
            <v>7</v>
          </cell>
        </row>
        <row r="2456">
          <cell r="A2456">
            <v>416.69100105285639</v>
          </cell>
          <cell r="B2456" t="str">
            <v>007779900</v>
          </cell>
          <cell r="C2456" t="str">
            <v>ZINC PHOSPHATE</v>
          </cell>
          <cell r="D2456" t="str">
            <v>L10PMRPS</v>
          </cell>
          <cell r="E2456" t="str">
            <v>P918</v>
          </cell>
          <cell r="F2456">
            <v>603.9000244140625</v>
          </cell>
          <cell r="G2456" t="str">
            <v>GL</v>
          </cell>
          <cell r="H2456" t="str">
            <v>Y51-0029 YELLOW REV 4/8/98</v>
          </cell>
          <cell r="I2456">
            <v>11.5</v>
          </cell>
          <cell r="J2456">
            <v>6</v>
          </cell>
        </row>
        <row r="2457">
          <cell r="A2457">
            <v>44.196569702129324</v>
          </cell>
          <cell r="B2457" t="str">
            <v>007779900</v>
          </cell>
          <cell r="C2457" t="str">
            <v>ZINC PHOSPHATE</v>
          </cell>
          <cell r="D2457" t="str">
            <v>L10PNT98</v>
          </cell>
          <cell r="E2457" t="str">
            <v>P379</v>
          </cell>
          <cell r="F2457">
            <v>59.400001525878906</v>
          </cell>
          <cell r="G2457" t="str">
            <v>GL</v>
          </cell>
          <cell r="H2457" t="str">
            <v>R51-0038 REV 7/27/95 REDCOMP A</v>
          </cell>
          <cell r="I2457">
            <v>11.5</v>
          </cell>
          <cell r="J2457">
            <v>6.4699997901916504</v>
          </cell>
        </row>
        <row r="2458">
          <cell r="A2458">
            <v>1.61</v>
          </cell>
          <cell r="B2458" t="str">
            <v>007779900</v>
          </cell>
          <cell r="C2458" t="str">
            <v>ZINC PHOSPHATE</v>
          </cell>
          <cell r="D2458" t="str">
            <v>L24PAINT</v>
          </cell>
          <cell r="E2458" t="str">
            <v>P653</v>
          </cell>
          <cell r="F2458">
            <v>2</v>
          </cell>
          <cell r="G2458" t="str">
            <v>GL</v>
          </cell>
          <cell r="H2458" t="str">
            <v>C-2017A  EPOXY</v>
          </cell>
          <cell r="I2458">
            <v>11.5</v>
          </cell>
          <cell r="J2458">
            <v>7</v>
          </cell>
        </row>
        <row r="2459">
          <cell r="A2459">
            <v>12.88</v>
          </cell>
          <cell r="B2459" t="str">
            <v>007779900</v>
          </cell>
          <cell r="C2459" t="str">
            <v>ZINC PHOSPHATE</v>
          </cell>
          <cell r="D2459" t="str">
            <v>L9DPAINT</v>
          </cell>
          <cell r="E2459" t="str">
            <v>P653</v>
          </cell>
          <cell r="F2459">
            <v>16</v>
          </cell>
          <cell r="G2459" t="str">
            <v>GL</v>
          </cell>
          <cell r="H2459" t="str">
            <v>C-2017A  EPOXY</v>
          </cell>
          <cell r="I2459">
            <v>11.5</v>
          </cell>
          <cell r="J2459">
            <v>7</v>
          </cell>
        </row>
        <row r="2460">
          <cell r="A2460">
            <v>505.47001662254331</v>
          </cell>
          <cell r="B2460" t="str">
            <v>007779900</v>
          </cell>
          <cell r="C2460" t="str">
            <v>ZINC PHOSPHATE</v>
          </cell>
          <cell r="D2460" t="str">
            <v>L10PMRPS</v>
          </cell>
          <cell r="E2460" t="str">
            <v>P916</v>
          </cell>
          <cell r="F2460">
            <v>622.5</v>
          </cell>
          <cell r="G2460" t="str">
            <v>GL</v>
          </cell>
          <cell r="H2460" t="str">
            <v>L51-0052 BLUE REV 12/20/95</v>
          </cell>
          <cell r="I2460">
            <v>11.600000381469727</v>
          </cell>
          <cell r="J2460">
            <v>7</v>
          </cell>
        </row>
        <row r="2461">
          <cell r="A2461">
            <v>626.01660918655398</v>
          </cell>
          <cell r="B2461" t="str">
            <v>007779900</v>
          </cell>
          <cell r="C2461" t="str">
            <v>ZINC PHOSPHATE</v>
          </cell>
          <cell r="D2461" t="str">
            <v>L10PMRPS</v>
          </cell>
          <cell r="E2461" t="str">
            <v>P1153</v>
          </cell>
          <cell r="F2461">
            <v>534.5999755859375</v>
          </cell>
          <cell r="G2461" t="str">
            <v>GL</v>
          </cell>
          <cell r="H2461" t="str">
            <v>E51-0093 GRAY CLRCT</v>
          </cell>
          <cell r="I2461">
            <v>11.710000038146973</v>
          </cell>
          <cell r="J2461">
            <v>10</v>
          </cell>
        </row>
        <row r="2462">
          <cell r="A2462">
            <v>559.61500904560091</v>
          </cell>
          <cell r="B2462" t="str">
            <v>007779900</v>
          </cell>
          <cell r="C2462" t="str">
            <v>ZINC PHOSPHATE</v>
          </cell>
          <cell r="D2462" t="str">
            <v>L10PMRPS</v>
          </cell>
          <cell r="E2462" t="str">
            <v>P917</v>
          </cell>
          <cell r="F2462">
            <v>677.5</v>
          </cell>
          <cell r="G2462" t="str">
            <v>GL</v>
          </cell>
          <cell r="H2462" t="str">
            <v>E51-0063 GRAY REV 12/20/95</v>
          </cell>
          <cell r="I2462">
            <v>11.800000190734863</v>
          </cell>
          <cell r="J2462">
            <v>7</v>
          </cell>
        </row>
        <row r="2463">
          <cell r="A2463">
            <v>3</v>
          </cell>
          <cell r="B2463" t="str">
            <v>007779900</v>
          </cell>
          <cell r="C2463" t="str">
            <v>ZINC PHOSPHATE</v>
          </cell>
          <cell r="D2463" t="str">
            <v>L20OILS</v>
          </cell>
          <cell r="E2463" t="str">
            <v>P1027</v>
          </cell>
          <cell r="F2463">
            <v>100</v>
          </cell>
          <cell r="G2463" t="str">
            <v>LB</v>
          </cell>
          <cell r="H2463" t="str">
            <v>610P12030</v>
          </cell>
          <cell r="I2463">
            <v>11.399999618530273</v>
          </cell>
          <cell r="J2463">
            <v>3</v>
          </cell>
        </row>
        <row r="2464">
          <cell r="A2464">
            <v>8295.0552073112085</v>
          </cell>
          <cell r="C2464" t="str">
            <v>ZINC PHOSPHATE Total</v>
          </cell>
        </row>
        <row r="2465">
          <cell r="A2465">
            <v>134.83750000000001</v>
          </cell>
          <cell r="B2465" t="str">
            <v>007446266</v>
          </cell>
          <cell r="C2465" t="str">
            <v>ZINC PYROPHOSPHATE</v>
          </cell>
          <cell r="D2465" t="str">
            <v>L10LEAN</v>
          </cell>
          <cell r="E2465" t="str">
            <v>1190</v>
          </cell>
          <cell r="F2465">
            <v>83.75</v>
          </cell>
          <cell r="G2465" t="str">
            <v>GL</v>
          </cell>
          <cell r="H2465" t="str">
            <v>G-N METAL ASSEMBLY PASTE</v>
          </cell>
          <cell r="I2465">
            <v>11.5</v>
          </cell>
          <cell r="J2465">
            <v>14</v>
          </cell>
        </row>
        <row r="2466">
          <cell r="A2466">
            <v>4.83</v>
          </cell>
          <cell r="B2466" t="str">
            <v>007446266</v>
          </cell>
          <cell r="C2466" t="str">
            <v>ZINC PYROPHOSPHATE</v>
          </cell>
          <cell r="D2466" t="str">
            <v>LALTOONA</v>
          </cell>
          <cell r="E2466" t="str">
            <v>1190</v>
          </cell>
          <cell r="F2466">
            <v>3</v>
          </cell>
          <cell r="G2466" t="str">
            <v>GL</v>
          </cell>
          <cell r="H2466" t="str">
            <v>G-N METAL ASSEMBLY PASTE</v>
          </cell>
          <cell r="I2466">
            <v>11.5</v>
          </cell>
          <cell r="J2466">
            <v>14</v>
          </cell>
        </row>
        <row r="2467">
          <cell r="A2467">
            <v>4.0250000000000004</v>
          </cell>
          <cell r="B2467" t="str">
            <v>007446266</v>
          </cell>
          <cell r="C2467" t="str">
            <v>ZINC PYROPHOSPHATE</v>
          </cell>
          <cell r="D2467" t="str">
            <v>LFMIEERR</v>
          </cell>
          <cell r="E2467" t="str">
            <v>1190</v>
          </cell>
          <cell r="F2467">
            <v>2.5</v>
          </cell>
          <cell r="G2467" t="str">
            <v>GL</v>
          </cell>
          <cell r="H2467" t="str">
            <v>G-N METAL ASSEMBLY PASTE</v>
          </cell>
          <cell r="I2467">
            <v>11.5</v>
          </cell>
          <cell r="J2467">
            <v>14</v>
          </cell>
        </row>
        <row r="2468">
          <cell r="A2468">
            <v>2.415</v>
          </cell>
          <cell r="B2468" t="str">
            <v>007446266</v>
          </cell>
          <cell r="C2468" t="str">
            <v>ZINC PYROPHOSPHATE</v>
          </cell>
          <cell r="D2468" t="str">
            <v>P2/6OILS</v>
          </cell>
          <cell r="E2468" t="str">
            <v>1190</v>
          </cell>
          <cell r="F2468">
            <v>1.5</v>
          </cell>
          <cell r="G2468" t="str">
            <v>GL</v>
          </cell>
          <cell r="H2468" t="str">
            <v>G-N METAL ASSEMBLY PASTE</v>
          </cell>
          <cell r="I2468">
            <v>11.5</v>
          </cell>
          <cell r="J2468">
            <v>14</v>
          </cell>
        </row>
        <row r="2469">
          <cell r="A2469">
            <v>21.734999999999999</v>
          </cell>
          <cell r="B2469" t="str">
            <v>007446266</v>
          </cell>
          <cell r="C2469" t="str">
            <v>ZINC PYROPHOSPHATE</v>
          </cell>
          <cell r="D2469" t="str">
            <v>P636342</v>
          </cell>
          <cell r="E2469" t="str">
            <v>1190</v>
          </cell>
          <cell r="F2469">
            <v>13.5</v>
          </cell>
          <cell r="G2469" t="str">
            <v>GL</v>
          </cell>
          <cell r="H2469" t="str">
            <v>G-N METAL ASSEMBLY PASTE</v>
          </cell>
          <cell r="I2469">
            <v>11.5</v>
          </cell>
          <cell r="J2469">
            <v>14</v>
          </cell>
        </row>
        <row r="2470">
          <cell r="A2470">
            <v>9.8612500000000001</v>
          </cell>
          <cell r="B2470" t="str">
            <v>007446266</v>
          </cell>
          <cell r="C2470" t="str">
            <v>ZINC PYROPHOSPHATE</v>
          </cell>
          <cell r="D2470" t="str">
            <v>P657584</v>
          </cell>
          <cell r="E2470" t="str">
            <v>1190</v>
          </cell>
          <cell r="F2470">
            <v>6.125</v>
          </cell>
          <cell r="G2470" t="str">
            <v>GL</v>
          </cell>
          <cell r="H2470" t="str">
            <v>G-N METAL ASSEMBLY PASTE</v>
          </cell>
          <cell r="I2470">
            <v>11.5</v>
          </cell>
          <cell r="J2470">
            <v>14</v>
          </cell>
        </row>
        <row r="2471">
          <cell r="A2471">
            <v>177.70375000000004</v>
          </cell>
          <cell r="C2471" t="str">
            <v>ZINC PYROPHOSPHATE Total</v>
          </cell>
        </row>
        <row r="2472">
          <cell r="A2472">
            <v>141.75</v>
          </cell>
          <cell r="B2472" t="str">
            <v>000557051</v>
          </cell>
          <cell r="C2472" t="str">
            <v>ZINC STEARATE</v>
          </cell>
          <cell r="D2472" t="str">
            <v>L10PAINT</v>
          </cell>
          <cell r="E2472" t="str">
            <v>P576</v>
          </cell>
          <cell r="F2472">
            <v>270</v>
          </cell>
          <cell r="G2472" t="str">
            <v>GL</v>
          </cell>
          <cell r="H2472" t="str">
            <v>ELIMINATOR  100</v>
          </cell>
          <cell r="I2472">
            <v>10.5</v>
          </cell>
          <cell r="J2472">
            <v>5</v>
          </cell>
        </row>
        <row r="2473">
          <cell r="A2473">
            <v>97.125</v>
          </cell>
          <cell r="B2473" t="str">
            <v>000557051</v>
          </cell>
          <cell r="C2473" t="str">
            <v>ZINC STEARATE</v>
          </cell>
          <cell r="D2473" t="str">
            <v>L10PAMT</v>
          </cell>
          <cell r="E2473" t="str">
            <v>P576</v>
          </cell>
          <cell r="F2473">
            <v>185</v>
          </cell>
          <cell r="G2473" t="str">
            <v>GL</v>
          </cell>
          <cell r="H2473" t="str">
            <v>ELIMINATOR  100</v>
          </cell>
          <cell r="I2473">
            <v>10.5</v>
          </cell>
          <cell r="J2473">
            <v>5</v>
          </cell>
        </row>
        <row r="2474">
          <cell r="A2474">
            <v>14.644799859237665</v>
          </cell>
          <cell r="B2474" t="str">
            <v>000557051</v>
          </cell>
          <cell r="C2474" t="str">
            <v>ZINC STEARATE</v>
          </cell>
          <cell r="D2474" t="str">
            <v>L10PMRPG</v>
          </cell>
          <cell r="E2474" t="str">
            <v>P310</v>
          </cell>
          <cell r="F2474">
            <v>72</v>
          </cell>
          <cell r="G2474" t="str">
            <v>GL</v>
          </cell>
          <cell r="H2474" t="str">
            <v>C2097NOHAPS BLACK</v>
          </cell>
          <cell r="I2474">
            <v>11.300000190734863</v>
          </cell>
          <cell r="J2474">
            <v>1.7999999523162842</v>
          </cell>
        </row>
        <row r="2475">
          <cell r="A2475">
            <v>1.6271999843597404</v>
          </cell>
          <cell r="B2475" t="str">
            <v>000557051</v>
          </cell>
          <cell r="C2475" t="str">
            <v>ZINC STEARATE</v>
          </cell>
          <cell r="D2475" t="str">
            <v>L63SALES</v>
          </cell>
          <cell r="E2475" t="str">
            <v>P310</v>
          </cell>
          <cell r="F2475">
            <v>8</v>
          </cell>
          <cell r="G2475" t="str">
            <v>GL</v>
          </cell>
          <cell r="H2475" t="str">
            <v>C2097NOHAPS BLACK</v>
          </cell>
          <cell r="I2475">
            <v>11.300000190734863</v>
          </cell>
          <cell r="J2475">
            <v>1.7999999523162842</v>
          </cell>
        </row>
        <row r="2476">
          <cell r="A2476">
            <v>580.09679442424761</v>
          </cell>
          <cell r="B2476" t="str">
            <v>000557051</v>
          </cell>
          <cell r="C2476" t="str">
            <v>ZINC STEARATE</v>
          </cell>
          <cell r="D2476" t="str">
            <v>L9DPAINT</v>
          </cell>
          <cell r="E2476" t="str">
            <v>P310</v>
          </cell>
          <cell r="F2476">
            <v>2852</v>
          </cell>
          <cell r="G2476" t="str">
            <v>GL</v>
          </cell>
          <cell r="H2476" t="str">
            <v>C2097NOHAPS BLACK</v>
          </cell>
          <cell r="I2476">
            <v>11.300000190734863</v>
          </cell>
          <cell r="J2476">
            <v>1.7999999523162842</v>
          </cell>
        </row>
        <row r="2477">
          <cell r="A2477">
            <v>14.774399114227307</v>
          </cell>
          <cell r="B2477" t="str">
            <v>000557051</v>
          </cell>
          <cell r="C2477" t="str">
            <v>ZINC STEARATE</v>
          </cell>
          <cell r="D2477" t="str">
            <v>L10PSFE</v>
          </cell>
          <cell r="E2477" t="str">
            <v>P313</v>
          </cell>
          <cell r="F2477">
            <v>72</v>
          </cell>
          <cell r="G2477" t="str">
            <v>GL</v>
          </cell>
          <cell r="H2477" t="str">
            <v>C-1968CAB-NOHAPS</v>
          </cell>
          <cell r="I2477">
            <v>11.399999618530273</v>
          </cell>
          <cell r="J2477">
            <v>1.7999999523162842</v>
          </cell>
        </row>
        <row r="2478">
          <cell r="A2478">
            <v>225.71998646736162</v>
          </cell>
          <cell r="B2478" t="str">
            <v>000557051</v>
          </cell>
          <cell r="C2478" t="str">
            <v>ZINC STEARATE</v>
          </cell>
          <cell r="D2478" t="str">
            <v>L52PAINT</v>
          </cell>
          <cell r="E2478" t="str">
            <v>P313</v>
          </cell>
          <cell r="F2478">
            <v>1100</v>
          </cell>
          <cell r="G2478" t="str">
            <v>GL</v>
          </cell>
          <cell r="H2478" t="str">
            <v>C-1968CAB-NOHAPS</v>
          </cell>
          <cell r="I2478">
            <v>11.399999618530273</v>
          </cell>
          <cell r="J2478">
            <v>1.7999999523162842</v>
          </cell>
        </row>
        <row r="2479">
          <cell r="A2479">
            <v>1204.5239277849207</v>
          </cell>
          <cell r="B2479" t="str">
            <v>000557051</v>
          </cell>
          <cell r="C2479" t="str">
            <v>ZINC STEARATE</v>
          </cell>
          <cell r="D2479" t="str">
            <v>L9DPAINT</v>
          </cell>
          <cell r="E2479" t="str">
            <v>P313</v>
          </cell>
          <cell r="F2479">
            <v>5870</v>
          </cell>
          <cell r="G2479" t="str">
            <v>GL</v>
          </cell>
          <cell r="H2479" t="str">
            <v>C-1968CAB-NOHAPS</v>
          </cell>
          <cell r="I2479">
            <v>11.399999618530273</v>
          </cell>
          <cell r="J2479">
            <v>1.7999999523162842</v>
          </cell>
        </row>
        <row r="2480">
          <cell r="A2480">
            <v>14.774399114227307</v>
          </cell>
          <cell r="B2480" t="str">
            <v>000557051</v>
          </cell>
          <cell r="C2480" t="str">
            <v>ZINC STEARATE</v>
          </cell>
          <cell r="D2480" t="str">
            <v>LALTOONA</v>
          </cell>
          <cell r="E2480" t="str">
            <v>P313</v>
          </cell>
          <cell r="F2480">
            <v>72</v>
          </cell>
          <cell r="G2480" t="str">
            <v>GL</v>
          </cell>
          <cell r="H2480" t="str">
            <v>C-1968CAB-NOHAPS</v>
          </cell>
          <cell r="I2480">
            <v>11.399999618530273</v>
          </cell>
          <cell r="J2480">
            <v>1.7999999523162842</v>
          </cell>
        </row>
        <row r="2481">
          <cell r="A2481">
            <v>295.48798228454621</v>
          </cell>
          <cell r="B2481" t="str">
            <v>000557051</v>
          </cell>
          <cell r="C2481" t="str">
            <v>ZINC STEARATE</v>
          </cell>
          <cell r="D2481" t="str">
            <v>P5422623</v>
          </cell>
          <cell r="E2481" t="str">
            <v>P313</v>
          </cell>
          <cell r="F2481">
            <v>1440</v>
          </cell>
          <cell r="G2481" t="str">
            <v>GL</v>
          </cell>
          <cell r="H2481" t="str">
            <v>C-1968CAB-NOHAPS</v>
          </cell>
          <cell r="I2481">
            <v>11.399999618530273</v>
          </cell>
          <cell r="J2481">
            <v>1.7999999523162842</v>
          </cell>
        </row>
        <row r="2482">
          <cell r="A2482">
            <v>63.201596210861254</v>
          </cell>
          <cell r="B2482" t="str">
            <v>000557051</v>
          </cell>
          <cell r="C2482" t="str">
            <v>ZINC STEARATE</v>
          </cell>
          <cell r="D2482" t="str">
            <v>P636341</v>
          </cell>
          <cell r="E2482" t="str">
            <v>P313</v>
          </cell>
          <cell r="F2482">
            <v>308</v>
          </cell>
          <cell r="G2482" t="str">
            <v>GL</v>
          </cell>
          <cell r="H2482" t="str">
            <v>C-1968CAB-NOHAPS</v>
          </cell>
          <cell r="I2482">
            <v>11.399999618530273</v>
          </cell>
          <cell r="J2482">
            <v>1.7999999523162842</v>
          </cell>
        </row>
        <row r="2483">
          <cell r="A2483">
            <v>3.2831998031616241</v>
          </cell>
          <cell r="B2483" t="str">
            <v>000557051</v>
          </cell>
          <cell r="C2483" t="str">
            <v>ZINC STEARATE</v>
          </cell>
          <cell r="D2483" t="str">
            <v>P637358</v>
          </cell>
          <cell r="E2483" t="str">
            <v>P313</v>
          </cell>
          <cell r="F2483">
            <v>16</v>
          </cell>
          <cell r="G2483" t="str">
            <v>GL</v>
          </cell>
          <cell r="H2483" t="str">
            <v>C-1968CAB-NOHAPS</v>
          </cell>
          <cell r="I2483">
            <v>11.399999618530273</v>
          </cell>
          <cell r="J2483">
            <v>1.7999999523162842</v>
          </cell>
        </row>
        <row r="2484">
          <cell r="A2484">
            <v>384.13437696991002</v>
          </cell>
          <cell r="B2484" t="str">
            <v>000557051</v>
          </cell>
          <cell r="C2484" t="str">
            <v>ZINC STEARATE</v>
          </cell>
          <cell r="D2484" t="str">
            <v>P638384</v>
          </cell>
          <cell r="E2484" t="str">
            <v>P313</v>
          </cell>
          <cell r="F2484">
            <v>1872</v>
          </cell>
          <cell r="G2484" t="str">
            <v>GL</v>
          </cell>
          <cell r="H2484" t="str">
            <v>C-1968CAB-NOHAPS</v>
          </cell>
          <cell r="I2484">
            <v>11.399999618530273</v>
          </cell>
          <cell r="J2484">
            <v>1.7999999523162842</v>
          </cell>
        </row>
        <row r="2485">
          <cell r="A2485">
            <v>189.35278891391769</v>
          </cell>
          <cell r="B2485" t="str">
            <v>000557051</v>
          </cell>
          <cell r="C2485" t="str">
            <v>ZINC STEARATE</v>
          </cell>
          <cell r="D2485" t="str">
            <v>L2108148</v>
          </cell>
          <cell r="E2485" t="str">
            <v>P312</v>
          </cell>
          <cell r="F2485">
            <v>884</v>
          </cell>
          <cell r="G2485" t="str">
            <v>GL</v>
          </cell>
          <cell r="H2485" t="str">
            <v>C1920NOHAP</v>
          </cell>
          <cell r="I2485">
            <v>11.899999618530273</v>
          </cell>
          <cell r="J2485">
            <v>1.7999999523162842</v>
          </cell>
        </row>
        <row r="2486">
          <cell r="A2486">
            <v>0.20229999918937666</v>
          </cell>
          <cell r="B2486" t="str">
            <v>000557051</v>
          </cell>
          <cell r="C2486" t="str">
            <v>ZINC STEARATE</v>
          </cell>
          <cell r="D2486" t="str">
            <v>L24PAINT</v>
          </cell>
          <cell r="E2486" t="str">
            <v>P352</v>
          </cell>
          <cell r="F2486">
            <v>1</v>
          </cell>
          <cell r="G2486" t="str">
            <v>GL</v>
          </cell>
          <cell r="H2486" t="str">
            <v>C-1934NOHAP</v>
          </cell>
          <cell r="I2486">
            <v>11.899999618530273</v>
          </cell>
          <cell r="J2486">
            <v>1.7000000476837158</v>
          </cell>
        </row>
        <row r="2487">
          <cell r="A2487">
            <v>2.5703998495101952</v>
          </cell>
          <cell r="B2487" t="str">
            <v>000557051</v>
          </cell>
          <cell r="C2487" t="str">
            <v>ZINC STEARATE</v>
          </cell>
          <cell r="D2487" t="str">
            <v>L63SALES</v>
          </cell>
          <cell r="E2487" t="str">
            <v>P312</v>
          </cell>
          <cell r="F2487">
            <v>12</v>
          </cell>
          <cell r="G2487" t="str">
            <v>GL</v>
          </cell>
          <cell r="H2487" t="str">
            <v>C1920NOHAP</v>
          </cell>
          <cell r="I2487">
            <v>11.899999618530273</v>
          </cell>
          <cell r="J2487">
            <v>1.7999999523162842</v>
          </cell>
        </row>
        <row r="2488">
          <cell r="A2488">
            <v>52.597999789237917</v>
          </cell>
          <cell r="B2488" t="str">
            <v>000557051</v>
          </cell>
          <cell r="C2488" t="str">
            <v>ZINC STEARATE</v>
          </cell>
          <cell r="D2488" t="str">
            <v>P312549</v>
          </cell>
          <cell r="E2488" t="str">
            <v>P352</v>
          </cell>
          <cell r="F2488">
            <v>260</v>
          </cell>
          <cell r="G2488" t="str">
            <v>GL</v>
          </cell>
          <cell r="H2488" t="str">
            <v>C-1934NOHAP</v>
          </cell>
          <cell r="I2488">
            <v>11.899999618530273</v>
          </cell>
          <cell r="J2488">
            <v>1.7000000476837158</v>
          </cell>
        </row>
        <row r="2489">
          <cell r="A2489">
            <v>70.40039971790307</v>
          </cell>
          <cell r="B2489" t="str">
            <v>000557051</v>
          </cell>
          <cell r="C2489" t="str">
            <v>ZINC STEARATE</v>
          </cell>
          <cell r="D2489" t="str">
            <v>P314661</v>
          </cell>
          <cell r="E2489" t="str">
            <v>P352</v>
          </cell>
          <cell r="F2489">
            <v>348</v>
          </cell>
          <cell r="G2489" t="str">
            <v>GL</v>
          </cell>
          <cell r="H2489" t="str">
            <v>C-1934NOHAP</v>
          </cell>
          <cell r="I2489">
            <v>11.899999618530273</v>
          </cell>
          <cell r="J2489">
            <v>1.7000000476837158</v>
          </cell>
        </row>
        <row r="2490">
          <cell r="A2490">
            <v>4.0459999837875333</v>
          </cell>
          <cell r="B2490" t="str">
            <v>000557051</v>
          </cell>
          <cell r="C2490" t="str">
            <v>ZINC STEARATE</v>
          </cell>
          <cell r="D2490" t="str">
            <v>P634318</v>
          </cell>
          <cell r="E2490" t="str">
            <v>P352</v>
          </cell>
          <cell r="F2490">
            <v>20</v>
          </cell>
          <cell r="G2490" t="str">
            <v>GL</v>
          </cell>
          <cell r="H2490" t="str">
            <v>C-1934NOHAP</v>
          </cell>
          <cell r="I2490">
            <v>11.899999618530273</v>
          </cell>
          <cell r="J2490">
            <v>1.7000000476837158</v>
          </cell>
        </row>
        <row r="2491">
          <cell r="A2491">
            <v>18.611599925422652</v>
          </cell>
          <cell r="B2491" t="str">
            <v>000557051</v>
          </cell>
          <cell r="C2491" t="str">
            <v>ZINC STEARATE</v>
          </cell>
          <cell r="D2491" t="str">
            <v>P634324</v>
          </cell>
          <cell r="E2491" t="str">
            <v>P352</v>
          </cell>
          <cell r="F2491">
            <v>92</v>
          </cell>
          <cell r="G2491" t="str">
            <v>GL</v>
          </cell>
          <cell r="H2491" t="str">
            <v>C-1934NOHAP</v>
          </cell>
          <cell r="I2491">
            <v>11.899999618530273</v>
          </cell>
          <cell r="J2491">
            <v>1.7000000476837158</v>
          </cell>
        </row>
        <row r="2492">
          <cell r="A2492">
            <v>87.191299650621332</v>
          </cell>
          <cell r="B2492" t="str">
            <v>000557051</v>
          </cell>
          <cell r="C2492" t="str">
            <v>ZINC STEARATE</v>
          </cell>
          <cell r="D2492" t="str">
            <v>P638384</v>
          </cell>
          <cell r="E2492" t="str">
            <v>P352</v>
          </cell>
          <cell r="F2492">
            <v>431</v>
          </cell>
          <cell r="G2492" t="str">
            <v>GL</v>
          </cell>
          <cell r="H2492" t="str">
            <v>C-1934NOHAP</v>
          </cell>
          <cell r="I2492">
            <v>11.899999618530273</v>
          </cell>
          <cell r="J2492">
            <v>1.7000000476837158</v>
          </cell>
        </row>
        <row r="2493">
          <cell r="A2493">
            <v>4.0459999837875333</v>
          </cell>
          <cell r="B2493" t="str">
            <v>000557051</v>
          </cell>
          <cell r="C2493" t="str">
            <v>ZINC STEARATE</v>
          </cell>
          <cell r="D2493" t="str">
            <v>P643454</v>
          </cell>
          <cell r="E2493" t="str">
            <v>P352</v>
          </cell>
          <cell r="F2493">
            <v>20</v>
          </cell>
          <cell r="G2493" t="str">
            <v>GL</v>
          </cell>
          <cell r="H2493" t="str">
            <v>C-1934NOHAP</v>
          </cell>
          <cell r="I2493">
            <v>11.899999618530273</v>
          </cell>
          <cell r="J2493">
            <v>1.7000000476837158</v>
          </cell>
        </row>
        <row r="2494">
          <cell r="A2494">
            <v>1.6183999935150133</v>
          </cell>
          <cell r="B2494" t="str">
            <v>000557051</v>
          </cell>
          <cell r="C2494" t="str">
            <v>ZINC STEARATE</v>
          </cell>
          <cell r="D2494" t="str">
            <v>P643456</v>
          </cell>
          <cell r="E2494" t="str">
            <v>P352</v>
          </cell>
          <cell r="F2494">
            <v>8</v>
          </cell>
          <cell r="G2494" t="str">
            <v>GL</v>
          </cell>
          <cell r="H2494" t="str">
            <v>C-1934NOHAP</v>
          </cell>
          <cell r="I2494">
            <v>11.899999618530273</v>
          </cell>
          <cell r="J2494">
            <v>1.7000000476837158</v>
          </cell>
        </row>
        <row r="2495">
          <cell r="A2495">
            <v>0.20229999918937666</v>
          </cell>
          <cell r="B2495" t="str">
            <v>000557051</v>
          </cell>
          <cell r="C2495" t="str">
            <v>ZINC STEARATE</v>
          </cell>
          <cell r="D2495" t="str">
            <v>P644492</v>
          </cell>
          <cell r="E2495" t="str">
            <v>P352</v>
          </cell>
          <cell r="F2495">
            <v>1</v>
          </cell>
          <cell r="G2495" t="str">
            <v>GL</v>
          </cell>
          <cell r="H2495" t="str">
            <v>C-1934NOHAP</v>
          </cell>
          <cell r="I2495">
            <v>11.899999618530273</v>
          </cell>
          <cell r="J2495">
            <v>1.7000000476837158</v>
          </cell>
        </row>
        <row r="2496">
          <cell r="A2496">
            <v>6.4735999740600523</v>
          </cell>
          <cell r="B2496" t="str">
            <v>000557051</v>
          </cell>
          <cell r="C2496" t="str">
            <v>ZINC STEARATE</v>
          </cell>
          <cell r="D2496" t="str">
            <v>P657595</v>
          </cell>
          <cell r="E2496" t="str">
            <v>P352</v>
          </cell>
          <cell r="F2496">
            <v>32</v>
          </cell>
          <cell r="G2496" t="str">
            <v>GL</v>
          </cell>
          <cell r="H2496" t="str">
            <v>C-1934NOHAP</v>
          </cell>
          <cell r="I2496">
            <v>11.899999618530273</v>
          </cell>
          <cell r="J2496">
            <v>1.7000000476837158</v>
          </cell>
        </row>
        <row r="2497">
          <cell r="A2497">
            <v>20.634599917316415</v>
          </cell>
          <cell r="B2497" t="str">
            <v>000557051</v>
          </cell>
          <cell r="C2497" t="str">
            <v>ZINC STEARATE</v>
          </cell>
          <cell r="D2497" t="str">
            <v>P657596</v>
          </cell>
          <cell r="E2497" t="str">
            <v>P352</v>
          </cell>
          <cell r="F2497">
            <v>102</v>
          </cell>
          <cell r="G2497" t="str">
            <v>GL</v>
          </cell>
          <cell r="H2497" t="str">
            <v>C-1934NOHAP</v>
          </cell>
          <cell r="I2497">
            <v>11.899999618530273</v>
          </cell>
          <cell r="J2497">
            <v>1.7000000476837158</v>
          </cell>
        </row>
        <row r="2498">
          <cell r="A2498">
            <v>0.80919999675750665</v>
          </cell>
          <cell r="B2498" t="str">
            <v>000557051</v>
          </cell>
          <cell r="C2498" t="str">
            <v>ZINC STEARATE</v>
          </cell>
          <cell r="D2498" t="str">
            <v>P903438</v>
          </cell>
          <cell r="E2498" t="str">
            <v>P352</v>
          </cell>
          <cell r="F2498">
            <v>4</v>
          </cell>
          <cell r="G2498" t="str">
            <v>GL</v>
          </cell>
          <cell r="H2498" t="str">
            <v>C-1934NOHAP</v>
          </cell>
          <cell r="I2498">
            <v>11.899999618530273</v>
          </cell>
          <cell r="J2498">
            <v>1.7000000476837158</v>
          </cell>
        </row>
        <row r="2499">
          <cell r="A2499">
            <v>27.310499890565843</v>
          </cell>
          <cell r="B2499" t="str">
            <v>000557051</v>
          </cell>
          <cell r="C2499" t="str">
            <v>ZINC STEARATE</v>
          </cell>
          <cell r="D2499" t="str">
            <v>X420002</v>
          </cell>
          <cell r="E2499" t="str">
            <v>P352</v>
          </cell>
          <cell r="F2499">
            <v>135</v>
          </cell>
          <cell r="G2499" t="str">
            <v>GL</v>
          </cell>
          <cell r="H2499" t="str">
            <v>C-1934NOHAP</v>
          </cell>
          <cell r="I2499">
            <v>11.899999618530273</v>
          </cell>
          <cell r="J2499">
            <v>1.7000000476837158</v>
          </cell>
        </row>
        <row r="2500">
          <cell r="A2500">
            <v>144.03759942283617</v>
          </cell>
          <cell r="B2500" t="str">
            <v>000557051</v>
          </cell>
          <cell r="C2500" t="str">
            <v>ZINC STEARATE</v>
          </cell>
          <cell r="D2500" t="str">
            <v>X420004</v>
          </cell>
          <cell r="E2500" t="str">
            <v>P352</v>
          </cell>
          <cell r="F2500">
            <v>712</v>
          </cell>
          <cell r="G2500" t="str">
            <v>GL</v>
          </cell>
          <cell r="H2500" t="str">
            <v>C-1934NOHAP</v>
          </cell>
          <cell r="I2500">
            <v>11.899999618530273</v>
          </cell>
          <cell r="J2500">
            <v>1.7000000476837158</v>
          </cell>
        </row>
        <row r="2501">
          <cell r="A2501">
            <v>43.49449982571597</v>
          </cell>
          <cell r="B2501" t="str">
            <v>000557051</v>
          </cell>
          <cell r="C2501" t="str">
            <v>ZINC STEARATE</v>
          </cell>
          <cell r="D2501" t="str">
            <v>X420014</v>
          </cell>
          <cell r="E2501" t="str">
            <v>P352</v>
          </cell>
          <cell r="F2501">
            <v>215</v>
          </cell>
          <cell r="G2501" t="str">
            <v>GL</v>
          </cell>
          <cell r="H2501" t="str">
            <v>C-1934NOHAP</v>
          </cell>
          <cell r="I2501">
            <v>11.899999618530273</v>
          </cell>
          <cell r="J2501">
            <v>1.7000000476837158</v>
          </cell>
        </row>
        <row r="2502">
          <cell r="A2502">
            <v>3714.7431488503953</v>
          </cell>
          <cell r="C2502" t="str">
            <v>ZINC STEARATE Total</v>
          </cell>
        </row>
        <row r="2503">
          <cell r="A2503">
            <v>0.37537500000000001</v>
          </cell>
          <cell r="B2503" t="str">
            <v>001314983</v>
          </cell>
          <cell r="C2503" t="str">
            <v>ZINC SULFIDE (ZNS)</v>
          </cell>
          <cell r="D2503" t="str">
            <v>L9783VM</v>
          </cell>
          <cell r="E2503" t="str">
            <v>4066</v>
          </cell>
          <cell r="F2503">
            <v>0.75</v>
          </cell>
          <cell r="G2503" t="str">
            <v>GL</v>
          </cell>
          <cell r="H2503" t="str">
            <v>PATCH AND POND II</v>
          </cell>
          <cell r="I2503">
            <v>10.01</v>
          </cell>
          <cell r="J2503">
            <v>5</v>
          </cell>
        </row>
        <row r="2504">
          <cell r="A2504">
            <v>0.18798780508339408</v>
          </cell>
          <cell r="B2504" t="str">
            <v>001314983</v>
          </cell>
          <cell r="C2504" t="str">
            <v>ZINC SULFIDE (ZNS)</v>
          </cell>
          <cell r="D2504" t="str">
            <v>T710</v>
          </cell>
          <cell r="E2504" t="str">
            <v>4066</v>
          </cell>
          <cell r="F2504">
            <v>0.37560001015663147</v>
          </cell>
          <cell r="G2504" t="str">
            <v>GL</v>
          </cell>
          <cell r="H2504" t="str">
            <v>PATCH AND POND II</v>
          </cell>
          <cell r="I2504">
            <v>10.01</v>
          </cell>
          <cell r="J2504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CALC"/>
    </sheetNames>
    <definedNames>
      <definedName name="VPLinLog"/>
      <definedName name="VPLog"/>
    </defined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2"/>
      <sheetName val="EVAL"/>
      <sheetName val="SUMMARY"/>
      <sheetName val="CALC"/>
      <sheetName val="Contracted Services"/>
      <sheetName val="Production Cost Detail"/>
      <sheetName val="Staffing"/>
      <sheetName val="Support Services"/>
      <sheetName val="Heat Rate"/>
      <sheetName val="NOx"/>
      <sheetName val="Grid Prices"/>
      <sheetName val="Fuel Curve"/>
      <sheetName val="NOx Chart"/>
      <sheetName val="HR Curve"/>
      <sheetName val="Billing A"/>
      <sheetName val="Billing B"/>
      <sheetName val="Revision"/>
      <sheetName val="Module1"/>
      <sheetName val="C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Sheet2"/>
      <sheetName val="E888BAE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 PTE Summary"/>
      <sheetName val="HAP PTE 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-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5"/>
      <sheetName val="66"/>
      <sheetName val="IEU"/>
      <sheetName val="Nonroad"/>
      <sheetName val="HAP Calcs"/>
    </sheetNames>
    <sheetDataSet>
      <sheetData sheetId="0">
        <row r="4">
          <cell r="A4">
            <v>1</v>
          </cell>
          <cell r="B4" t="str">
            <v>D-107</v>
          </cell>
          <cell r="C4" t="str">
            <v>CO2 Vent</v>
          </cell>
        </row>
        <row r="5">
          <cell r="A5">
            <v>2</v>
          </cell>
          <cell r="B5" t="str">
            <v>B-101</v>
          </cell>
          <cell r="C5" t="str">
            <v>Primary Reformer</v>
          </cell>
        </row>
        <row r="6">
          <cell r="A6">
            <v>3</v>
          </cell>
          <cell r="B6" t="str">
            <v>B-110</v>
          </cell>
          <cell r="C6" t="str">
            <v>Startup Heater</v>
          </cell>
        </row>
        <row r="7">
          <cell r="A7">
            <v>4</v>
          </cell>
          <cell r="B7" t="str">
            <v>V-106</v>
          </cell>
          <cell r="C7" t="str">
            <v>Organic Sulfur Removal Unit Vent</v>
          </cell>
        </row>
        <row r="8">
          <cell r="A8">
            <v>5</v>
          </cell>
          <cell r="B8" t="str">
            <v>F-113</v>
          </cell>
          <cell r="C8" t="str">
            <v>Amine Plant Fat Flasher Vent</v>
          </cell>
        </row>
        <row r="9">
          <cell r="A9">
            <v>6</v>
          </cell>
          <cell r="B9" t="str">
            <v>F-105</v>
          </cell>
          <cell r="C9" t="str">
            <v>Deaerator</v>
          </cell>
        </row>
        <row r="10">
          <cell r="A10">
            <v>7</v>
          </cell>
          <cell r="B10" t="str">
            <v>F-130</v>
          </cell>
          <cell r="C10" t="str">
            <v>Wet Reformed Gas Vent</v>
          </cell>
        </row>
        <row r="11">
          <cell r="A11">
            <v>8</v>
          </cell>
          <cell r="B11" t="str">
            <v>F-168</v>
          </cell>
          <cell r="C11" t="str">
            <v>Ammonia Drain Tank Vent</v>
          </cell>
        </row>
        <row r="12">
          <cell r="A12">
            <v>9</v>
          </cell>
          <cell r="B12" t="str">
            <v>B-402</v>
          </cell>
          <cell r="C12" t="str">
            <v>Plants 1 and 2 Small Flare</v>
          </cell>
        </row>
        <row r="13">
          <cell r="A13">
            <v>10</v>
          </cell>
          <cell r="B13" t="str">
            <v>B-403</v>
          </cell>
          <cell r="C13" t="str">
            <v>Plants 1 and 2 Emergency Flare</v>
          </cell>
        </row>
        <row r="14">
          <cell r="A14">
            <v>11</v>
          </cell>
          <cell r="B14" t="str">
            <v>B-609</v>
          </cell>
          <cell r="C14" t="str">
            <v>Ammonia Tank Storage System Flare</v>
          </cell>
        </row>
        <row r="15">
          <cell r="A15">
            <v>22</v>
          </cell>
          <cell r="B15" t="str">
            <v>B-502</v>
          </cell>
          <cell r="C15" t="str">
            <v>Plants 4 and 5 Small Flare</v>
          </cell>
        </row>
        <row r="16">
          <cell r="A16">
            <v>23</v>
          </cell>
          <cell r="B16" t="str">
            <v>B-501</v>
          </cell>
          <cell r="C16" t="str">
            <v>Plants 4 and 5 Emergency Flare</v>
          </cell>
        </row>
        <row r="17">
          <cell r="A17">
            <v>12</v>
          </cell>
          <cell r="B17" t="str">
            <v>B-201</v>
          </cell>
          <cell r="C17" t="str">
            <v>Primary Reformer</v>
          </cell>
        </row>
        <row r="18">
          <cell r="A18">
            <v>13</v>
          </cell>
          <cell r="B18" t="str">
            <v>B-200</v>
          </cell>
          <cell r="C18" t="str">
            <v>Startup Heater</v>
          </cell>
        </row>
        <row r="19">
          <cell r="A19">
            <v>14</v>
          </cell>
          <cell r="B19" t="str">
            <v>D-207</v>
          </cell>
          <cell r="C19" t="str">
            <v xml:space="preserve">CO2 Vent </v>
          </cell>
        </row>
        <row r="20">
          <cell r="A20">
            <v>15</v>
          </cell>
          <cell r="B20" t="str">
            <v>H-205</v>
          </cell>
          <cell r="C20" t="str">
            <v>Organic Sulfur Removal Unit Vent</v>
          </cell>
        </row>
        <row r="21">
          <cell r="A21">
            <v>16</v>
          </cell>
          <cell r="B21" t="str">
            <v>H-269</v>
          </cell>
          <cell r="C21" t="str">
            <v>Amine Fat Flasher Vent</v>
          </cell>
        </row>
        <row r="22">
          <cell r="A22">
            <v>17</v>
          </cell>
          <cell r="B22" t="str">
            <v>F-263</v>
          </cell>
          <cell r="C22" t="str">
            <v>PC Stripper Surge Tank Vent</v>
          </cell>
        </row>
        <row r="23">
          <cell r="A23">
            <v>18</v>
          </cell>
          <cell r="B23" t="str">
            <v>F-205</v>
          </cell>
          <cell r="C23" t="str">
            <v>Deaerator</v>
          </cell>
        </row>
        <row r="24">
          <cell r="A24">
            <v>19</v>
          </cell>
          <cell r="B24" t="str">
            <v>C-200</v>
          </cell>
          <cell r="C24" t="str">
            <v>H2 Vent Stack (dry gas vent)</v>
          </cell>
        </row>
        <row r="25">
          <cell r="A25">
            <v>20</v>
          </cell>
          <cell r="B25" t="str">
            <v>H-260</v>
          </cell>
          <cell r="C25" t="str">
            <v>PC Stripper Steam KO Drum</v>
          </cell>
        </row>
        <row r="26">
          <cell r="A26">
            <v>21</v>
          </cell>
          <cell r="B26" t="str">
            <v>F-287</v>
          </cell>
          <cell r="C26" t="str">
            <v>Ammonia Drain Tank Vent</v>
          </cell>
        </row>
        <row r="27">
          <cell r="A27">
            <v>24</v>
          </cell>
          <cell r="B27" t="str">
            <v>GC-401A</v>
          </cell>
          <cell r="C27" t="str">
            <v>CO2 Compressor</v>
          </cell>
        </row>
        <row r="28">
          <cell r="A28">
            <v>25</v>
          </cell>
          <cell r="B28" t="str">
            <v>GC-401B</v>
          </cell>
          <cell r="C28" t="str">
            <v>CO2 Compressor</v>
          </cell>
        </row>
        <row r="29">
          <cell r="A29">
            <v>26</v>
          </cell>
          <cell r="B29" t="str">
            <v>GC-401C</v>
          </cell>
          <cell r="C29" t="str">
            <v>CO2 Compressor</v>
          </cell>
        </row>
        <row r="30">
          <cell r="A30">
            <v>27</v>
          </cell>
          <cell r="B30" t="str">
            <v>P-405</v>
          </cell>
          <cell r="C30" t="str">
            <v>Urea Prill Tower</v>
          </cell>
        </row>
        <row r="31">
          <cell r="A31">
            <v>28</v>
          </cell>
          <cell r="B31" t="str">
            <v>D-405</v>
          </cell>
          <cell r="C31" t="str">
            <v>Atmospheric Absorber Vent</v>
          </cell>
        </row>
        <row r="32">
          <cell r="A32">
            <v>29</v>
          </cell>
          <cell r="B32" t="str">
            <v>D-406</v>
          </cell>
          <cell r="C32" t="str">
            <v>Tank Vent Scrubber</v>
          </cell>
        </row>
        <row r="33">
          <cell r="A33">
            <v>30</v>
          </cell>
          <cell r="B33" t="str">
            <v>F-410</v>
          </cell>
          <cell r="C33" t="str">
            <v>Crystalizer Hotwell Vent</v>
          </cell>
        </row>
        <row r="34">
          <cell r="A34">
            <v>31</v>
          </cell>
          <cell r="B34" t="str">
            <v>F-409</v>
          </cell>
          <cell r="C34" t="str">
            <v>Urea Surge Tank Vent</v>
          </cell>
        </row>
        <row r="35">
          <cell r="A35">
            <v>32</v>
          </cell>
          <cell r="B35" t="str">
            <v>D-407</v>
          </cell>
          <cell r="C35" t="str">
            <v>Vent Scrubber</v>
          </cell>
        </row>
        <row r="36">
          <cell r="A36">
            <v>33</v>
          </cell>
          <cell r="B36" t="str">
            <v>D-408</v>
          </cell>
          <cell r="C36" t="str">
            <v>Inerts Vent Scrubber</v>
          </cell>
        </row>
        <row r="37">
          <cell r="A37">
            <v>34</v>
          </cell>
          <cell r="B37" t="str">
            <v>E-611</v>
          </cell>
          <cell r="C37" t="str">
            <v>Cooling Tower</v>
          </cell>
        </row>
        <row r="38">
          <cell r="A38">
            <v>35</v>
          </cell>
          <cell r="B38" t="str">
            <v>C-560A</v>
          </cell>
          <cell r="C38" t="str">
            <v>Granulator A/B Scrubber Exhaust Vent Stack</v>
          </cell>
        </row>
        <row r="39">
          <cell r="A39">
            <v>36</v>
          </cell>
          <cell r="B39" t="str">
            <v>C-560B</v>
          </cell>
          <cell r="C39" t="str">
            <v>Granulator C/D Scrubber Exhaust Vent Stack</v>
          </cell>
        </row>
        <row r="40">
          <cell r="A40">
            <v>37</v>
          </cell>
          <cell r="B40" t="str">
            <v>D- 515</v>
          </cell>
          <cell r="C40" t="str">
            <v>Atmospheric Absorber Final Scrubber</v>
          </cell>
        </row>
        <row r="41">
          <cell r="A41">
            <v>38</v>
          </cell>
          <cell r="B41" t="str">
            <v>D-511</v>
          </cell>
          <cell r="C41" t="str">
            <v>Inerts Vent Scrubber</v>
          </cell>
        </row>
        <row r="42">
          <cell r="A42">
            <v>39</v>
          </cell>
          <cell r="B42" t="str">
            <v>E-535</v>
          </cell>
          <cell r="C42" t="str">
            <v>After Condenser Exchanger</v>
          </cell>
        </row>
        <row r="43">
          <cell r="A43">
            <v>40</v>
          </cell>
          <cell r="B43" t="str">
            <v>E-711</v>
          </cell>
          <cell r="C43" t="str">
            <v>Cooling tower</v>
          </cell>
        </row>
        <row r="44">
          <cell r="A44">
            <v>41</v>
          </cell>
          <cell r="B44" t="str">
            <v>D-514</v>
          </cell>
          <cell r="C44" t="str">
            <v>Tank Scrubber</v>
          </cell>
        </row>
        <row r="45">
          <cell r="A45">
            <v>42</v>
          </cell>
          <cell r="B45" t="str">
            <v>B-600A</v>
          </cell>
          <cell r="C45" t="str">
            <v>Package Boiler</v>
          </cell>
        </row>
        <row r="46">
          <cell r="A46">
            <v>43</v>
          </cell>
          <cell r="B46" t="str">
            <v>B-600B</v>
          </cell>
          <cell r="C46" t="str">
            <v>Package Boiler</v>
          </cell>
        </row>
        <row r="47">
          <cell r="A47">
            <v>44</v>
          </cell>
          <cell r="B47" t="str">
            <v>B-600C</v>
          </cell>
          <cell r="C47" t="str">
            <v>Package Boiler</v>
          </cell>
        </row>
        <row r="48">
          <cell r="A48">
            <v>48</v>
          </cell>
          <cell r="B48" t="str">
            <v>B-700A</v>
          </cell>
          <cell r="C48" t="str">
            <v>Package Boiler</v>
          </cell>
        </row>
        <row r="49">
          <cell r="A49">
            <v>49</v>
          </cell>
          <cell r="B49" t="str">
            <v>B-700B</v>
          </cell>
          <cell r="C49" t="str">
            <v>Package Boiler</v>
          </cell>
        </row>
        <row r="50">
          <cell r="A50">
            <v>47</v>
          </cell>
          <cell r="B50" t="str">
            <v>N/A</v>
          </cell>
          <cell r="C50" t="str">
            <v>Urea Loading Wharf</v>
          </cell>
        </row>
        <row r="51">
          <cell r="A51">
            <v>50</v>
          </cell>
          <cell r="B51" t="str">
            <v>B-705A</v>
          </cell>
          <cell r="C51" t="str">
            <v>Waste Heat Boiler</v>
          </cell>
        </row>
        <row r="52">
          <cell r="A52">
            <v>51</v>
          </cell>
          <cell r="B52" t="str">
            <v>B-705B</v>
          </cell>
          <cell r="C52" t="str">
            <v>Waste Heat Boiler</v>
          </cell>
        </row>
        <row r="53">
          <cell r="A53">
            <v>52</v>
          </cell>
          <cell r="B53" t="str">
            <v>B-705C</v>
          </cell>
          <cell r="C53" t="str">
            <v>Waste Heat Boiler</v>
          </cell>
        </row>
        <row r="54">
          <cell r="A54">
            <v>53</v>
          </cell>
          <cell r="B54" t="str">
            <v>B-705D</v>
          </cell>
          <cell r="C54" t="str">
            <v>Waste Heat Boiler</v>
          </cell>
        </row>
        <row r="55">
          <cell r="A55">
            <v>54</v>
          </cell>
          <cell r="B55" t="str">
            <v>B-705E</v>
          </cell>
          <cell r="C55" t="str">
            <v>Waste Heat Boiler</v>
          </cell>
        </row>
        <row r="56">
          <cell r="A56">
            <v>55</v>
          </cell>
          <cell r="B56" t="str">
            <v>GGT-744A</v>
          </cell>
          <cell r="C56" t="str">
            <v>Solar Turbine/Generator Set</v>
          </cell>
        </row>
        <row r="57">
          <cell r="A57">
            <v>56</v>
          </cell>
          <cell r="B57" t="str">
            <v>GGT-744B</v>
          </cell>
          <cell r="C57" t="str">
            <v>Solar Turbine/Generator Set</v>
          </cell>
        </row>
        <row r="58">
          <cell r="A58">
            <v>57</v>
          </cell>
          <cell r="B58" t="str">
            <v>GGT-744C</v>
          </cell>
          <cell r="C58" t="str">
            <v>Solar Turbine/Generator Set</v>
          </cell>
        </row>
        <row r="59">
          <cell r="A59">
            <v>58</v>
          </cell>
          <cell r="B59" t="str">
            <v>GGT-744D</v>
          </cell>
          <cell r="C59" t="str">
            <v>Solar Turbine/Generator Set</v>
          </cell>
        </row>
        <row r="60">
          <cell r="A60">
            <v>59</v>
          </cell>
          <cell r="B60" t="str">
            <v>GGT-744E</v>
          </cell>
          <cell r="C60" t="str">
            <v>Solar Turbine/Generator Set</v>
          </cell>
        </row>
        <row r="61">
          <cell r="A61">
            <v>60</v>
          </cell>
          <cell r="B61" t="str">
            <v>F-791</v>
          </cell>
          <cell r="C61" t="str">
            <v>Deaerator Vent</v>
          </cell>
        </row>
        <row r="62">
          <cell r="A62">
            <v>61</v>
          </cell>
          <cell r="B62" t="str">
            <v>F-711</v>
          </cell>
          <cell r="C62" t="str">
            <v>Degasifier Vent</v>
          </cell>
        </row>
        <row r="63">
          <cell r="A63">
            <v>65</v>
          </cell>
          <cell r="B63" t="str">
            <v>GM-616D</v>
          </cell>
          <cell r="C63" t="str">
            <v>Diesel Fired Well Pump</v>
          </cell>
        </row>
        <row r="64">
          <cell r="A64">
            <v>66</v>
          </cell>
          <cell r="B64" t="str">
            <v>G-613B</v>
          </cell>
          <cell r="C64" t="str">
            <v>Gasoline Fired Firewater Pump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Press"/>
      <sheetName val="DistPlot"/>
      <sheetName val="LPSA_Compare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itives"/>
      <sheetName val="Component Count"/>
    </sheetNames>
    <sheetDataSet>
      <sheetData sheetId="0"/>
      <sheetData sheetId="1">
        <row r="12">
          <cell r="C12">
            <v>424</v>
          </cell>
          <cell r="D12">
            <v>188</v>
          </cell>
          <cell r="E12">
            <v>287</v>
          </cell>
          <cell r="F12">
            <v>136</v>
          </cell>
          <cell r="G12">
            <v>18</v>
          </cell>
          <cell r="H12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Netting"/>
      <sheetName val="1998 CO Netting"/>
      <sheetName val="PM10 Netting"/>
      <sheetName val="SO2 Netting"/>
      <sheetName val="VOC Netting"/>
      <sheetName val="1996 CO Netting"/>
      <sheetName val="NOx Increment"/>
      <sheetName val="Future Potential Emissions"/>
      <sheetName val="FCCU General Calculations"/>
      <sheetName val="Refinery Throughput"/>
      <sheetName val="Barge Loading Flare (P024)"/>
      <sheetName val="API Separator (P026)"/>
      <sheetName val="Truck Loading (P028)"/>
      <sheetName val="Process Flare (P029) Calcs"/>
      <sheetName val="Cooling Towers"/>
      <sheetName val="New CCR Fugitives"/>
      <sheetName val="Tank Control Upgrades"/>
      <sheetName val="STOP"/>
      <sheetName val="Truck Loading (P028) (2)"/>
      <sheetName val="V-28 Forms Sheet"/>
      <sheetName val="Fuel Burning Heater Supplement"/>
      <sheetName val="Heater Table"/>
      <sheetName val="Data"/>
      <sheetName val="UHV"/>
      <sheetName val="LHV"/>
      <sheetName val="ReformerLHV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0">
          <cell r="C50">
            <v>103944.61538461538</v>
          </cell>
          <cell r="E50">
            <v>172.57157689161184</v>
          </cell>
        </row>
        <row r="51">
          <cell r="C51">
            <v>116937.6923076923</v>
          </cell>
          <cell r="E51">
            <v>194.14302400306335</v>
          </cell>
        </row>
        <row r="52">
          <cell r="C52">
            <v>162413.46153846153</v>
          </cell>
          <cell r="D52">
            <v>125015.42381109679</v>
          </cell>
          <cell r="E52">
            <v>269.64308889314356</v>
          </cell>
        </row>
        <row r="53">
          <cell r="C53">
            <v>194896.15384615384</v>
          </cell>
          <cell r="D53">
            <v>150018.50857331615</v>
          </cell>
          <cell r="E53">
            <v>323.57170667177229</v>
          </cell>
        </row>
        <row r="59">
          <cell r="B59">
            <v>350.30611513370127</v>
          </cell>
        </row>
        <row r="60">
          <cell r="B60">
            <v>420.36733816044159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 7FA NG - 100%"/>
      <sheetName val="GE 7FA NG - 75%"/>
      <sheetName val="GE 7FA NG - 50%"/>
      <sheetName val="GE 7FA Oil - 100%"/>
      <sheetName val="GE 7FA Oil - 75%"/>
      <sheetName val="GE 7FA Oil - 50%"/>
      <sheetName val="Air Cooling Calculation"/>
      <sheetName val="Enthalpy of Air"/>
      <sheetName val="CTG NG Hourly Emissions"/>
      <sheetName val="CTG Oil Hourly Emissions"/>
      <sheetName val="CTG Annual Emissions"/>
      <sheetName val="Permit Limits"/>
      <sheetName val=" Project Hourly Emissions"/>
      <sheetName val=" Project Annual Emissions"/>
      <sheetName val="NSPS Standard"/>
      <sheetName val="NGHeater"/>
      <sheetName val="Cooling Tower"/>
      <sheetName val="Main Tank"/>
      <sheetName val="Day Tank"/>
      <sheetName val="Paved Road"/>
      <sheetName val="GE7FA Modeling Summary"/>
      <sheetName val="Modeling Data"/>
      <sheetName val="Summary of HAPs"/>
      <sheetName val="Turbines - Gas - 3500 hr"/>
      <sheetName val="Turbines - Gas - 2500 hr"/>
      <sheetName val="Turbines - Oil - 1000 hr"/>
      <sheetName val="Fuel Heater HAPs"/>
      <sheetName val="AP-42 Modifi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tabSelected="1" view="pageBreakPreview" zoomScaleNormal="100" workbookViewId="0">
      <pane xSplit="1" ySplit="3" topLeftCell="B7" activePane="bottomRight" state="frozen"/>
      <selection pane="topRight" activeCell="B1" sqref="B1"/>
      <selection pane="bottomLeft" activeCell="A3" sqref="A3"/>
      <selection pane="bottomRight" activeCell="I17" sqref="I17"/>
    </sheetView>
  </sheetViews>
  <sheetFormatPr defaultColWidth="9.109375" defaultRowHeight="13.2"/>
  <cols>
    <col min="1" max="1" width="12.33203125" style="835" customWidth="1"/>
    <col min="2" max="2" width="21.77734375" style="835" customWidth="1"/>
    <col min="3" max="3" width="13.44140625" style="10" customWidth="1"/>
    <col min="4" max="4" width="22.5546875" style="10" customWidth="1"/>
    <col min="5" max="8" width="8.6640625" style="835" customWidth="1"/>
    <col min="9" max="9" width="64.21875" style="10" customWidth="1"/>
    <col min="10" max="16384" width="9.109375" style="10"/>
  </cols>
  <sheetData>
    <row r="1" spans="1:9" ht="13.8" thickBot="1">
      <c r="A1" s="903" t="s">
        <v>584</v>
      </c>
      <c r="B1" s="903"/>
      <c r="C1" s="903"/>
      <c r="D1" s="903"/>
      <c r="E1" s="903"/>
      <c r="F1" s="903"/>
      <c r="G1" s="903"/>
      <c r="H1" s="903"/>
      <c r="I1" s="903"/>
    </row>
    <row r="2" spans="1:9">
      <c r="A2" s="890" t="s">
        <v>0</v>
      </c>
      <c r="B2" s="892" t="s">
        <v>1</v>
      </c>
      <c r="C2" s="894" t="s">
        <v>2</v>
      </c>
      <c r="D2" s="895"/>
      <c r="E2" s="904" t="s">
        <v>253</v>
      </c>
      <c r="F2" s="905"/>
      <c r="G2" s="905"/>
      <c r="H2" s="906"/>
      <c r="I2" s="842"/>
    </row>
    <row r="3" spans="1:9" ht="16.2" thickBot="1">
      <c r="A3" s="891"/>
      <c r="B3" s="893"/>
      <c r="C3" s="896"/>
      <c r="D3" s="897"/>
      <c r="E3" s="850" t="s">
        <v>79</v>
      </c>
      <c r="F3" s="851" t="s">
        <v>80</v>
      </c>
      <c r="G3" s="851" t="s">
        <v>93</v>
      </c>
      <c r="H3" s="854" t="s">
        <v>260</v>
      </c>
      <c r="I3" s="852" t="s">
        <v>577</v>
      </c>
    </row>
    <row r="4" spans="1:9">
      <c r="A4" s="18">
        <v>22</v>
      </c>
      <c r="B4" s="134" t="s">
        <v>16</v>
      </c>
      <c r="C4" s="898" t="s">
        <v>17</v>
      </c>
      <c r="D4" s="899"/>
      <c r="E4" s="848">
        <f>'22'!D15</f>
        <v>8.5000000000000006E-2</v>
      </c>
      <c r="F4" s="856">
        <f>'22'!D19</f>
        <v>7.3529411764705881E-4</v>
      </c>
      <c r="G4" s="856">
        <f>'22'!D21</f>
        <v>9.3137254901960783E-3</v>
      </c>
      <c r="H4" s="857">
        <v>0</v>
      </c>
      <c r="I4" s="849" t="s">
        <v>578</v>
      </c>
    </row>
    <row r="5" spans="1:9">
      <c r="A5" s="18">
        <v>23</v>
      </c>
      <c r="B5" s="134" t="s">
        <v>18</v>
      </c>
      <c r="C5" s="898" t="s">
        <v>19</v>
      </c>
      <c r="D5" s="899"/>
      <c r="E5" s="844">
        <f>'23'!D15</f>
        <v>2.7200000000000002E-2</v>
      </c>
      <c r="F5" s="846">
        <f>'23'!D19</f>
        <v>2.352941176470588E-4</v>
      </c>
      <c r="G5" s="846">
        <f>'23'!D21</f>
        <v>2.9803921568627451E-3</v>
      </c>
      <c r="H5" s="858">
        <v>0</v>
      </c>
      <c r="I5" s="843" t="s">
        <v>578</v>
      </c>
    </row>
    <row r="6" spans="1:9">
      <c r="A6" s="18">
        <v>11</v>
      </c>
      <c r="B6" s="384" t="s">
        <v>266</v>
      </c>
      <c r="C6" s="836" t="s">
        <v>267</v>
      </c>
      <c r="D6" s="832"/>
      <c r="E6" s="844">
        <f>'11'!D17</f>
        <v>8.5000000000000006E-2</v>
      </c>
      <c r="F6" s="846">
        <f>'11'!D19</f>
        <v>7.3529411764705881E-4</v>
      </c>
      <c r="G6" s="846">
        <f>'11'!D21</f>
        <v>9.3137254901960783E-3</v>
      </c>
      <c r="H6" s="858">
        <v>0</v>
      </c>
      <c r="I6" s="845" t="s">
        <v>600</v>
      </c>
    </row>
    <row r="7" spans="1:9">
      <c r="A7" s="18">
        <v>12</v>
      </c>
      <c r="B7" s="134" t="s">
        <v>7</v>
      </c>
      <c r="C7" s="898" t="s">
        <v>4</v>
      </c>
      <c r="D7" s="899"/>
      <c r="E7" s="844">
        <f>'12'!D16</f>
        <v>27</v>
      </c>
      <c r="F7" s="846">
        <f>'12'!D18</f>
        <v>0.79411764705882348</v>
      </c>
      <c r="G7" s="846">
        <f>'12'!D20</f>
        <v>10.058823529411764</v>
      </c>
      <c r="H7" s="858">
        <v>0</v>
      </c>
      <c r="I7" s="845"/>
    </row>
    <row r="8" spans="1:9">
      <c r="A8" s="18">
        <v>13</v>
      </c>
      <c r="B8" s="134" t="s">
        <v>8</v>
      </c>
      <c r="C8" s="898" t="s">
        <v>5</v>
      </c>
      <c r="D8" s="899"/>
      <c r="E8" s="844">
        <v>0</v>
      </c>
      <c r="F8" s="846">
        <v>0</v>
      </c>
      <c r="G8" s="846">
        <v>0</v>
      </c>
      <c r="H8" s="858">
        <v>0</v>
      </c>
      <c r="I8" s="843" t="s">
        <v>579</v>
      </c>
    </row>
    <row r="9" spans="1:9" ht="15.6">
      <c r="A9" s="18">
        <v>14</v>
      </c>
      <c r="B9" s="134" t="s">
        <v>9</v>
      </c>
      <c r="C9" s="898" t="s">
        <v>212</v>
      </c>
      <c r="D9" s="899"/>
      <c r="E9" s="844">
        <v>0</v>
      </c>
      <c r="F9" s="846">
        <v>0</v>
      </c>
      <c r="G9" s="846">
        <v>0</v>
      </c>
      <c r="H9" s="858">
        <v>0</v>
      </c>
      <c r="I9" s="843"/>
    </row>
    <row r="10" spans="1:9">
      <c r="A10" s="18">
        <v>15</v>
      </c>
      <c r="B10" s="134" t="s">
        <v>10</v>
      </c>
      <c r="C10" s="898" t="s">
        <v>6</v>
      </c>
      <c r="D10" s="899"/>
      <c r="E10" s="844">
        <v>0</v>
      </c>
      <c r="F10" s="846">
        <v>0</v>
      </c>
      <c r="G10" s="846">
        <v>0</v>
      </c>
      <c r="H10" s="858">
        <v>0</v>
      </c>
      <c r="I10" s="845"/>
    </row>
    <row r="11" spans="1:9">
      <c r="A11" s="18">
        <v>16</v>
      </c>
      <c r="B11" s="134" t="s">
        <v>11</v>
      </c>
      <c r="C11" s="898" t="s">
        <v>12</v>
      </c>
      <c r="D11" s="899"/>
      <c r="E11" s="844">
        <v>0</v>
      </c>
      <c r="F11" s="846">
        <v>0</v>
      </c>
      <c r="G11" s="846">
        <v>0</v>
      </c>
      <c r="H11" s="858">
        <v>0</v>
      </c>
      <c r="I11" s="845"/>
    </row>
    <row r="12" spans="1:9">
      <c r="A12" s="18">
        <v>17</v>
      </c>
      <c r="B12" s="134" t="s">
        <v>13</v>
      </c>
      <c r="C12" s="898" t="s">
        <v>14</v>
      </c>
      <c r="D12" s="899"/>
      <c r="E12" s="844">
        <v>0</v>
      </c>
      <c r="F12" s="846">
        <v>0</v>
      </c>
      <c r="G12" s="846">
        <v>0</v>
      </c>
      <c r="H12" s="858">
        <v>0</v>
      </c>
      <c r="I12" s="845"/>
    </row>
    <row r="13" spans="1:9">
      <c r="A13" s="18">
        <v>19</v>
      </c>
      <c r="B13" s="134" t="s">
        <v>15</v>
      </c>
      <c r="C13" s="898" t="s">
        <v>115</v>
      </c>
      <c r="D13" s="899"/>
      <c r="E13" s="844">
        <v>0</v>
      </c>
      <c r="F13" s="846">
        <v>0</v>
      </c>
      <c r="G13" s="846">
        <v>0</v>
      </c>
      <c r="H13" s="858">
        <v>0</v>
      </c>
      <c r="I13" s="843"/>
    </row>
    <row r="14" spans="1:9">
      <c r="A14" s="18">
        <v>35</v>
      </c>
      <c r="B14" s="134" t="s">
        <v>217</v>
      </c>
      <c r="C14" s="898" t="s">
        <v>218</v>
      </c>
      <c r="D14" s="899"/>
      <c r="E14" s="844">
        <v>0</v>
      </c>
      <c r="F14" s="846">
        <v>0</v>
      </c>
      <c r="G14" s="846">
        <f>'35'!D17</f>
        <v>10</v>
      </c>
      <c r="H14" s="858">
        <v>0</v>
      </c>
      <c r="I14" s="845"/>
    </row>
    <row r="15" spans="1:9">
      <c r="A15" s="18">
        <v>36</v>
      </c>
      <c r="B15" s="134" t="s">
        <v>21</v>
      </c>
      <c r="C15" s="898" t="s">
        <v>22</v>
      </c>
      <c r="D15" s="899"/>
      <c r="E15" s="844">
        <v>0</v>
      </c>
      <c r="F15" s="846">
        <v>0</v>
      </c>
      <c r="G15" s="846">
        <f>'36'!D17</f>
        <v>10</v>
      </c>
      <c r="H15" s="858">
        <v>0</v>
      </c>
      <c r="I15" s="845"/>
    </row>
    <row r="16" spans="1:9">
      <c r="A16" s="18">
        <v>37</v>
      </c>
      <c r="B16" s="134" t="s">
        <v>23</v>
      </c>
      <c r="C16" s="898" t="s">
        <v>24</v>
      </c>
      <c r="D16" s="899"/>
      <c r="E16" s="844">
        <v>0</v>
      </c>
      <c r="F16" s="846">
        <v>0</v>
      </c>
      <c r="G16" s="846">
        <v>0</v>
      </c>
      <c r="H16" s="858">
        <v>0</v>
      </c>
      <c r="I16" s="845"/>
    </row>
    <row r="17" spans="1:9">
      <c r="A17" s="18">
        <v>38</v>
      </c>
      <c r="B17" s="134" t="s">
        <v>25</v>
      </c>
      <c r="C17" s="898" t="s">
        <v>20</v>
      </c>
      <c r="D17" s="899"/>
      <c r="E17" s="844"/>
      <c r="F17" s="846"/>
      <c r="G17" s="846">
        <v>0</v>
      </c>
      <c r="H17" s="858">
        <v>0</v>
      </c>
      <c r="I17" s="845"/>
    </row>
    <row r="18" spans="1:9">
      <c r="A18" s="18">
        <v>39</v>
      </c>
      <c r="B18" s="134" t="s">
        <v>26</v>
      </c>
      <c r="C18" s="898" t="s">
        <v>27</v>
      </c>
      <c r="D18" s="899"/>
      <c r="E18" s="844">
        <v>0</v>
      </c>
      <c r="F18" s="846">
        <v>0</v>
      </c>
      <c r="G18" s="846">
        <v>0</v>
      </c>
      <c r="H18" s="858">
        <v>0</v>
      </c>
      <c r="I18" s="845"/>
    </row>
    <row r="19" spans="1:9">
      <c r="A19" s="18">
        <v>40</v>
      </c>
      <c r="B19" s="134" t="s">
        <v>28</v>
      </c>
      <c r="C19" s="898" t="s">
        <v>29</v>
      </c>
      <c r="D19" s="899"/>
      <c r="E19" s="844">
        <v>0</v>
      </c>
      <c r="F19" s="846">
        <v>0</v>
      </c>
      <c r="G19" s="859">
        <f>'40'!D16</f>
        <v>0.22510708156568202</v>
      </c>
      <c r="H19" s="860">
        <v>0</v>
      </c>
      <c r="I19" s="845"/>
    </row>
    <row r="20" spans="1:9">
      <c r="A20" s="18">
        <v>41</v>
      </c>
      <c r="B20" s="134" t="s">
        <v>30</v>
      </c>
      <c r="C20" s="898" t="s">
        <v>31</v>
      </c>
      <c r="D20" s="899"/>
      <c r="E20" s="844">
        <v>0</v>
      </c>
      <c r="F20" s="846">
        <v>0</v>
      </c>
      <c r="G20" s="846">
        <v>0</v>
      </c>
      <c r="H20" s="858">
        <v>0</v>
      </c>
      <c r="I20" s="845"/>
    </row>
    <row r="21" spans="1:9">
      <c r="A21" s="330" t="s">
        <v>331</v>
      </c>
      <c r="B21" s="384" t="s">
        <v>332</v>
      </c>
      <c r="C21" s="836" t="s">
        <v>31</v>
      </c>
      <c r="D21" s="832"/>
      <c r="E21" s="861" t="s">
        <v>219</v>
      </c>
      <c r="F21" s="846"/>
      <c r="G21" s="846"/>
      <c r="H21" s="858">
        <v>0</v>
      </c>
      <c r="I21" s="845"/>
    </row>
    <row r="22" spans="1:9">
      <c r="A22" s="330" t="s">
        <v>333</v>
      </c>
      <c r="B22" s="384" t="s">
        <v>335</v>
      </c>
      <c r="C22" s="836" t="s">
        <v>336</v>
      </c>
      <c r="D22" s="832"/>
      <c r="E22" s="844"/>
      <c r="F22" s="846"/>
      <c r="G22" s="846"/>
      <c r="H22" s="858">
        <v>0</v>
      </c>
      <c r="I22" s="845"/>
    </row>
    <row r="23" spans="1:9">
      <c r="A23" s="330" t="s">
        <v>334</v>
      </c>
      <c r="B23" s="384" t="s">
        <v>337</v>
      </c>
      <c r="C23" s="836" t="s">
        <v>336</v>
      </c>
      <c r="D23" s="832"/>
      <c r="E23" s="844"/>
      <c r="F23" s="846"/>
      <c r="G23" s="846"/>
      <c r="H23" s="858">
        <v>0</v>
      </c>
      <c r="I23" s="845"/>
    </row>
    <row r="24" spans="1:9">
      <c r="A24" s="18">
        <v>44</v>
      </c>
      <c r="B24" s="384" t="s">
        <v>347</v>
      </c>
      <c r="C24" s="898" t="s">
        <v>32</v>
      </c>
      <c r="D24" s="899"/>
      <c r="E24" s="844">
        <f>'44'!D16</f>
        <v>2.4300000000000002</v>
      </c>
      <c r="F24" s="846">
        <f>'44'!D18</f>
        <v>0.14294117647058821</v>
      </c>
      <c r="G24" s="846">
        <f>'44'!D20</f>
        <v>1.8105882352941174</v>
      </c>
      <c r="H24" s="858">
        <v>0</v>
      </c>
      <c r="I24" s="845"/>
    </row>
    <row r="25" spans="1:9">
      <c r="A25" s="18">
        <v>48</v>
      </c>
      <c r="B25" s="384" t="s">
        <v>348</v>
      </c>
      <c r="C25" s="898" t="s">
        <v>32</v>
      </c>
      <c r="D25" s="899"/>
      <c r="E25" s="844">
        <f>'48'!D16</f>
        <v>2.4300000000000002</v>
      </c>
      <c r="F25" s="846">
        <f>'48'!D18</f>
        <v>0.14294117647058821</v>
      </c>
      <c r="G25" s="846">
        <f>'48'!D20</f>
        <v>1.8105882352941174</v>
      </c>
      <c r="H25" s="858">
        <v>0</v>
      </c>
      <c r="I25" s="845"/>
    </row>
    <row r="26" spans="1:9">
      <c r="A26" s="18">
        <v>49</v>
      </c>
      <c r="B26" s="384" t="s">
        <v>349</v>
      </c>
      <c r="C26" s="898" t="s">
        <v>32</v>
      </c>
      <c r="D26" s="899"/>
      <c r="E26" s="844">
        <f>'49'!D16</f>
        <v>2.4300000000000002</v>
      </c>
      <c r="F26" s="846">
        <f>'49'!D18</f>
        <v>0.14294117647058821</v>
      </c>
      <c r="G26" s="846">
        <f>'49'!D20</f>
        <v>1.8105882352941174</v>
      </c>
      <c r="H26" s="858">
        <v>0</v>
      </c>
      <c r="I26" s="845"/>
    </row>
    <row r="27" spans="1:9">
      <c r="A27" s="18">
        <v>47</v>
      </c>
      <c r="B27" s="134" t="s">
        <v>3</v>
      </c>
      <c r="C27" s="898" t="s">
        <v>33</v>
      </c>
      <c r="D27" s="899"/>
      <c r="E27" s="844">
        <v>0</v>
      </c>
      <c r="F27" s="846">
        <v>0</v>
      </c>
      <c r="G27" s="846">
        <f>'47'!D15</f>
        <v>1.0625</v>
      </c>
      <c r="H27" s="858">
        <v>0</v>
      </c>
      <c r="I27" s="845"/>
    </row>
    <row r="28" spans="1:9">
      <c r="A28" s="330" t="s">
        <v>345</v>
      </c>
      <c r="B28" s="134"/>
      <c r="C28" s="900" t="s">
        <v>237</v>
      </c>
      <c r="D28" s="901"/>
      <c r="E28" s="844"/>
      <c r="F28" s="846"/>
      <c r="G28" s="862">
        <f>'47B and 47C'!D19</f>
        <v>8.0750000000000058E-2</v>
      </c>
      <c r="H28" s="858">
        <v>0</v>
      </c>
      <c r="I28" s="845"/>
    </row>
    <row r="29" spans="1:9">
      <c r="A29" s="330" t="s">
        <v>346</v>
      </c>
      <c r="B29" s="134"/>
      <c r="C29" s="900" t="s">
        <v>238</v>
      </c>
      <c r="D29" s="901"/>
      <c r="E29" s="844"/>
      <c r="F29" s="846"/>
      <c r="G29" s="862">
        <f>'47B and 47C'!D33</f>
        <v>0.42500000000000038</v>
      </c>
      <c r="H29" s="858">
        <v>0</v>
      </c>
      <c r="I29" s="845"/>
    </row>
    <row r="30" spans="1:9">
      <c r="A30" s="330" t="s">
        <v>342</v>
      </c>
      <c r="B30" s="134"/>
      <c r="C30" s="833" t="s">
        <v>236</v>
      </c>
      <c r="D30" s="834"/>
      <c r="E30" s="844"/>
      <c r="F30" s="846"/>
      <c r="G30" s="862">
        <f>'47D'!D16</f>
        <v>8.5000000000000075E-2</v>
      </c>
      <c r="H30" s="858">
        <v>0</v>
      </c>
      <c r="I30" s="845"/>
    </row>
    <row r="31" spans="1:9">
      <c r="A31" s="18">
        <v>50</v>
      </c>
      <c r="B31" s="134" t="s">
        <v>34</v>
      </c>
      <c r="C31" s="898" t="s">
        <v>35</v>
      </c>
      <c r="D31" s="899"/>
      <c r="E31" s="844">
        <f>'50'!D15</f>
        <v>0.373832</v>
      </c>
      <c r="F31" s="863">
        <f>'50'!D17</f>
        <v>2.748764705882353E-2</v>
      </c>
      <c r="G31" s="863">
        <f>'50'!D19</f>
        <v>0.34817686274509801</v>
      </c>
      <c r="H31" s="858">
        <v>0</v>
      </c>
      <c r="I31" s="845"/>
    </row>
    <row r="32" spans="1:9">
      <c r="A32" s="18">
        <v>51</v>
      </c>
      <c r="B32" s="134" t="s">
        <v>36</v>
      </c>
      <c r="C32" s="898" t="s">
        <v>35</v>
      </c>
      <c r="D32" s="899"/>
      <c r="E32" s="844">
        <f>'51'!D15</f>
        <v>0.373832</v>
      </c>
      <c r="F32" s="863">
        <f>'51'!D17</f>
        <v>2.748764705882353E-2</v>
      </c>
      <c r="G32" s="863">
        <f>'51'!D19</f>
        <v>0.34817686274509801</v>
      </c>
      <c r="H32" s="858">
        <v>0</v>
      </c>
      <c r="I32" s="845"/>
    </row>
    <row r="33" spans="1:9">
      <c r="A33" s="18">
        <v>52</v>
      </c>
      <c r="B33" s="134" t="s">
        <v>37</v>
      </c>
      <c r="C33" s="898" t="s">
        <v>35</v>
      </c>
      <c r="D33" s="899"/>
      <c r="E33" s="844">
        <f>'52'!D15</f>
        <v>0.373832</v>
      </c>
      <c r="F33" s="863">
        <f>'52'!D17</f>
        <v>2.748764705882353E-2</v>
      </c>
      <c r="G33" s="863">
        <f>'52'!D19</f>
        <v>0.34817686274509801</v>
      </c>
      <c r="H33" s="858">
        <v>0</v>
      </c>
      <c r="I33" s="845"/>
    </row>
    <row r="34" spans="1:9">
      <c r="A34" s="18">
        <v>53</v>
      </c>
      <c r="B34" s="134" t="s">
        <v>38</v>
      </c>
      <c r="C34" s="898" t="s">
        <v>35</v>
      </c>
      <c r="D34" s="899"/>
      <c r="E34" s="844">
        <f>'53'!D15</f>
        <v>0.373832</v>
      </c>
      <c r="F34" s="863">
        <f>'53'!D17</f>
        <v>2.748764705882353E-2</v>
      </c>
      <c r="G34" s="863">
        <f>'53'!D19</f>
        <v>0.34817686274509801</v>
      </c>
      <c r="H34" s="858">
        <v>0</v>
      </c>
      <c r="I34" s="845"/>
    </row>
    <row r="35" spans="1:9">
      <c r="A35" s="18">
        <v>54</v>
      </c>
      <c r="B35" s="134" t="s">
        <v>39</v>
      </c>
      <c r="C35" s="898" t="s">
        <v>35</v>
      </c>
      <c r="D35" s="899"/>
      <c r="E35" s="844">
        <f>'54'!D15</f>
        <v>0.373832</v>
      </c>
      <c r="F35" s="863">
        <f>'54'!D17</f>
        <v>2.748764705882353E-2</v>
      </c>
      <c r="G35" s="863">
        <f>'54'!D19</f>
        <v>0.34817686274509801</v>
      </c>
      <c r="H35" s="858">
        <v>0</v>
      </c>
      <c r="I35" s="845"/>
    </row>
    <row r="36" spans="1:9">
      <c r="A36" s="18">
        <v>55</v>
      </c>
      <c r="B36" s="134" t="s">
        <v>40</v>
      </c>
      <c r="C36" s="898" t="s">
        <v>41</v>
      </c>
      <c r="D36" s="899"/>
      <c r="E36" s="844">
        <f>'55'!D14</f>
        <v>2.2731629999999998</v>
      </c>
      <c r="F36" s="864">
        <f>'55'!D16</f>
        <v>0.18850619999999998</v>
      </c>
      <c r="G36" s="864">
        <f>'55'!D18</f>
        <v>0.41027819999999998</v>
      </c>
      <c r="H36" s="865">
        <v>0</v>
      </c>
      <c r="I36" s="843" t="s">
        <v>580</v>
      </c>
    </row>
    <row r="37" spans="1:9">
      <c r="A37" s="18">
        <v>56</v>
      </c>
      <c r="B37" s="134" t="s">
        <v>42</v>
      </c>
      <c r="C37" s="898" t="s">
        <v>41</v>
      </c>
      <c r="D37" s="899"/>
      <c r="E37" s="844">
        <f>'56'!D14</f>
        <v>2.2731629999999998</v>
      </c>
      <c r="F37" s="864">
        <f>'56'!D16</f>
        <v>0.18850619999999998</v>
      </c>
      <c r="G37" s="864">
        <f>'56'!D18</f>
        <v>0.41027819999999998</v>
      </c>
      <c r="H37" s="865">
        <v>0</v>
      </c>
      <c r="I37" s="843"/>
    </row>
    <row r="38" spans="1:9">
      <c r="A38" s="18">
        <v>57</v>
      </c>
      <c r="B38" s="134" t="s">
        <v>43</v>
      </c>
      <c r="C38" s="898" t="s">
        <v>41</v>
      </c>
      <c r="D38" s="899"/>
      <c r="E38" s="844">
        <f>'57'!D14</f>
        <v>2.2731629999999998</v>
      </c>
      <c r="F38" s="864">
        <f>'57'!D16</f>
        <v>0.18850619999999998</v>
      </c>
      <c r="G38" s="864">
        <f>'57'!D18</f>
        <v>0.41027819999999998</v>
      </c>
      <c r="H38" s="865">
        <v>0</v>
      </c>
      <c r="I38" s="845"/>
    </row>
    <row r="39" spans="1:9">
      <c r="A39" s="18">
        <v>58</v>
      </c>
      <c r="B39" s="134" t="s">
        <v>44</v>
      </c>
      <c r="C39" s="898" t="s">
        <v>41</v>
      </c>
      <c r="D39" s="899"/>
      <c r="E39" s="844">
        <f>'58'!D14</f>
        <v>2.2731629999999998</v>
      </c>
      <c r="F39" s="864">
        <f>'58'!D16</f>
        <v>0.18850619999999998</v>
      </c>
      <c r="G39" s="864">
        <f>'58'!D18</f>
        <v>0.41027819999999998</v>
      </c>
      <c r="H39" s="865">
        <v>0</v>
      </c>
      <c r="I39" s="845"/>
    </row>
    <row r="40" spans="1:9">
      <c r="A40" s="18">
        <v>59</v>
      </c>
      <c r="B40" s="134" t="s">
        <v>45</v>
      </c>
      <c r="C40" s="898" t="s">
        <v>41</v>
      </c>
      <c r="D40" s="899"/>
      <c r="E40" s="844">
        <f>'59'!D14</f>
        <v>2.2731629999999998</v>
      </c>
      <c r="F40" s="864">
        <f>'59'!D16</f>
        <v>0.18850619999999998</v>
      </c>
      <c r="G40" s="864">
        <f>'59'!D18</f>
        <v>0.41027819999999998</v>
      </c>
      <c r="H40" s="865">
        <v>0</v>
      </c>
      <c r="I40" s="845"/>
    </row>
    <row r="41" spans="1:9">
      <c r="A41" s="18">
        <v>60</v>
      </c>
      <c r="B41" s="134" t="s">
        <v>46</v>
      </c>
      <c r="C41" s="898" t="s">
        <v>47</v>
      </c>
      <c r="D41" s="899"/>
      <c r="E41" s="844">
        <v>0</v>
      </c>
      <c r="F41" s="846">
        <v>0</v>
      </c>
      <c r="G41" s="846">
        <v>0</v>
      </c>
      <c r="H41" s="865">
        <v>0</v>
      </c>
      <c r="I41" s="845"/>
    </row>
    <row r="42" spans="1:9">
      <c r="A42" s="18">
        <v>61</v>
      </c>
      <c r="B42" s="134" t="s">
        <v>48</v>
      </c>
      <c r="C42" s="898" t="s">
        <v>49</v>
      </c>
      <c r="D42" s="899"/>
      <c r="E42" s="844">
        <v>0</v>
      </c>
      <c r="F42" s="846">
        <v>0</v>
      </c>
      <c r="G42" s="846">
        <v>0</v>
      </c>
      <c r="H42" s="865">
        <v>0</v>
      </c>
      <c r="I42" s="845"/>
    </row>
    <row r="43" spans="1:9">
      <c r="A43" s="18">
        <v>65</v>
      </c>
      <c r="B43" s="209" t="s">
        <v>190</v>
      </c>
      <c r="C43" s="898" t="s">
        <v>117</v>
      </c>
      <c r="D43" s="899"/>
      <c r="E43" s="844">
        <f>'65'!D13</f>
        <v>11.907000000000002</v>
      </c>
      <c r="F43" s="846">
        <f>'65'!D15</f>
        <v>0.78300000000000003</v>
      </c>
      <c r="G43" s="846">
        <f>'65'!D17</f>
        <v>0.83700000000000008</v>
      </c>
      <c r="H43" s="865">
        <v>0</v>
      </c>
      <c r="I43" s="843"/>
    </row>
    <row r="44" spans="1:9">
      <c r="A44" s="18">
        <v>66</v>
      </c>
      <c r="B44" s="209" t="s">
        <v>191</v>
      </c>
      <c r="C44" s="898" t="s">
        <v>112</v>
      </c>
      <c r="D44" s="899"/>
      <c r="E44" s="844">
        <f>'66'!D13*4/24</f>
        <v>0.57050000000000001</v>
      </c>
      <c r="F44" s="866">
        <f>'66'!D15*4/24</f>
        <v>2.9400000000000006E-2</v>
      </c>
      <c r="G44" s="866">
        <f>'66'!D16*4/24</f>
        <v>3.5000000000000003E-2</v>
      </c>
      <c r="H44" s="865">
        <v>0</v>
      </c>
      <c r="I44" s="843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844"/>
      <c r="F45" s="866"/>
      <c r="G45" s="866"/>
      <c r="H45" s="865">
        <v>0</v>
      </c>
      <c r="I45" s="845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67">
        <f>IEU!D18</f>
        <v>0.67080980392156864</v>
      </c>
      <c r="F46" s="868">
        <f>IEU!D20</f>
        <v>4.281764705882353E-3</v>
      </c>
      <c r="G46" s="868">
        <f>IEU!D22</f>
        <v>5.4235686274509802E-2</v>
      </c>
      <c r="H46" s="869">
        <v>0</v>
      </c>
      <c r="I46" s="847"/>
    </row>
    <row r="47" spans="1:9">
      <c r="A47" s="902" t="s">
        <v>582</v>
      </c>
      <c r="B47" s="902"/>
      <c r="C47" s="902"/>
      <c r="D47" s="902"/>
      <c r="E47" s="870">
        <f t="shared" ref="E47:G47" si="0">SUM(E4:E46)</f>
        <v>60.870484803921563</v>
      </c>
      <c r="F47" s="870">
        <f t="shared" si="0"/>
        <v>3.1212980588235286</v>
      </c>
      <c r="G47" s="870">
        <f t="shared" si="0"/>
        <v>42.109064159997068</v>
      </c>
      <c r="H47" s="871">
        <v>0</v>
      </c>
    </row>
    <row r="48" spans="1:9">
      <c r="A48" s="902" t="s">
        <v>581</v>
      </c>
      <c r="B48" s="902"/>
      <c r="C48" s="902"/>
      <c r="D48" s="902"/>
      <c r="E48" s="872">
        <f>E47*8760/2000</f>
        <v>266.61272344117646</v>
      </c>
      <c r="F48" s="872">
        <f>F47*8760/2000</f>
        <v>13.671285497647055</v>
      </c>
      <c r="G48" s="872">
        <f>G47*8760/2000</f>
        <v>184.43770102078716</v>
      </c>
      <c r="H48" s="873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464.72170995961062</v>
      </c>
      <c r="D51" s="551">
        <f>C51/B51</f>
        <v>5.3539367506867581</v>
      </c>
    </row>
    <row r="52" spans="1:4" ht="13.8" thickBot="1">
      <c r="A52" s="552" t="s">
        <v>255</v>
      </c>
      <c r="B52" s="553">
        <v>199.3</v>
      </c>
      <c r="C52" s="554">
        <f>C51</f>
        <v>464.72170995961062</v>
      </c>
      <c r="D52" s="555">
        <f>C52/B52</f>
        <v>2.3317697439017091</v>
      </c>
    </row>
  </sheetData>
  <mergeCells count="43">
    <mergeCell ref="A47:D47"/>
    <mergeCell ref="A48:D48"/>
    <mergeCell ref="A1:I1"/>
    <mergeCell ref="E2:H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32:D32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1:D31"/>
    <mergeCell ref="A2:A3"/>
    <mergeCell ref="B2:B3"/>
    <mergeCell ref="C2:D3"/>
    <mergeCell ref="C4:D4"/>
    <mergeCell ref="C17:D17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5" right="0.5" top="0.5" bottom="0.5" header="0.5" footer="0.5"/>
  <pageSetup paperSize="17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42"/>
  <sheetViews>
    <sheetView workbookViewId="0">
      <selection activeCell="I17" sqref="I17"/>
    </sheetView>
  </sheetViews>
  <sheetFormatPr defaultColWidth="9.109375" defaultRowHeight="13.2"/>
  <cols>
    <col min="1" max="1" width="31.33203125" style="7" customWidth="1"/>
    <col min="2" max="2" width="9.33203125" style="7" customWidth="1"/>
    <col min="3" max="3" width="9.6640625" style="7" bestFit="1" customWidth="1"/>
    <col min="4" max="4" width="13.88671875" style="7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13</v>
      </c>
      <c r="D1" s="6"/>
    </row>
    <row r="2" spans="1:8">
      <c r="A2" s="40" t="s">
        <v>1</v>
      </c>
      <c r="B2" s="5" t="str">
        <f>VLOOKUP(B1,'Crit PTE TPY Summary'!$A$4:$D$45,2)</f>
        <v>B-200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Startup Heater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61" t="s">
        <v>52</v>
      </c>
      <c r="B6" s="968"/>
      <c r="C6" s="13">
        <v>101</v>
      </c>
      <c r="D6" s="14" t="s">
        <v>53</v>
      </c>
      <c r="E6" s="15">
        <v>1</v>
      </c>
    </row>
    <row r="7" spans="1:8">
      <c r="A7" s="955" t="s">
        <v>66</v>
      </c>
      <c r="B7" s="963"/>
      <c r="C7" s="16">
        <v>1020</v>
      </c>
      <c r="D7" s="17" t="s">
        <v>67</v>
      </c>
      <c r="E7" s="18">
        <v>1</v>
      </c>
    </row>
    <row r="8" spans="1:8">
      <c r="A8" s="955" t="s">
        <v>54</v>
      </c>
      <c r="B8" s="963"/>
      <c r="C8" s="20">
        <f>C6/C7</f>
        <v>9.901960784313725E-2</v>
      </c>
      <c r="D8" s="17" t="s">
        <v>68</v>
      </c>
      <c r="E8" s="18"/>
    </row>
    <row r="9" spans="1:8">
      <c r="A9" s="957" t="s">
        <v>55</v>
      </c>
      <c r="B9" s="964"/>
      <c r="C9" s="21">
        <v>12</v>
      </c>
      <c r="D9" s="292" t="s">
        <v>214</v>
      </c>
      <c r="E9" s="296">
        <v>1</v>
      </c>
      <c r="G9" s="123"/>
    </row>
    <row r="10" spans="1:8">
      <c r="A10" s="965"/>
      <c r="B10" s="966"/>
      <c r="C10" s="21">
        <v>4</v>
      </c>
      <c r="D10" s="292" t="s">
        <v>215</v>
      </c>
      <c r="E10" s="296">
        <v>1</v>
      </c>
      <c r="G10" s="123"/>
    </row>
    <row r="11" spans="1:8" ht="13.8" thickBot="1">
      <c r="A11" s="959"/>
      <c r="B11" s="967"/>
      <c r="C11" s="297">
        <v>200</v>
      </c>
      <c r="D11" s="122" t="s">
        <v>57</v>
      </c>
      <c r="E11" s="298"/>
      <c r="G11" s="319" t="s">
        <v>291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8" ht="13.8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8" ht="15.6">
      <c r="A16" s="81" t="s">
        <v>79</v>
      </c>
      <c r="B16" s="250">
        <v>100</v>
      </c>
      <c r="C16" s="225" t="s">
        <v>71</v>
      </c>
      <c r="D16" s="226">
        <f>B16*$C$8</f>
        <v>9.9019607843137258</v>
      </c>
      <c r="E16" s="242">
        <f>D16*$C$11/2000</f>
        <v>0.99019607843137258</v>
      </c>
      <c r="F16" s="15">
        <v>2</v>
      </c>
      <c r="G16" s="10"/>
    </row>
    <row r="17" spans="1:8">
      <c r="A17" s="42" t="s">
        <v>78</v>
      </c>
      <c r="B17" s="31">
        <v>84</v>
      </c>
      <c r="C17" s="32" t="s">
        <v>71</v>
      </c>
      <c r="D17" s="228">
        <f t="shared" ref="D17:D23" si="0">B17*$C$8</f>
        <v>8.3176470588235283</v>
      </c>
      <c r="E17" s="346">
        <f t="shared" ref="E17:E27" si="1">D17*$C$11/2000</f>
        <v>0.83176470588235285</v>
      </c>
      <c r="F17" s="18">
        <v>2</v>
      </c>
      <c r="G17" s="10"/>
    </row>
    <row r="18" spans="1:8" ht="15.6">
      <c r="A18" s="42" t="s">
        <v>80</v>
      </c>
      <c r="B18" s="80">
        <v>0.6</v>
      </c>
      <c r="C18" s="32" t="s">
        <v>71</v>
      </c>
      <c r="D18" s="254">
        <f t="shared" si="0"/>
        <v>5.9411764705882344E-2</v>
      </c>
      <c r="E18" s="469">
        <f t="shared" si="1"/>
        <v>5.9411764705882344E-3</v>
      </c>
      <c r="F18" s="18">
        <v>2</v>
      </c>
      <c r="G18" s="10"/>
    </row>
    <row r="19" spans="1:8">
      <c r="A19" s="42" t="s">
        <v>193</v>
      </c>
      <c r="B19" s="80">
        <v>1.9</v>
      </c>
      <c r="C19" s="32" t="s">
        <v>71</v>
      </c>
      <c r="D19" s="255">
        <f>B19*$C$8</f>
        <v>0.18813725490196076</v>
      </c>
      <c r="E19" s="270">
        <f t="shared" si="1"/>
        <v>1.8813725490196078E-2</v>
      </c>
      <c r="F19" s="18">
        <v>3</v>
      </c>
      <c r="G19" s="10"/>
    </row>
    <row r="20" spans="1:8" ht="15.6">
      <c r="A20" s="42" t="s">
        <v>75</v>
      </c>
      <c r="B20" s="31">
        <v>7.6</v>
      </c>
      <c r="C20" s="32" t="s">
        <v>71</v>
      </c>
      <c r="D20" s="255">
        <f t="shared" si="0"/>
        <v>0.75254901960784304</v>
      </c>
      <c r="E20" s="270">
        <f t="shared" si="1"/>
        <v>7.5254901960784312E-2</v>
      </c>
      <c r="F20" s="18">
        <v>3</v>
      </c>
      <c r="G20" s="10"/>
    </row>
    <row r="21" spans="1:8" ht="15.6">
      <c r="A21" s="42" t="s">
        <v>194</v>
      </c>
      <c r="B21" s="31">
        <v>7.6</v>
      </c>
      <c r="C21" s="32" t="s">
        <v>71</v>
      </c>
      <c r="D21" s="255">
        <f>B21*$C$8</f>
        <v>0.75254901960784304</v>
      </c>
      <c r="E21" s="270">
        <f t="shared" si="1"/>
        <v>7.5254901960784312E-2</v>
      </c>
      <c r="F21" s="18">
        <v>3</v>
      </c>
      <c r="G21" s="10"/>
    </row>
    <row r="22" spans="1:8">
      <c r="A22" s="42" t="s">
        <v>77</v>
      </c>
      <c r="B22" s="31">
        <v>5.5</v>
      </c>
      <c r="C22" s="32" t="s">
        <v>71</v>
      </c>
      <c r="D22" s="255">
        <f t="shared" si="0"/>
        <v>0.54460784313725485</v>
      </c>
      <c r="E22" s="270">
        <f t="shared" si="1"/>
        <v>5.4460784313725481E-2</v>
      </c>
      <c r="F22" s="18">
        <v>3</v>
      </c>
      <c r="G22" s="10"/>
    </row>
    <row r="23" spans="1:8">
      <c r="A23" s="249" t="s">
        <v>63</v>
      </c>
      <c r="B23" s="31">
        <v>5.0000000000000001E-4</v>
      </c>
      <c r="C23" s="32" t="s">
        <v>71</v>
      </c>
      <c r="D23" s="254">
        <f t="shared" si="0"/>
        <v>4.9509803921568628E-5</v>
      </c>
      <c r="E23" s="270">
        <f t="shared" si="1"/>
        <v>4.9509803921568634E-6</v>
      </c>
      <c r="F23" s="18">
        <v>3</v>
      </c>
      <c r="G23" s="10"/>
    </row>
    <row r="24" spans="1:8" ht="15.6">
      <c r="A24" s="249" t="s">
        <v>197</v>
      </c>
      <c r="B24" s="31">
        <v>120000</v>
      </c>
      <c r="C24" s="32" t="s">
        <v>71</v>
      </c>
      <c r="D24" s="299">
        <f>B24*$C$8</f>
        <v>11882.35294117647</v>
      </c>
      <c r="E24" s="234">
        <f t="shared" si="1"/>
        <v>1188.2352941176471</v>
      </c>
      <c r="F24" s="18">
        <v>3</v>
      </c>
      <c r="G24" s="10"/>
    </row>
    <row r="25" spans="1:8" ht="15.6">
      <c r="A25" s="249" t="s">
        <v>211</v>
      </c>
      <c r="B25" s="31">
        <v>2.2999999999999998</v>
      </c>
      <c r="C25" s="32" t="s">
        <v>71</v>
      </c>
      <c r="D25" s="255">
        <f t="shared" ref="D25:D26" si="2">B25*$C$8</f>
        <v>0.22774509803921567</v>
      </c>
      <c r="E25" s="270">
        <f t="shared" si="1"/>
        <v>2.2774509803921567E-2</v>
      </c>
      <c r="F25" s="18">
        <v>3</v>
      </c>
      <c r="G25" s="10"/>
    </row>
    <row r="26" spans="1:8" ht="15.6">
      <c r="A26" s="249" t="s">
        <v>213</v>
      </c>
      <c r="B26" s="31">
        <v>2.2000000000000002</v>
      </c>
      <c r="C26" s="32" t="s">
        <v>71</v>
      </c>
      <c r="D26" s="255">
        <f t="shared" si="2"/>
        <v>0.21784313725490198</v>
      </c>
      <c r="E26" s="270">
        <f t="shared" si="1"/>
        <v>2.1784313725490195E-2</v>
      </c>
      <c r="F26" s="18">
        <v>3</v>
      </c>
      <c r="G26" s="10"/>
    </row>
    <row r="27" spans="1:8" ht="16.2" thickBot="1">
      <c r="A27" s="43" t="s">
        <v>199</v>
      </c>
      <c r="B27" s="34"/>
      <c r="C27" s="35" t="s">
        <v>71</v>
      </c>
      <c r="D27" s="256">
        <f>D24+D25*25+D26*298</f>
        <v>11952.963823529411</v>
      </c>
      <c r="E27" s="235">
        <f t="shared" si="1"/>
        <v>1195.2963823529412</v>
      </c>
      <c r="F27" s="24">
        <v>4</v>
      </c>
      <c r="G27" s="10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7" t="s">
        <v>65</v>
      </c>
      <c r="D30" s="11"/>
      <c r="E30" s="11"/>
      <c r="F30" s="11"/>
      <c r="G30" s="10"/>
      <c r="H30" s="10"/>
    </row>
    <row r="31" spans="1:8">
      <c r="A31" s="37" t="s">
        <v>83</v>
      </c>
      <c r="D31" s="11"/>
      <c r="E31" s="11"/>
      <c r="F31" s="11"/>
      <c r="G31" s="10"/>
      <c r="H31" s="10"/>
    </row>
    <row r="32" spans="1:8">
      <c r="A32" s="37" t="s">
        <v>85</v>
      </c>
    </row>
    <row r="33" spans="1:7">
      <c r="A33" s="103" t="s">
        <v>216</v>
      </c>
    </row>
    <row r="35" spans="1:7">
      <c r="B35" s="537" t="s">
        <v>422</v>
      </c>
    </row>
    <row r="37" spans="1:7">
      <c r="B37" s="319" t="s">
        <v>412</v>
      </c>
      <c r="E37" s="538">
        <v>24</v>
      </c>
    </row>
    <row r="39" spans="1:7">
      <c r="C39" s="319" t="s">
        <v>413</v>
      </c>
      <c r="D39" s="319" t="s">
        <v>414</v>
      </c>
      <c r="E39" s="319" t="s">
        <v>406</v>
      </c>
      <c r="G39" s="319" t="s">
        <v>410</v>
      </c>
    </row>
    <row r="40" spans="1:7">
      <c r="B40" s="319" t="s">
        <v>259</v>
      </c>
      <c r="C40" s="83">
        <f>D16</f>
        <v>9.9019607843137258</v>
      </c>
      <c r="D40" s="412">
        <f>C40*$E$37</f>
        <v>237.64705882352942</v>
      </c>
      <c r="E40" s="412">
        <f>D40*365/2000</f>
        <v>43.370588235294122</v>
      </c>
      <c r="G40" s="83">
        <f>E40-E16</f>
        <v>42.380392156862747</v>
      </c>
    </row>
    <row r="41" spans="1:7">
      <c r="B41" s="319" t="s">
        <v>257</v>
      </c>
      <c r="C41" s="83">
        <f>D20</f>
        <v>0.75254901960784304</v>
      </c>
      <c r="D41" s="412">
        <f t="shared" ref="D41:D42" si="3">C41*$E$37</f>
        <v>18.061176470588233</v>
      </c>
      <c r="E41" s="412">
        <f t="shared" ref="E41:E42" si="4">D41*365/2000</f>
        <v>3.2961647058823522</v>
      </c>
      <c r="G41" s="83">
        <f>E41-E20</f>
        <v>3.2209098039215678</v>
      </c>
    </row>
    <row r="42" spans="1:7">
      <c r="B42" s="319" t="s">
        <v>258</v>
      </c>
      <c r="C42" s="539">
        <f>D18</f>
        <v>5.9411764705882344E-2</v>
      </c>
      <c r="D42" s="412">
        <f t="shared" si="3"/>
        <v>1.4258823529411764</v>
      </c>
      <c r="E42" s="412">
        <f t="shared" si="4"/>
        <v>0.26022352941176469</v>
      </c>
      <c r="G42" s="540">
        <f>E42-E18</f>
        <v>0.25428235294117646</v>
      </c>
    </row>
  </sheetData>
  <mergeCells count="9">
    <mergeCell ref="F14:F15"/>
    <mergeCell ref="A5:D5"/>
    <mergeCell ref="A14:A15"/>
    <mergeCell ref="C14:C15"/>
    <mergeCell ref="B14:B15"/>
    <mergeCell ref="A8:B8"/>
    <mergeCell ref="A9:B11"/>
    <mergeCell ref="A6:B6"/>
    <mergeCell ref="A7:B7"/>
  </mergeCells>
  <phoneticPr fontId="6" type="noConversion"/>
  <pageMargins left="0.75" right="0.75" top="1" bottom="1" header="0.5" footer="0.5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2"/>
  <sheetViews>
    <sheetView workbookViewId="0">
      <selection activeCell="A26" sqref="A1:T26"/>
    </sheetView>
  </sheetViews>
  <sheetFormatPr defaultColWidth="9.109375" defaultRowHeight="13.2"/>
  <cols>
    <col min="1" max="1" width="19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1.109375" style="7" customWidth="1"/>
    <col min="6" max="6" width="5.109375" style="7" bestFit="1" customWidth="1"/>
    <col min="7" max="9" width="9.109375" style="7"/>
    <col min="10" max="10" width="3.6640625" style="7" customWidth="1"/>
    <col min="11" max="16384" width="9.109375" style="7"/>
  </cols>
  <sheetData>
    <row r="1" spans="1:15">
      <c r="A1" s="38" t="s">
        <v>70</v>
      </c>
      <c r="B1" s="5">
        <v>14</v>
      </c>
      <c r="D1" s="5"/>
      <c r="H1" s="5"/>
      <c r="L1" s="5"/>
    </row>
    <row r="2" spans="1:15">
      <c r="A2" s="40" t="s">
        <v>1</v>
      </c>
      <c r="B2" s="5" t="str">
        <f>VLOOKUP(B1,'Crit PTE TPY Summary'!$A$4:$D$45,2)</f>
        <v>D-207</v>
      </c>
      <c r="D2" s="5"/>
      <c r="E2" s="10"/>
      <c r="F2" s="11"/>
      <c r="H2" s="5"/>
      <c r="I2" s="10"/>
      <c r="L2" s="5"/>
    </row>
    <row r="3" spans="1:15">
      <c r="A3" s="40" t="s">
        <v>91</v>
      </c>
      <c r="B3" s="39" t="str">
        <f>VLOOKUP(B1,'Crit PTE TPY Summary'!$A$4:$D$45,3)</f>
        <v xml:space="preserve">CO2 Vent </v>
      </c>
      <c r="D3" s="39"/>
      <c r="E3" s="10"/>
      <c r="F3" s="11"/>
      <c r="H3" s="39"/>
      <c r="I3" s="10"/>
      <c r="L3" s="39"/>
    </row>
    <row r="4" spans="1:15" ht="13.8" thickBot="1">
      <c r="A4" s="8"/>
      <c r="B4" s="8"/>
      <c r="C4" s="5"/>
      <c r="D4" s="9"/>
      <c r="E4" s="10"/>
      <c r="F4" s="11"/>
      <c r="G4" s="10"/>
      <c r="H4" s="10"/>
    </row>
    <row r="5" spans="1:15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5">
      <c r="A6" s="955" t="s">
        <v>69</v>
      </c>
      <c r="B6" s="956"/>
      <c r="C6" s="19">
        <v>90</v>
      </c>
      <c r="D6" s="17" t="s">
        <v>72</v>
      </c>
      <c r="E6" s="18">
        <v>1</v>
      </c>
    </row>
    <row r="7" spans="1:15">
      <c r="A7" s="957" t="s">
        <v>55</v>
      </c>
      <c r="B7" s="958"/>
      <c r="C7" s="21">
        <v>24</v>
      </c>
      <c r="D7" s="17" t="s">
        <v>56</v>
      </c>
      <c r="E7" s="18">
        <v>1</v>
      </c>
    </row>
    <row r="8" spans="1:15" ht="13.8" thickBot="1">
      <c r="A8" s="959"/>
      <c r="B8" s="960"/>
      <c r="C8" s="22">
        <v>8760</v>
      </c>
      <c r="D8" s="23" t="s">
        <v>57</v>
      </c>
      <c r="E8" s="24">
        <v>1</v>
      </c>
    </row>
    <row r="9" spans="1:15">
      <c r="A9" s="11"/>
      <c r="B9" s="11"/>
      <c r="C9" s="11"/>
      <c r="D9" s="11"/>
      <c r="E9" s="25"/>
      <c r="F9" s="11"/>
      <c r="G9" s="10"/>
      <c r="H9" s="10"/>
    </row>
    <row r="10" spans="1:15" ht="13.8" thickBot="1">
      <c r="A10" s="11"/>
      <c r="B10" s="11"/>
      <c r="C10" s="11"/>
      <c r="D10" s="11"/>
      <c r="E10" s="25"/>
      <c r="F10" s="11"/>
      <c r="G10" s="10"/>
      <c r="H10" s="10"/>
    </row>
    <row r="11" spans="1:15">
      <c r="A11" s="944" t="s">
        <v>58</v>
      </c>
      <c r="B11" s="953" t="s">
        <v>76</v>
      </c>
      <c r="C11" s="950" t="s">
        <v>50</v>
      </c>
      <c r="D11" s="1" t="s">
        <v>59</v>
      </c>
      <c r="E11" s="56"/>
      <c r="F11" s="950" t="s">
        <v>51</v>
      </c>
      <c r="G11" s="10"/>
    </row>
    <row r="12" spans="1:15" ht="13.8" thickBot="1">
      <c r="A12" s="945"/>
      <c r="B12" s="970"/>
      <c r="C12" s="969"/>
      <c r="D12" s="3" t="s">
        <v>60</v>
      </c>
      <c r="E12" s="26" t="s">
        <v>61</v>
      </c>
      <c r="F12" s="969"/>
      <c r="G12" s="10"/>
    </row>
    <row r="13" spans="1:15">
      <c r="A13" s="81" t="s">
        <v>195</v>
      </c>
      <c r="B13" s="224">
        <v>2.9</v>
      </c>
      <c r="C13" s="225" t="s">
        <v>60</v>
      </c>
      <c r="D13" s="226">
        <f>B13</f>
        <v>2.9</v>
      </c>
      <c r="E13" s="230">
        <f>D13*$C$8/2000</f>
        <v>12.702</v>
      </c>
      <c r="F13" s="112"/>
      <c r="G13" s="10"/>
      <c r="H13" s="329"/>
      <c r="I13" s="123"/>
      <c r="J13" s="123"/>
      <c r="K13" s="123"/>
      <c r="L13" s="123"/>
      <c r="M13" s="123"/>
      <c r="N13" s="123"/>
      <c r="O13" s="123"/>
    </row>
    <row r="14" spans="1:15">
      <c r="A14" s="42" t="s">
        <v>196</v>
      </c>
      <c r="B14" s="80">
        <v>1</v>
      </c>
      <c r="C14" s="28" t="s">
        <v>60</v>
      </c>
      <c r="D14" s="228">
        <f>B14</f>
        <v>1</v>
      </c>
      <c r="E14" s="231">
        <f>D14*$C$8/2000</f>
        <v>4.38</v>
      </c>
      <c r="F14" s="30"/>
      <c r="G14" s="10"/>
    </row>
    <row r="15" spans="1:15">
      <c r="A15" s="99" t="s">
        <v>77</v>
      </c>
      <c r="B15" s="470">
        <f>D15/C6</f>
        <v>0.12683916793505834</v>
      </c>
      <c r="C15" s="100" t="s">
        <v>82</v>
      </c>
      <c r="D15" s="227">
        <f>E15*2000/C8</f>
        <v>11.415525114155251</v>
      </c>
      <c r="E15" s="232">
        <f>E17</f>
        <v>50</v>
      </c>
      <c r="F15" s="101">
        <v>4</v>
      </c>
      <c r="G15" s="10"/>
      <c r="H15" s="123"/>
      <c r="I15" s="123"/>
      <c r="J15" s="123"/>
      <c r="K15" s="123"/>
      <c r="L15" s="123"/>
      <c r="M15" s="123"/>
    </row>
    <row r="16" spans="1:15" ht="15.6">
      <c r="A16" s="42" t="s">
        <v>94</v>
      </c>
      <c r="B16" s="87">
        <v>7.0000000000000007E-2</v>
      </c>
      <c r="C16" s="32" t="s">
        <v>98</v>
      </c>
      <c r="D16" s="228">
        <f>B16*2000/C7</f>
        <v>5.833333333333333</v>
      </c>
      <c r="E16" s="233">
        <f>D16*C8/2000</f>
        <v>25.55</v>
      </c>
      <c r="F16" s="70">
        <v>2</v>
      </c>
      <c r="G16" s="10"/>
    </row>
    <row r="17" spans="1:14">
      <c r="A17" s="42" t="s">
        <v>116</v>
      </c>
      <c r="B17" s="80">
        <v>11.4</v>
      </c>
      <c r="C17" s="32" t="s">
        <v>60</v>
      </c>
      <c r="D17" s="228">
        <f>B17</f>
        <v>11.4</v>
      </c>
      <c r="E17" s="234">
        <v>50</v>
      </c>
      <c r="F17" s="70">
        <v>3</v>
      </c>
      <c r="G17" s="10"/>
      <c r="H17" s="329"/>
      <c r="I17" s="123"/>
      <c r="J17" s="123"/>
      <c r="K17" s="123"/>
      <c r="L17" s="123"/>
      <c r="M17" s="123"/>
      <c r="N17" s="123"/>
    </row>
    <row r="18" spans="1:14">
      <c r="A18" s="355" t="s">
        <v>241</v>
      </c>
      <c r="B18" s="351">
        <f>E18*2000/8760</f>
        <v>73589.367253750825</v>
      </c>
      <c r="C18" s="568" t="s">
        <v>60</v>
      </c>
      <c r="D18" s="352">
        <f>B18</f>
        <v>73589.367253750825</v>
      </c>
      <c r="E18" s="353">
        <f>292410*1000/(2*453.6)</f>
        <v>322321.42857142858</v>
      </c>
      <c r="F18" s="354"/>
      <c r="G18" s="10"/>
      <c r="H18" s="329"/>
      <c r="I18" s="123"/>
      <c r="J18" s="123"/>
      <c r="K18" s="123"/>
      <c r="L18" s="123"/>
      <c r="M18" s="123"/>
      <c r="N18" s="123"/>
    </row>
    <row r="19" spans="1:14" ht="16.2" thickBot="1">
      <c r="A19" s="356" t="s">
        <v>242</v>
      </c>
      <c r="B19" s="124">
        <f>E19*2000/8760</f>
        <v>193033.35870116693</v>
      </c>
      <c r="C19" s="344" t="s">
        <v>60</v>
      </c>
      <c r="D19" s="229">
        <f>B19</f>
        <v>193033.35870116693</v>
      </c>
      <c r="E19" s="235">
        <f>767025*1000/(2*453.6)</f>
        <v>845486.11111111112</v>
      </c>
      <c r="F19" s="88"/>
      <c r="G19" s="10"/>
      <c r="H19" s="329" t="s">
        <v>243</v>
      </c>
      <c r="I19" s="123"/>
      <c r="K19" s="7">
        <f>378870*1000/(2*453.6)</f>
        <v>417625.66137566138</v>
      </c>
      <c r="L19" s="319" t="s">
        <v>244</v>
      </c>
    </row>
    <row r="20" spans="1:14">
      <c r="A20" s="10"/>
      <c r="B20" s="10"/>
      <c r="C20" s="11"/>
      <c r="D20" s="11"/>
      <c r="E20" s="11"/>
      <c r="F20" s="11"/>
      <c r="G20" s="10"/>
      <c r="H20" s="10"/>
    </row>
    <row r="21" spans="1:14">
      <c r="A21" s="45" t="s">
        <v>64</v>
      </c>
      <c r="D21" s="11"/>
      <c r="E21" s="11"/>
      <c r="F21" s="11"/>
      <c r="G21" s="10"/>
      <c r="H21" s="10"/>
    </row>
    <row r="22" spans="1:14">
      <c r="A22" s="37" t="s">
        <v>65</v>
      </c>
      <c r="D22" s="11"/>
      <c r="E22" s="11"/>
      <c r="F22" s="11"/>
      <c r="G22" s="10"/>
      <c r="H22" s="10"/>
    </row>
    <row r="23" spans="1:14">
      <c r="A23" s="37" t="s">
        <v>100</v>
      </c>
    </row>
    <row r="24" spans="1:14">
      <c r="A24" s="319" t="s">
        <v>317</v>
      </c>
    </row>
    <row r="25" spans="1:14">
      <c r="A25" s="103" t="s">
        <v>209</v>
      </c>
    </row>
    <row r="32" spans="1:14">
      <c r="F32" s="319" t="s">
        <v>219</v>
      </c>
    </row>
  </sheetData>
  <mergeCells count="7">
    <mergeCell ref="F11:F12"/>
    <mergeCell ref="A6:B6"/>
    <mergeCell ref="A7:B8"/>
    <mergeCell ref="A5:D5"/>
    <mergeCell ref="A11:A12"/>
    <mergeCell ref="B11:B12"/>
    <mergeCell ref="C11:C12"/>
  </mergeCells>
  <phoneticPr fontId="6" type="noConversion"/>
  <pageMargins left="0.75" right="0.75" top="1" bottom="1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20"/>
  <sheetViews>
    <sheetView topLeftCell="A2" zoomScaleNormal="100" workbookViewId="0">
      <selection activeCell="P39" sqref="P39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9.6640625" style="7" bestFit="1" customWidth="1"/>
    <col min="4" max="5" width="7.6640625" style="7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15</v>
      </c>
      <c r="G1" s="5"/>
    </row>
    <row r="2" spans="1:8">
      <c r="A2" s="40" t="s">
        <v>1</v>
      </c>
      <c r="B2" s="5" t="str">
        <f>VLOOKUP(B1,'Crit PTE TPY Summary'!$A$4:$D$45,2)</f>
        <v>H-205</v>
      </c>
      <c r="F2" s="11"/>
      <c r="G2" s="5"/>
      <c r="H2" s="10"/>
    </row>
    <row r="3" spans="1:8">
      <c r="A3" s="40" t="s">
        <v>91</v>
      </c>
      <c r="B3" s="39" t="str">
        <f>VLOOKUP(B1,'Crit PTE TPY Summary'!$A$4:$D$45,3)</f>
        <v>Organic Sulfur Removal Unit Vent</v>
      </c>
      <c r="F3" s="11"/>
      <c r="G3" s="39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71" t="s">
        <v>81</v>
      </c>
      <c r="B5" s="972"/>
      <c r="C5" s="972"/>
      <c r="D5" s="972"/>
      <c r="E5" s="973"/>
      <c r="F5" s="12" t="s">
        <v>51</v>
      </c>
      <c r="G5" s="6"/>
      <c r="H5" s="6"/>
    </row>
    <row r="6" spans="1:8">
      <c r="A6" s="961" t="s">
        <v>101</v>
      </c>
      <c r="B6" s="962"/>
      <c r="C6" s="92">
        <v>1</v>
      </c>
      <c r="D6" s="976" t="s">
        <v>479</v>
      </c>
      <c r="E6" s="977"/>
      <c r="F6" s="93">
        <v>1</v>
      </c>
      <c r="G6" s="6"/>
      <c r="H6" s="6"/>
    </row>
    <row r="7" spans="1:8" ht="25.5" customHeight="1">
      <c r="A7" s="957" t="s">
        <v>55</v>
      </c>
      <c r="B7" s="964"/>
      <c r="C7" s="90">
        <v>24</v>
      </c>
      <c r="D7" s="978" t="s">
        <v>480</v>
      </c>
      <c r="E7" s="979"/>
      <c r="F7" s="74">
        <v>1</v>
      </c>
    </row>
    <row r="8" spans="1:8" ht="13.8" thickBot="1">
      <c r="A8" s="959"/>
      <c r="B8" s="967"/>
      <c r="C8" s="91">
        <f>24*52</f>
        <v>1248</v>
      </c>
      <c r="D8" s="980" t="s">
        <v>57</v>
      </c>
      <c r="E8" s="981"/>
      <c r="F8" s="75">
        <v>1</v>
      </c>
    </row>
    <row r="9" spans="1:8">
      <c r="A9" s="11"/>
      <c r="B9" s="11"/>
      <c r="C9" s="11"/>
      <c r="D9" s="11"/>
      <c r="E9" s="25"/>
      <c r="F9" s="11"/>
      <c r="G9" s="10"/>
      <c r="H9" s="10"/>
    </row>
    <row r="10" spans="1:8" ht="13.8" thickBot="1">
      <c r="A10" s="11"/>
      <c r="B10" s="11"/>
      <c r="C10" s="11"/>
      <c r="D10" s="11"/>
      <c r="E10" s="25"/>
      <c r="F10" s="11"/>
      <c r="G10" s="10"/>
      <c r="H10" s="10"/>
    </row>
    <row r="11" spans="1:8">
      <c r="A11" s="944" t="s">
        <v>58</v>
      </c>
      <c r="B11" s="974" t="s">
        <v>76</v>
      </c>
      <c r="C11" s="950" t="s">
        <v>50</v>
      </c>
      <c r="D11" s="86" t="s">
        <v>59</v>
      </c>
      <c r="E11" s="2"/>
      <c r="F11" s="950" t="s">
        <v>51</v>
      </c>
      <c r="G11" s="10"/>
    </row>
    <row r="12" spans="1:8" ht="13.8" thickBot="1">
      <c r="A12" s="952"/>
      <c r="B12" s="975"/>
      <c r="C12" s="951"/>
      <c r="D12" s="85" t="s">
        <v>60</v>
      </c>
      <c r="E12" s="85" t="s">
        <v>61</v>
      </c>
      <c r="F12" s="951"/>
      <c r="G12" s="10"/>
    </row>
    <row r="13" spans="1:8" ht="13.8" thickBot="1">
      <c r="A13" s="94" t="s">
        <v>77</v>
      </c>
      <c r="B13" s="98">
        <v>0.01</v>
      </c>
      <c r="C13" s="580" t="s">
        <v>494</v>
      </c>
      <c r="D13" s="96"/>
      <c r="E13" s="97">
        <f>B13</f>
        <v>0.01</v>
      </c>
      <c r="F13" s="95">
        <v>2</v>
      </c>
      <c r="G13" s="10"/>
    </row>
    <row r="14" spans="1:8">
      <c r="A14" s="10"/>
      <c r="B14" s="10"/>
      <c r="C14" s="11"/>
      <c r="D14" s="11"/>
      <c r="E14" s="11"/>
      <c r="F14" s="11"/>
      <c r="G14" s="10"/>
      <c r="H14" s="10"/>
    </row>
    <row r="15" spans="1:8">
      <c r="A15" s="45" t="s">
        <v>64</v>
      </c>
      <c r="D15" s="11"/>
      <c r="E15" s="11"/>
      <c r="F15" s="11"/>
      <c r="G15" s="10"/>
      <c r="H15" s="10"/>
    </row>
    <row r="16" spans="1:8">
      <c r="A16" s="37" t="s">
        <v>65</v>
      </c>
      <c r="D16" s="11"/>
      <c r="E16" s="11"/>
      <c r="F16" s="11"/>
      <c r="G16" s="10"/>
      <c r="H16" s="10"/>
    </row>
    <row r="17" spans="1:2">
      <c r="A17" s="7" t="s">
        <v>495</v>
      </c>
    </row>
    <row r="18" spans="1:2">
      <c r="A18" s="319" t="s">
        <v>245</v>
      </c>
    </row>
    <row r="20" spans="1:2">
      <c r="A20" s="329"/>
      <c r="B20" s="123"/>
    </row>
  </sheetData>
  <mergeCells count="10">
    <mergeCell ref="A5:E5"/>
    <mergeCell ref="F11:F12"/>
    <mergeCell ref="A7:B8"/>
    <mergeCell ref="A11:A12"/>
    <mergeCell ref="B11:B12"/>
    <mergeCell ref="C11:C12"/>
    <mergeCell ref="A6:B6"/>
    <mergeCell ref="D6:E6"/>
    <mergeCell ref="D7:E7"/>
    <mergeCell ref="D8:E8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25"/>
  <sheetViews>
    <sheetView workbookViewId="0">
      <selection activeCell="A25" sqref="A25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13.44140625" style="7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16</v>
      </c>
      <c r="D1" s="5"/>
      <c r="H1" s="5"/>
    </row>
    <row r="2" spans="1:10">
      <c r="A2" s="40" t="s">
        <v>1</v>
      </c>
      <c r="B2" s="5" t="str">
        <f>VLOOKUP(B1,'Crit PTE TPY Summary'!$A$4:$D$45,2)</f>
        <v>H-269</v>
      </c>
      <c r="D2" s="5"/>
      <c r="E2" s="10"/>
      <c r="F2" s="11"/>
      <c r="H2" s="5"/>
    </row>
    <row r="3" spans="1:10">
      <c r="A3" s="40" t="s">
        <v>91</v>
      </c>
      <c r="B3" s="39" t="str">
        <f>VLOOKUP(B1,'Crit PTE TPY Summary'!$A$4:$D$45,3)</f>
        <v>Amine Fat Flasher Vent</v>
      </c>
      <c r="D3" s="39"/>
      <c r="E3" s="10"/>
      <c r="F3" s="11"/>
      <c r="H3" s="39"/>
    </row>
    <row r="4" spans="1:10" ht="13.8" thickBot="1">
      <c r="A4" s="8"/>
      <c r="B4" s="8"/>
      <c r="C4" s="5"/>
      <c r="D4" s="9"/>
      <c r="E4" s="10"/>
      <c r="F4" s="11"/>
      <c r="G4" s="10"/>
      <c r="H4" s="10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0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10" ht="13.8" thickBot="1">
      <c r="A7" s="959"/>
      <c r="B7" s="960"/>
      <c r="C7" s="22">
        <v>8760</v>
      </c>
      <c r="D7" s="23" t="s">
        <v>57</v>
      </c>
      <c r="E7" s="24">
        <v>1</v>
      </c>
    </row>
    <row r="8" spans="1:10">
      <c r="A8" s="11"/>
      <c r="B8" s="11"/>
      <c r="C8" s="11"/>
      <c r="D8" s="11"/>
      <c r="E8" s="25"/>
      <c r="F8" s="11"/>
      <c r="G8" s="10"/>
      <c r="H8" s="10"/>
    </row>
    <row r="9" spans="1:10" ht="13.8" thickBot="1">
      <c r="A9" s="11"/>
      <c r="B9" s="11"/>
      <c r="C9" s="11"/>
      <c r="D9" s="11"/>
      <c r="E9" s="25"/>
      <c r="F9" s="11"/>
      <c r="G9" s="10"/>
      <c r="H9" s="10"/>
    </row>
    <row r="10" spans="1:10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10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10">
      <c r="A12" s="81" t="s">
        <v>78</v>
      </c>
      <c r="B12" s="238">
        <v>1.05</v>
      </c>
      <c r="C12" s="225" t="s">
        <v>60</v>
      </c>
      <c r="D12" s="226">
        <f>B12</f>
        <v>1.05</v>
      </c>
      <c r="E12" s="230">
        <f>D12*$C$7/2000</f>
        <v>4.5990000000000002</v>
      </c>
      <c r="F12" s="112">
        <v>2</v>
      </c>
      <c r="G12" s="10"/>
    </row>
    <row r="13" spans="1:10">
      <c r="A13" s="42" t="s">
        <v>77</v>
      </c>
      <c r="B13" s="87">
        <v>0.22</v>
      </c>
      <c r="C13" s="28" t="s">
        <v>60</v>
      </c>
      <c r="D13" s="57">
        <f>B13</f>
        <v>0.22</v>
      </c>
      <c r="E13" s="231">
        <f>D13*$C$7/2000</f>
        <v>0.96360000000000001</v>
      </c>
      <c r="F13" s="30">
        <v>3</v>
      </c>
      <c r="G13" s="10"/>
    </row>
    <row r="14" spans="1:10" ht="15.6">
      <c r="A14" s="42" t="s">
        <v>94</v>
      </c>
      <c r="B14" s="87">
        <v>0.48</v>
      </c>
      <c r="C14" s="32" t="s">
        <v>60</v>
      </c>
      <c r="D14" s="228">
        <f>B14</f>
        <v>0.48</v>
      </c>
      <c r="E14" s="234">
        <f>D14*$C$7/2000</f>
        <v>2.1024000000000003</v>
      </c>
      <c r="F14" s="70">
        <v>2</v>
      </c>
      <c r="G14" s="10"/>
    </row>
    <row r="15" spans="1:10">
      <c r="A15" s="237" t="s">
        <v>116</v>
      </c>
      <c r="B15" s="236">
        <v>0.22</v>
      </c>
      <c r="C15" s="100" t="s">
        <v>60</v>
      </c>
      <c r="D15" s="227">
        <f>B15</f>
        <v>0.22</v>
      </c>
      <c r="E15" s="239">
        <f>D15*C7/2000</f>
        <v>0.96360000000000001</v>
      </c>
      <c r="F15" s="101">
        <v>3</v>
      </c>
      <c r="G15" s="10"/>
      <c r="H15" s="123"/>
      <c r="I15" s="123"/>
      <c r="J15" s="123"/>
    </row>
    <row r="16" spans="1:10" ht="15.6">
      <c r="A16" s="42" t="s">
        <v>197</v>
      </c>
      <c r="B16" s="87"/>
      <c r="C16" s="32"/>
      <c r="D16" s="228"/>
      <c r="E16" s="70">
        <v>13739</v>
      </c>
      <c r="F16" s="70">
        <v>4</v>
      </c>
      <c r="G16" s="10"/>
    </row>
    <row r="17" spans="1:8">
      <c r="A17" s="42" t="s">
        <v>198</v>
      </c>
      <c r="B17" s="87"/>
      <c r="C17" s="32"/>
      <c r="D17" s="228"/>
      <c r="E17" s="234"/>
      <c r="F17" s="70"/>
      <c r="G17" s="10"/>
    </row>
    <row r="18" spans="1:8" ht="16.2" thickBot="1">
      <c r="A18" s="46" t="s">
        <v>199</v>
      </c>
      <c r="B18" s="102"/>
      <c r="C18" s="35"/>
      <c r="D18" s="229"/>
      <c r="E18" s="88">
        <f>E16</f>
        <v>13739</v>
      </c>
      <c r="F18" s="88">
        <v>4</v>
      </c>
      <c r="G18" s="10"/>
    </row>
    <row r="19" spans="1:8">
      <c r="G19" s="10"/>
      <c r="H19" s="10"/>
    </row>
    <row r="20" spans="1:8">
      <c r="A20" s="152"/>
      <c r="B20" s="137"/>
      <c r="C20" s="136"/>
      <c r="D20" s="137"/>
      <c r="E20" s="151"/>
      <c r="F20" s="138"/>
      <c r="G20" s="37"/>
      <c r="H20" s="10"/>
    </row>
    <row r="21" spans="1:8">
      <c r="A21" s="45" t="s">
        <v>64</v>
      </c>
      <c r="D21" s="11"/>
      <c r="E21" s="11"/>
      <c r="F21" s="11"/>
      <c r="G21" s="10"/>
      <c r="H21" s="10"/>
    </row>
    <row r="22" spans="1:8">
      <c r="A22" s="37" t="s">
        <v>65</v>
      </c>
      <c r="D22" s="11"/>
      <c r="E22" s="11"/>
      <c r="F22" s="11"/>
      <c r="G22" s="10"/>
      <c r="H22" s="10"/>
    </row>
    <row r="23" spans="1:8">
      <c r="A23" s="37" t="s">
        <v>119</v>
      </c>
      <c r="D23" s="11"/>
      <c r="E23" s="11"/>
      <c r="F23" s="11"/>
      <c r="G23" s="10"/>
      <c r="H23" s="10"/>
    </row>
    <row r="24" spans="1:8">
      <c r="A24" s="329" t="s">
        <v>441</v>
      </c>
    </row>
    <row r="25" spans="1:8">
      <c r="A25" s="329" t="s">
        <v>440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J19"/>
  <sheetViews>
    <sheetView workbookViewId="0">
      <selection activeCell="F16" sqref="F16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8" width="9.109375" style="7"/>
    <col min="9" max="9" width="10.109375" style="7" customWidth="1"/>
    <col min="10" max="16384" width="9.109375" style="7"/>
  </cols>
  <sheetData>
    <row r="1" spans="1:10">
      <c r="A1" s="38" t="s">
        <v>70</v>
      </c>
      <c r="B1" s="5">
        <v>17</v>
      </c>
      <c r="D1" s="5"/>
      <c r="H1" s="5"/>
    </row>
    <row r="2" spans="1:10">
      <c r="A2" s="40" t="s">
        <v>1</v>
      </c>
      <c r="B2" s="5" t="str">
        <f>VLOOKUP(B1,'Crit PTE TPY Summary'!$A$4:$D$45,2)</f>
        <v>F-263</v>
      </c>
      <c r="D2" s="5"/>
      <c r="E2" s="10"/>
      <c r="F2" s="11"/>
      <c r="H2" s="5"/>
    </row>
    <row r="3" spans="1:10">
      <c r="A3" s="40" t="s">
        <v>91</v>
      </c>
      <c r="B3" s="39" t="str">
        <f>VLOOKUP(B1,'Crit PTE TPY Summary'!$A$4:$D$45,3)</f>
        <v>PC Stripper Surge Tank Vent</v>
      </c>
      <c r="D3" s="39"/>
      <c r="E3" s="10"/>
      <c r="F3" s="11"/>
      <c r="H3" s="39"/>
    </row>
    <row r="4" spans="1:10" ht="13.8" thickBot="1">
      <c r="A4" s="8"/>
      <c r="B4" s="8"/>
      <c r="C4" s="5"/>
      <c r="D4" s="9"/>
      <c r="E4" s="10"/>
      <c r="F4" s="11"/>
      <c r="G4" s="10"/>
      <c r="H4" s="10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0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10" ht="13.8" thickBot="1">
      <c r="A7" s="959"/>
      <c r="B7" s="960"/>
      <c r="C7" s="22">
        <v>8760</v>
      </c>
      <c r="D7" s="23" t="s">
        <v>57</v>
      </c>
      <c r="E7" s="24">
        <v>1</v>
      </c>
    </row>
    <row r="8" spans="1:10">
      <c r="A8" s="11"/>
      <c r="B8" s="11"/>
      <c r="C8" s="11"/>
      <c r="D8" s="11"/>
      <c r="E8" s="25"/>
      <c r="F8" s="11"/>
      <c r="G8" s="10"/>
      <c r="H8" s="10"/>
    </row>
    <row r="9" spans="1:10" ht="13.8" thickBot="1">
      <c r="A9" s="11"/>
      <c r="B9" s="11"/>
      <c r="C9" s="11"/>
      <c r="D9" s="11"/>
      <c r="E9" s="25"/>
      <c r="F9" s="11"/>
      <c r="G9" s="10"/>
      <c r="H9" s="10"/>
    </row>
    <row r="10" spans="1:10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10" ht="13.8" thickBot="1">
      <c r="A11" s="952"/>
      <c r="B11" s="954"/>
      <c r="C11" s="951"/>
      <c r="D11" s="68" t="s">
        <v>60</v>
      </c>
      <c r="E11" s="69" t="s">
        <v>61</v>
      </c>
      <c r="F11" s="951"/>
      <c r="G11" s="10"/>
    </row>
    <row r="12" spans="1:10" ht="15.6">
      <c r="A12" s="81" t="s">
        <v>94</v>
      </c>
      <c r="B12" s="238">
        <v>0.31</v>
      </c>
      <c r="C12" s="225" t="s">
        <v>125</v>
      </c>
      <c r="D12" s="240">
        <f>B12/24</f>
        <v>1.2916666666666667E-2</v>
      </c>
      <c r="E12" s="242">
        <f>D12*$C$7/2000</f>
        <v>5.6575E-2</v>
      </c>
      <c r="F12" s="112">
        <v>2</v>
      </c>
      <c r="G12" s="10"/>
    </row>
    <row r="13" spans="1:10">
      <c r="A13" s="473" t="s">
        <v>77</v>
      </c>
      <c r="B13" s="236">
        <f>B14</f>
        <v>1.3</v>
      </c>
      <c r="C13" s="337" t="s">
        <v>125</v>
      </c>
      <c r="D13" s="471">
        <f>D14</f>
        <v>5.4166666666666669E-2</v>
      </c>
      <c r="E13" s="472">
        <f>E14</f>
        <v>0.23724999999999999</v>
      </c>
      <c r="F13" s="101">
        <v>3</v>
      </c>
      <c r="G13" s="10"/>
    </row>
    <row r="14" spans="1:10" ht="13.8" thickBot="1">
      <c r="A14" s="46" t="s">
        <v>116</v>
      </c>
      <c r="B14" s="102">
        <f>10.4/8</f>
        <v>1.3</v>
      </c>
      <c r="C14" s="35" t="s">
        <v>125</v>
      </c>
      <c r="D14" s="241">
        <f>B14/24</f>
        <v>5.4166666666666669E-2</v>
      </c>
      <c r="E14" s="243">
        <f>D14*$C$7/2000</f>
        <v>0.23724999999999999</v>
      </c>
      <c r="F14" s="88">
        <v>2</v>
      </c>
      <c r="G14" s="10"/>
      <c r="H14" s="123"/>
      <c r="I14" s="123"/>
      <c r="J14" s="123"/>
    </row>
    <row r="15" spans="1:10">
      <c r="A15" s="10"/>
      <c r="B15" s="10"/>
      <c r="C15" s="11"/>
      <c r="D15" s="11"/>
      <c r="E15" s="11"/>
      <c r="F15" s="11"/>
      <c r="G15" s="10"/>
      <c r="H15" s="10"/>
    </row>
    <row r="16" spans="1:10">
      <c r="A16" s="45" t="s">
        <v>64</v>
      </c>
      <c r="D16" s="11"/>
      <c r="E16" s="11"/>
      <c r="F16" s="11"/>
      <c r="G16" s="10"/>
      <c r="H16" s="10"/>
    </row>
    <row r="17" spans="1:8">
      <c r="A17" s="37" t="s">
        <v>65</v>
      </c>
      <c r="D17" s="11"/>
      <c r="E17" s="11"/>
      <c r="F17" s="11"/>
      <c r="G17" s="10"/>
      <c r="H17" s="10"/>
    </row>
    <row r="18" spans="1:8">
      <c r="A18" s="37" t="s">
        <v>120</v>
      </c>
      <c r="D18" s="11"/>
      <c r="E18" s="11"/>
      <c r="F18" s="11"/>
      <c r="G18" s="10"/>
      <c r="H18" s="10"/>
    </row>
    <row r="19" spans="1:8">
      <c r="A19" s="325" t="s">
        <v>318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9"/>
  <sheetViews>
    <sheetView workbookViewId="0">
      <selection activeCell="E15" sqref="E15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12.6640625" style="7" customWidth="1"/>
    <col min="4" max="4" width="18.6640625" style="7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19</v>
      </c>
      <c r="D1" s="5"/>
      <c r="H1" s="5"/>
    </row>
    <row r="2" spans="1:10">
      <c r="A2" s="40" t="s">
        <v>1</v>
      </c>
      <c r="B2" s="5" t="str">
        <f>VLOOKUP(B1,'Crit PTE TPY Summary'!$A$4:$D$45,2)</f>
        <v>C-200</v>
      </c>
      <c r="D2" s="5"/>
      <c r="E2" s="10"/>
      <c r="F2" s="11"/>
      <c r="H2" s="5"/>
    </row>
    <row r="3" spans="1:10">
      <c r="A3" s="40" t="s">
        <v>91</v>
      </c>
      <c r="B3" s="39" t="str">
        <f>VLOOKUP(B1,'Crit PTE TPY Summary'!$A$4:$D$45,3)</f>
        <v>H2 Vent Stack (dry gas vent)</v>
      </c>
      <c r="D3" s="39"/>
      <c r="E3" s="10"/>
      <c r="F3" s="11"/>
      <c r="H3" s="39"/>
    </row>
    <row r="4" spans="1:10" ht="13.8" thickBot="1">
      <c r="A4" s="8"/>
      <c r="B4" s="8"/>
      <c r="C4" s="5"/>
      <c r="D4" s="9"/>
      <c r="E4" s="10"/>
      <c r="F4" s="11"/>
      <c r="G4" s="10"/>
      <c r="H4" s="10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0">
      <c r="A6" s="957" t="s">
        <v>55</v>
      </c>
      <c r="B6" s="958"/>
      <c r="C6" s="21">
        <v>12</v>
      </c>
      <c r="D6" s="358" t="s">
        <v>482</v>
      </c>
      <c r="E6" s="18">
        <v>1</v>
      </c>
    </row>
    <row r="7" spans="1:10">
      <c r="A7" s="965"/>
      <c r="B7" s="982"/>
      <c r="C7" s="607">
        <v>4</v>
      </c>
      <c r="D7" s="608" t="s">
        <v>247</v>
      </c>
      <c r="E7" s="132">
        <v>1</v>
      </c>
    </row>
    <row r="8" spans="1:10" ht="13.8" thickBot="1">
      <c r="A8" s="959"/>
      <c r="B8" s="960"/>
      <c r="C8" s="22">
        <v>200</v>
      </c>
      <c r="D8" s="359" t="s">
        <v>481</v>
      </c>
      <c r="E8" s="24">
        <v>1</v>
      </c>
      <c r="H8" s="329"/>
      <c r="I8" s="123"/>
    </row>
    <row r="9" spans="1:10">
      <c r="A9" s="11"/>
      <c r="B9" s="11"/>
      <c r="C9" s="11"/>
      <c r="D9" s="11"/>
      <c r="E9" s="25"/>
      <c r="F9" s="11"/>
      <c r="G9" s="10"/>
      <c r="H9" s="10"/>
    </row>
    <row r="10" spans="1:10" ht="13.8" thickBot="1">
      <c r="A10" s="11"/>
      <c r="B10" s="11"/>
      <c r="C10" s="11"/>
      <c r="D10" s="11"/>
      <c r="E10" s="25"/>
      <c r="F10" s="11"/>
      <c r="G10" s="10"/>
      <c r="H10" s="10"/>
    </row>
    <row r="11" spans="1:10">
      <c r="A11" s="944" t="s">
        <v>58</v>
      </c>
      <c r="B11" s="953" t="s">
        <v>76</v>
      </c>
      <c r="C11" s="950" t="s">
        <v>50</v>
      </c>
      <c r="D11" s="1" t="s">
        <v>59</v>
      </c>
      <c r="E11" s="56"/>
      <c r="F11" s="950" t="s">
        <v>51</v>
      </c>
      <c r="G11" s="10"/>
    </row>
    <row r="12" spans="1:10" ht="13.8" thickBot="1">
      <c r="A12" s="952"/>
      <c r="B12" s="954"/>
      <c r="C12" s="951"/>
      <c r="D12" s="68" t="s">
        <v>60</v>
      </c>
      <c r="E12" s="69" t="s">
        <v>61</v>
      </c>
      <c r="F12" s="951"/>
      <c r="G12" s="10"/>
    </row>
    <row r="13" spans="1:10">
      <c r="A13" s="81" t="s">
        <v>78</v>
      </c>
      <c r="B13" s="224">
        <v>15222</v>
      </c>
      <c r="C13" s="357" t="s">
        <v>246</v>
      </c>
      <c r="D13" s="226">
        <f>B13/(C6)</f>
        <v>1268.5</v>
      </c>
      <c r="E13" s="230">
        <f>D13*C8/2000</f>
        <v>126.85</v>
      </c>
      <c r="F13" s="112">
        <v>2</v>
      </c>
      <c r="G13" s="10"/>
      <c r="H13" s="123"/>
      <c r="I13" s="123"/>
      <c r="J13" s="123"/>
    </row>
    <row r="14" spans="1:10" ht="16.2" thickBot="1">
      <c r="A14" s="46" t="s">
        <v>94</v>
      </c>
      <c r="B14" s="124">
        <v>41.7</v>
      </c>
      <c r="C14" s="35" t="s">
        <v>60</v>
      </c>
      <c r="D14" s="229">
        <f>B14</f>
        <v>41.7</v>
      </c>
      <c r="E14" s="235">
        <f>D14*$C$8*C6/2000</f>
        <v>50.04</v>
      </c>
      <c r="F14" s="88">
        <v>3</v>
      </c>
      <c r="G14" s="10"/>
    </row>
    <row r="15" spans="1:10">
      <c r="A15" s="45" t="s">
        <v>64</v>
      </c>
      <c r="D15" s="11"/>
      <c r="E15" s="11"/>
      <c r="F15" s="11"/>
      <c r="G15" s="10"/>
      <c r="H15" s="10"/>
    </row>
    <row r="16" spans="1:10">
      <c r="A16" s="325" t="s">
        <v>223</v>
      </c>
      <c r="D16" s="11"/>
      <c r="E16" s="11"/>
      <c r="F16" s="11"/>
      <c r="G16" s="10"/>
      <c r="H16" s="10"/>
    </row>
    <row r="17" spans="1:9">
      <c r="A17" s="329" t="s">
        <v>483</v>
      </c>
      <c r="B17" s="123"/>
      <c r="C17" s="123"/>
      <c r="D17" s="123"/>
      <c r="E17" s="123"/>
      <c r="F17" s="123"/>
      <c r="G17" s="123"/>
      <c r="H17" s="123"/>
      <c r="I17" s="123"/>
    </row>
    <row r="18" spans="1:9">
      <c r="A18" s="123" t="s">
        <v>121</v>
      </c>
      <c r="B18" s="123"/>
      <c r="C18" s="123"/>
      <c r="D18" s="123"/>
      <c r="E18" s="123"/>
      <c r="F18" s="123"/>
      <c r="G18" s="123"/>
      <c r="H18" s="123"/>
      <c r="I18" s="123"/>
    </row>
    <row r="19" spans="1:9">
      <c r="A19" s="103"/>
    </row>
  </sheetData>
  <mergeCells count="6">
    <mergeCell ref="F11:F12"/>
    <mergeCell ref="A6:B8"/>
    <mergeCell ref="A5:D5"/>
    <mergeCell ref="A11:A12"/>
    <mergeCell ref="B11:B12"/>
    <mergeCell ref="C11:C12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52"/>
  <sheetViews>
    <sheetView workbookViewId="0">
      <selection activeCell="C8" sqref="C8"/>
    </sheetView>
  </sheetViews>
  <sheetFormatPr defaultColWidth="9.109375" defaultRowHeight="13.2"/>
  <cols>
    <col min="1" max="1" width="14" style="7" customWidth="1"/>
    <col min="2" max="2" width="9.88671875" style="7" customWidth="1"/>
    <col min="3" max="3" width="19.44140625" style="7" customWidth="1"/>
    <col min="4" max="5" width="8.44140625" style="7" bestFit="1" customWidth="1"/>
    <col min="6" max="6" width="7.44140625" style="7" bestFit="1" customWidth="1"/>
    <col min="7" max="7" width="8.5546875" style="7" customWidth="1"/>
    <col min="8" max="16384" width="9.109375" style="7"/>
  </cols>
  <sheetData>
    <row r="1" spans="1:13">
      <c r="A1" s="38" t="s">
        <v>70</v>
      </c>
      <c r="B1" s="5">
        <v>22</v>
      </c>
      <c r="D1" s="6"/>
      <c r="E1" s="6"/>
    </row>
    <row r="2" spans="1:13">
      <c r="A2" s="40" t="s">
        <v>92</v>
      </c>
      <c r="B2" s="5" t="str">
        <f>VLOOKUP(B1,'Crit PTE TPY Summary'!$A$4:$D$45,2,FALSE)</f>
        <v>B-502</v>
      </c>
      <c r="D2" s="9"/>
      <c r="E2" s="9"/>
      <c r="F2" s="10"/>
      <c r="G2" s="11"/>
      <c r="H2" s="10"/>
      <c r="I2" s="10"/>
    </row>
    <row r="3" spans="1:13">
      <c r="A3" s="40" t="s">
        <v>91</v>
      </c>
      <c r="B3" s="39" t="str">
        <f>VLOOKUP(B1,'Crit PTE TPY Summary'!$A$4:$D$45,3,FALSE)</f>
        <v>Plants 4 and 5 Small Flare</v>
      </c>
      <c r="D3" s="9"/>
      <c r="E3" s="9"/>
      <c r="F3" s="10"/>
      <c r="G3" s="11"/>
      <c r="H3" s="10"/>
      <c r="I3" s="10"/>
    </row>
    <row r="4" spans="1:13" ht="13.8" thickBot="1">
      <c r="A4" s="8"/>
      <c r="B4" s="8"/>
      <c r="C4" s="5"/>
      <c r="D4" s="9"/>
      <c r="E4" s="9"/>
      <c r="F4" s="10"/>
      <c r="G4" s="11"/>
      <c r="H4" s="10"/>
      <c r="I4" s="10"/>
    </row>
    <row r="5" spans="1:13" ht="13.8" thickBot="1">
      <c r="A5" s="926" t="s">
        <v>81</v>
      </c>
      <c r="B5" s="927"/>
      <c r="C5" s="927"/>
      <c r="D5" s="927"/>
      <c r="E5" s="928"/>
      <c r="F5" s="12" t="s">
        <v>51</v>
      </c>
      <c r="G5" s="10"/>
      <c r="H5" s="6"/>
      <c r="I5" s="6"/>
    </row>
    <row r="6" spans="1:13">
      <c r="A6" s="961" t="s">
        <v>52</v>
      </c>
      <c r="B6" s="962"/>
      <c r="C6" s="48">
        <v>1.25</v>
      </c>
      <c r="D6" s="983" t="s">
        <v>53</v>
      </c>
      <c r="E6" s="962"/>
      <c r="F6" s="15">
        <v>1</v>
      </c>
    </row>
    <row r="7" spans="1:13">
      <c r="A7" s="63" t="s">
        <v>198</v>
      </c>
      <c r="B7" s="291"/>
      <c r="C7" s="300">
        <v>150</v>
      </c>
      <c r="D7" s="301" t="s">
        <v>200</v>
      </c>
      <c r="E7" s="291"/>
      <c r="F7" s="133">
        <v>1</v>
      </c>
      <c r="H7" s="7" t="s">
        <v>227</v>
      </c>
    </row>
    <row r="8" spans="1:13">
      <c r="A8" s="957" t="s">
        <v>89</v>
      </c>
      <c r="B8" s="958"/>
      <c r="C8" s="16">
        <v>1200</v>
      </c>
      <c r="D8" s="984" t="s">
        <v>60</v>
      </c>
      <c r="E8" s="956"/>
      <c r="F8" s="18">
        <v>1</v>
      </c>
    </row>
    <row r="9" spans="1:13">
      <c r="A9" s="985"/>
      <c r="B9" s="986"/>
      <c r="C9" s="16">
        <f>'Plant 4-5 Flaring Events'!E16/2000</f>
        <v>6.2549999999999999</v>
      </c>
      <c r="D9" s="984" t="s">
        <v>61</v>
      </c>
      <c r="E9" s="956"/>
      <c r="F9" s="18"/>
    </row>
    <row r="10" spans="1:13">
      <c r="A10" s="957" t="s">
        <v>55</v>
      </c>
      <c r="B10" s="958"/>
      <c r="C10" s="21">
        <v>24</v>
      </c>
      <c r="D10" s="984" t="s">
        <v>56</v>
      </c>
      <c r="E10" s="956"/>
      <c r="F10" s="18">
        <v>1</v>
      </c>
      <c r="H10" s="7" t="s">
        <v>220</v>
      </c>
    </row>
    <row r="11" spans="1:13" ht="13.8" thickBot="1">
      <c r="A11" s="959"/>
      <c r="B11" s="960"/>
      <c r="C11" s="22">
        <v>8760</v>
      </c>
      <c r="D11" s="987" t="s">
        <v>57</v>
      </c>
      <c r="E11" s="988"/>
      <c r="F11" s="24">
        <v>1</v>
      </c>
      <c r="H11" s="7" t="s">
        <v>220</v>
      </c>
    </row>
    <row r="12" spans="1:13" ht="13.8" thickBot="1">
      <c r="A12" s="11"/>
      <c r="B12" s="11"/>
      <c r="C12" s="11"/>
      <c r="D12" s="11"/>
      <c r="E12" s="11"/>
      <c r="F12" s="25"/>
      <c r="G12" s="11"/>
      <c r="H12" s="10"/>
      <c r="I12" s="10"/>
    </row>
    <row r="13" spans="1:13">
      <c r="A13" s="944" t="s">
        <v>58</v>
      </c>
      <c r="B13" s="946" t="s">
        <v>76</v>
      </c>
      <c r="C13" s="989" t="s">
        <v>50</v>
      </c>
      <c r="D13" s="1" t="s">
        <v>59</v>
      </c>
      <c r="E13" s="56"/>
      <c r="F13" s="950" t="s">
        <v>51</v>
      </c>
      <c r="G13" s="10"/>
    </row>
    <row r="14" spans="1:13" ht="13.8" thickBot="1">
      <c r="A14" s="952"/>
      <c r="B14" s="991"/>
      <c r="C14" s="990"/>
      <c r="D14" s="68" t="s">
        <v>60</v>
      </c>
      <c r="E14" s="69" t="s">
        <v>61</v>
      </c>
      <c r="F14" s="951"/>
      <c r="G14" s="10"/>
    </row>
    <row r="15" spans="1:13" ht="15.6">
      <c r="A15" s="81" t="s">
        <v>86</v>
      </c>
      <c r="B15" s="250">
        <v>6.8000000000000005E-2</v>
      </c>
      <c r="C15" s="225" t="s">
        <v>62</v>
      </c>
      <c r="D15" s="576">
        <f>B15*$C$6</f>
        <v>8.5000000000000006E-2</v>
      </c>
      <c r="E15" s="576">
        <f>D15*$C$11/2000</f>
        <v>0.37230000000000002</v>
      </c>
      <c r="F15" s="15">
        <v>2</v>
      </c>
      <c r="G15" s="10"/>
    </row>
    <row r="16" spans="1:13" ht="15.6">
      <c r="A16" s="42" t="s">
        <v>87</v>
      </c>
      <c r="B16" s="87">
        <f>43.2/24</f>
        <v>1.8</v>
      </c>
      <c r="C16" s="334" t="s">
        <v>416</v>
      </c>
      <c r="D16" s="577">
        <f>C8/1000*B16</f>
        <v>2.16</v>
      </c>
      <c r="E16" s="577">
        <f>C9*2000/1000*B16/2000</f>
        <v>1.1259E-2</v>
      </c>
      <c r="F16" s="70">
        <v>3</v>
      </c>
      <c r="G16" s="10"/>
      <c r="H16" s="329"/>
      <c r="I16" s="123"/>
      <c r="J16" s="123"/>
      <c r="K16" s="123"/>
      <c r="L16" s="123"/>
      <c r="M16" s="123"/>
    </row>
    <row r="17" spans="1:10">
      <c r="A17" s="42" t="s">
        <v>88</v>
      </c>
      <c r="B17" s="251"/>
      <c r="C17" s="253"/>
      <c r="D17" s="577">
        <f>SUM(D15:D16)</f>
        <v>2.2450000000000001</v>
      </c>
      <c r="E17" s="577">
        <f>SUM(E15:E16)</f>
        <v>0.38355900000000004</v>
      </c>
      <c r="F17" s="70"/>
      <c r="G17" s="10"/>
    </row>
    <row r="18" spans="1:10">
      <c r="A18" s="42" t="s">
        <v>78</v>
      </c>
      <c r="B18" s="31">
        <v>0.37</v>
      </c>
      <c r="C18" s="32" t="s">
        <v>62</v>
      </c>
      <c r="D18" s="577">
        <f>B18*$C$6</f>
        <v>0.46250000000000002</v>
      </c>
      <c r="E18" s="577">
        <f t="shared" ref="E18:E23" si="0">D18*$C$11/2000</f>
        <v>2.0257499999999999</v>
      </c>
      <c r="F18" s="18">
        <v>2</v>
      </c>
      <c r="G18" s="10"/>
    </row>
    <row r="19" spans="1:10" ht="15.6">
      <c r="A19" s="42" t="s">
        <v>80</v>
      </c>
      <c r="B19" s="79">
        <v>0.6</v>
      </c>
      <c r="C19" s="32" t="s">
        <v>71</v>
      </c>
      <c r="D19" s="254">
        <f>B19*C6/1020</f>
        <v>7.3529411764705881E-4</v>
      </c>
      <c r="E19" s="254">
        <f t="shared" si="0"/>
        <v>3.2205882352941179E-3</v>
      </c>
      <c r="F19" s="18">
        <v>10</v>
      </c>
      <c r="G19" s="10"/>
    </row>
    <row r="20" spans="1:10">
      <c r="A20" s="42" t="s">
        <v>193</v>
      </c>
      <c r="B20" s="31">
        <v>1.9</v>
      </c>
      <c r="C20" s="334" t="s">
        <v>226</v>
      </c>
      <c r="D20" s="335">
        <f>B20*$C$6/1020</f>
        <v>2.3284313725490196E-3</v>
      </c>
      <c r="E20" s="335">
        <f t="shared" si="0"/>
        <v>1.0198529411764707E-2</v>
      </c>
      <c r="F20" s="18">
        <v>10</v>
      </c>
      <c r="G20" s="10"/>
      <c r="H20" s="329"/>
      <c r="I20" s="123"/>
      <c r="J20" s="123"/>
    </row>
    <row r="21" spans="1:10" ht="15.6">
      <c r="A21" s="42" t="s">
        <v>75</v>
      </c>
      <c r="B21" s="31">
        <v>7.6</v>
      </c>
      <c r="C21" s="334" t="s">
        <v>226</v>
      </c>
      <c r="D21" s="335">
        <f>B21*$C$6/1020</f>
        <v>9.3137254901960783E-3</v>
      </c>
      <c r="E21" s="335">
        <f t="shared" si="0"/>
        <v>4.0794117647058828E-2</v>
      </c>
      <c r="F21" s="18">
        <v>10</v>
      </c>
      <c r="G21" s="10"/>
      <c r="H21" s="329"/>
      <c r="I21" s="123"/>
      <c r="J21" s="123"/>
    </row>
    <row r="22" spans="1:10" ht="15.6">
      <c r="A22" s="42" t="s">
        <v>194</v>
      </c>
      <c r="B22" s="31">
        <v>7.6</v>
      </c>
      <c r="C22" s="334" t="s">
        <v>226</v>
      </c>
      <c r="D22" s="335">
        <f>B22*$C$6/1020</f>
        <v>9.3137254901960783E-3</v>
      </c>
      <c r="E22" s="335">
        <f t="shared" si="0"/>
        <v>4.0794117647058828E-2</v>
      </c>
      <c r="F22" s="18">
        <v>10</v>
      </c>
      <c r="G22" s="10"/>
      <c r="H22" s="329"/>
      <c r="I22" s="123"/>
      <c r="J22" s="123"/>
    </row>
    <row r="23" spans="1:10">
      <c r="A23" s="42" t="s">
        <v>77</v>
      </c>
      <c r="B23" s="31">
        <v>0.14000000000000001</v>
      </c>
      <c r="C23" s="32" t="s">
        <v>62</v>
      </c>
      <c r="D23" s="228">
        <f>B23*$C$6</f>
        <v>0.17500000000000002</v>
      </c>
      <c r="E23" s="228">
        <f t="shared" si="0"/>
        <v>0.76650000000000007</v>
      </c>
      <c r="F23" s="330" t="s">
        <v>328</v>
      </c>
      <c r="G23" s="10"/>
    </row>
    <row r="24" spans="1:10" ht="15.6">
      <c r="A24" s="249" t="s">
        <v>94</v>
      </c>
      <c r="B24" s="252">
        <v>0.995</v>
      </c>
      <c r="C24" s="32" t="s">
        <v>90</v>
      </c>
      <c r="D24" s="255">
        <f>(1-B24)*C8</f>
        <v>6.0000000000000053</v>
      </c>
      <c r="E24" s="254">
        <f>C9*(1-B24)</f>
        <v>3.1275000000000025E-2</v>
      </c>
      <c r="F24" s="18">
        <v>6</v>
      </c>
      <c r="G24" s="10"/>
    </row>
    <row r="25" spans="1:10" ht="15.6">
      <c r="A25" s="249" t="s">
        <v>197</v>
      </c>
      <c r="B25" s="402">
        <v>120162</v>
      </c>
      <c r="C25" s="334" t="s">
        <v>277</v>
      </c>
      <c r="D25" s="255">
        <f>$C$6*B25/1020</f>
        <v>147.25735294117646</v>
      </c>
      <c r="E25" s="228">
        <f>D25*$C$11/2000</f>
        <v>644.9872058823529</v>
      </c>
      <c r="F25" s="330">
        <v>11</v>
      </c>
      <c r="G25" s="10"/>
    </row>
    <row r="26" spans="1:10" ht="15.6">
      <c r="A26" s="302" t="s">
        <v>211</v>
      </c>
      <c r="B26" s="388">
        <v>2.266</v>
      </c>
      <c r="C26" s="334" t="s">
        <v>277</v>
      </c>
      <c r="D26" s="280">
        <f t="shared" ref="D26:D27" si="1">$C$6*B26/1020</f>
        <v>2.7769607843137257E-3</v>
      </c>
      <c r="E26" s="280">
        <f t="shared" ref="E26:E27" si="2">D26*$C$11/2000</f>
        <v>1.2163088235294118E-2</v>
      </c>
      <c r="F26" s="331">
        <v>12</v>
      </c>
      <c r="G26" s="10"/>
    </row>
    <row r="27" spans="1:10">
      <c r="A27" s="387" t="s">
        <v>276</v>
      </c>
      <c r="B27" s="388">
        <v>0.2266</v>
      </c>
      <c r="C27" s="334" t="s">
        <v>275</v>
      </c>
      <c r="D27" s="280">
        <f t="shared" si="1"/>
        <v>2.7769607843137253E-4</v>
      </c>
      <c r="E27" s="280">
        <f t="shared" si="2"/>
        <v>1.2163088235294117E-3</v>
      </c>
      <c r="F27" s="331">
        <v>12</v>
      </c>
      <c r="G27" s="10"/>
    </row>
    <row r="28" spans="1:10" ht="16.2" thickBot="1">
      <c r="A28" s="43" t="s">
        <v>199</v>
      </c>
      <c r="B28" s="406"/>
      <c r="C28" s="407"/>
      <c r="D28" s="241">
        <f>D25+D26*25+D27*298</f>
        <v>147.40953039215685</v>
      </c>
      <c r="E28" s="228">
        <f>D28*C11/2000</f>
        <v>645.65374311764697</v>
      </c>
      <c r="F28" s="24">
        <v>13</v>
      </c>
      <c r="G28" s="10"/>
    </row>
    <row r="29" spans="1:10">
      <c r="A29" s="10"/>
      <c r="B29" s="10"/>
      <c r="C29" s="11"/>
      <c r="D29" s="11"/>
      <c r="E29" s="11"/>
      <c r="F29" s="11"/>
      <c r="G29" s="11"/>
      <c r="H29" s="10"/>
      <c r="I29" s="10"/>
    </row>
    <row r="30" spans="1:10">
      <c r="A30" s="45" t="s">
        <v>64</v>
      </c>
      <c r="D30" s="11"/>
      <c r="E30" s="11"/>
      <c r="F30" s="11"/>
      <c r="G30" s="11"/>
      <c r="H30" s="10"/>
      <c r="I30" s="10"/>
    </row>
    <row r="31" spans="1:10">
      <c r="A31" s="325" t="s">
        <v>248</v>
      </c>
      <c r="D31" s="11"/>
      <c r="E31" s="11"/>
      <c r="F31" s="11"/>
      <c r="G31" s="11"/>
      <c r="H31" s="10"/>
      <c r="I31" s="10"/>
    </row>
    <row r="32" spans="1:10">
      <c r="A32" s="325" t="s">
        <v>225</v>
      </c>
      <c r="D32" s="11"/>
      <c r="E32" s="11"/>
      <c r="F32" s="11"/>
      <c r="G32" s="11"/>
      <c r="H32" s="10"/>
      <c r="I32" s="10"/>
    </row>
    <row r="33" spans="1:10">
      <c r="A33" s="383" t="s">
        <v>417</v>
      </c>
      <c r="D33" s="11"/>
      <c r="E33" s="11"/>
      <c r="F33" s="11"/>
      <c r="G33" s="11"/>
      <c r="H33" s="10"/>
      <c r="I33" s="10"/>
    </row>
    <row r="34" spans="1:10">
      <c r="A34" s="319" t="s">
        <v>319</v>
      </c>
    </row>
    <row r="35" spans="1:10">
      <c r="A35" s="319" t="s">
        <v>320</v>
      </c>
    </row>
    <row r="36" spans="1:10">
      <c r="A36" s="319" t="s">
        <v>321</v>
      </c>
    </row>
    <row r="37" spans="1:10">
      <c r="A37" s="319" t="s">
        <v>322</v>
      </c>
    </row>
    <row r="38" spans="1:10">
      <c r="A38" s="319" t="s">
        <v>323</v>
      </c>
    </row>
    <row r="39" spans="1:10">
      <c r="A39" s="319" t="s">
        <v>324</v>
      </c>
    </row>
    <row r="40" spans="1:10">
      <c r="A40" s="319" t="s">
        <v>325</v>
      </c>
    </row>
    <row r="41" spans="1:10">
      <c r="A41" s="319" t="s">
        <v>326</v>
      </c>
    </row>
    <row r="42" spans="1:10">
      <c r="A42" s="319" t="s">
        <v>327</v>
      </c>
    </row>
    <row r="43" spans="1:10">
      <c r="A43" s="319" t="s">
        <v>446</v>
      </c>
    </row>
    <row r="44" spans="1:10">
      <c r="A44" s="103"/>
    </row>
    <row r="45" spans="1:10">
      <c r="B45" s="537" t="s">
        <v>422</v>
      </c>
    </row>
    <row r="47" spans="1:10">
      <c r="B47" s="364" t="s">
        <v>412</v>
      </c>
      <c r="C47" s="364"/>
      <c r="D47" s="364"/>
      <c r="E47" s="541">
        <v>6</v>
      </c>
      <c r="F47" s="364"/>
      <c r="G47" s="364" t="s">
        <v>415</v>
      </c>
      <c r="J47" s="7">
        <f>E47*C8</f>
        <v>7200</v>
      </c>
    </row>
    <row r="48" spans="1:10">
      <c r="B48" s="364"/>
      <c r="C48" s="364"/>
      <c r="D48" s="364"/>
      <c r="E48" s="364"/>
      <c r="F48" s="364"/>
      <c r="G48" s="364"/>
    </row>
    <row r="49" spans="2:7">
      <c r="C49" s="319" t="s">
        <v>413</v>
      </c>
      <c r="D49" s="319" t="s">
        <v>414</v>
      </c>
      <c r="E49" s="319" t="s">
        <v>406</v>
      </c>
      <c r="G49" s="319" t="s">
        <v>410</v>
      </c>
    </row>
    <row r="50" spans="2:7">
      <c r="B50" s="319" t="s">
        <v>259</v>
      </c>
      <c r="C50" s="83">
        <f>D17</f>
        <v>2.2450000000000001</v>
      </c>
      <c r="D50" s="7">
        <f>C50*E47</f>
        <v>13.47</v>
      </c>
      <c r="E50" s="7">
        <f>D50*365/2000</f>
        <v>2.458275</v>
      </c>
      <c r="G50" s="83">
        <f>E50-E17</f>
        <v>2.074716</v>
      </c>
    </row>
    <row r="51" spans="2:7">
      <c r="B51" s="319" t="s">
        <v>257</v>
      </c>
      <c r="C51" s="542" t="s">
        <v>409</v>
      </c>
      <c r="G51" s="83"/>
    </row>
    <row r="52" spans="2:7">
      <c r="B52" s="319" t="s">
        <v>258</v>
      </c>
      <c r="C52" s="543" t="s">
        <v>409</v>
      </c>
      <c r="G52" s="540"/>
    </row>
  </sheetData>
  <mergeCells count="13">
    <mergeCell ref="D11:E11"/>
    <mergeCell ref="A10:B11"/>
    <mergeCell ref="F13:F14"/>
    <mergeCell ref="D10:E10"/>
    <mergeCell ref="A13:A14"/>
    <mergeCell ref="C13:C14"/>
    <mergeCell ref="B13:B14"/>
    <mergeCell ref="A5:E5"/>
    <mergeCell ref="D6:E6"/>
    <mergeCell ref="D8:E8"/>
    <mergeCell ref="A8:B9"/>
    <mergeCell ref="D9:E9"/>
    <mergeCell ref="A6:B6"/>
  </mergeCells>
  <phoneticPr fontId="6" type="noConversion"/>
  <pageMargins left="0.75" right="0.75" top="1" bottom="1" header="0.5" footer="0.5"/>
  <pageSetup scale="7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53"/>
  <sheetViews>
    <sheetView workbookViewId="0">
      <selection activeCell="I17" sqref="I17"/>
    </sheetView>
  </sheetViews>
  <sheetFormatPr defaultColWidth="9.109375" defaultRowHeight="13.2"/>
  <cols>
    <col min="1" max="1" width="14" style="7" customWidth="1"/>
    <col min="2" max="2" width="9.88671875" style="7" customWidth="1"/>
    <col min="3" max="3" width="18.33203125" style="7" customWidth="1"/>
    <col min="4" max="5" width="8.44140625" style="7" bestFit="1" customWidth="1"/>
    <col min="6" max="6" width="7.44140625" style="7" bestFit="1" customWidth="1"/>
    <col min="7" max="7" width="7.88671875" style="7" customWidth="1"/>
    <col min="8" max="16384" width="9.109375" style="7"/>
  </cols>
  <sheetData>
    <row r="1" spans="1:13">
      <c r="A1" s="38" t="s">
        <v>70</v>
      </c>
      <c r="B1" s="5">
        <v>23</v>
      </c>
      <c r="D1" s="6"/>
      <c r="E1" s="6"/>
    </row>
    <row r="2" spans="1:13">
      <c r="A2" s="40" t="s">
        <v>92</v>
      </c>
      <c r="B2" s="5" t="str">
        <f>VLOOKUP(B1,'Crit PTE TPY Summary'!$A$4:$D$45,2,FALSE)</f>
        <v>B-501</v>
      </c>
      <c r="D2" s="9"/>
      <c r="E2" s="9"/>
      <c r="F2" s="10"/>
      <c r="G2" s="11"/>
      <c r="H2" s="10"/>
      <c r="I2" s="10"/>
    </row>
    <row r="3" spans="1:13">
      <c r="A3" s="40" t="s">
        <v>91</v>
      </c>
      <c r="B3" s="39" t="str">
        <f>VLOOKUP(B1,'Crit PTE TPY Summary'!$A$4:$D$45,3,FALSE)</f>
        <v>Plants 4 and 5 Emergency Flare</v>
      </c>
      <c r="D3" s="9"/>
      <c r="E3" s="9"/>
      <c r="F3" s="10"/>
      <c r="G3" s="11"/>
      <c r="H3" s="10"/>
      <c r="I3" s="10"/>
    </row>
    <row r="4" spans="1:13" ht="13.8" thickBot="1">
      <c r="A4" s="8"/>
      <c r="B4" s="8"/>
      <c r="C4" s="5"/>
      <c r="D4" s="9"/>
      <c r="E4" s="9"/>
      <c r="F4" s="10"/>
      <c r="G4" s="11"/>
      <c r="H4" s="10"/>
      <c r="I4" s="10"/>
    </row>
    <row r="5" spans="1:13" ht="13.8" thickBot="1">
      <c r="A5" s="926" t="s">
        <v>81</v>
      </c>
      <c r="B5" s="927"/>
      <c r="C5" s="927"/>
      <c r="D5" s="927"/>
      <c r="E5" s="928"/>
      <c r="F5" s="12" t="s">
        <v>51</v>
      </c>
      <c r="G5" s="10"/>
      <c r="H5" s="6"/>
      <c r="I5" s="6"/>
    </row>
    <row r="6" spans="1:13">
      <c r="A6" s="961" t="s">
        <v>52</v>
      </c>
      <c r="B6" s="962"/>
      <c r="C6" s="48">
        <v>0.4</v>
      </c>
      <c r="D6" s="983" t="s">
        <v>53</v>
      </c>
      <c r="E6" s="962"/>
      <c r="F6" s="15">
        <v>1</v>
      </c>
    </row>
    <row r="7" spans="1:13">
      <c r="A7" s="63" t="s">
        <v>198</v>
      </c>
      <c r="B7" s="291"/>
      <c r="C7" s="300">
        <v>100</v>
      </c>
      <c r="D7" s="301" t="s">
        <v>200</v>
      </c>
      <c r="E7" s="291"/>
      <c r="F7" s="133">
        <v>1</v>
      </c>
      <c r="H7" s="319" t="s">
        <v>442</v>
      </c>
    </row>
    <row r="8" spans="1:13">
      <c r="A8" s="957" t="s">
        <v>89</v>
      </c>
      <c r="B8" s="958"/>
      <c r="C8" s="16">
        <v>30000</v>
      </c>
      <c r="D8" s="984" t="s">
        <v>60</v>
      </c>
      <c r="E8" s="956"/>
      <c r="F8" s="18">
        <v>1</v>
      </c>
      <c r="H8" s="319"/>
    </row>
    <row r="9" spans="1:13">
      <c r="A9" s="985"/>
      <c r="B9" s="986"/>
      <c r="C9" s="16">
        <f>'Plant 4-5 Flaring Events'!E23/2000</f>
        <v>45</v>
      </c>
      <c r="D9" s="984" t="s">
        <v>61</v>
      </c>
      <c r="E9" s="956"/>
      <c r="F9" s="18"/>
    </row>
    <row r="10" spans="1:13">
      <c r="A10" s="957" t="s">
        <v>55</v>
      </c>
      <c r="B10" s="958"/>
      <c r="C10" s="21">
        <v>24</v>
      </c>
      <c r="D10" s="984" t="s">
        <v>56</v>
      </c>
      <c r="E10" s="956"/>
      <c r="F10" s="18">
        <v>1</v>
      </c>
      <c r="H10" s="7" t="s">
        <v>222</v>
      </c>
    </row>
    <row r="11" spans="1:13" ht="13.8" thickBot="1">
      <c r="A11" s="959"/>
      <c r="B11" s="960"/>
      <c r="C11" s="22">
        <v>8760</v>
      </c>
      <c r="D11" s="987" t="s">
        <v>57</v>
      </c>
      <c r="E11" s="988"/>
      <c r="F11" s="24">
        <v>1</v>
      </c>
      <c r="H11" s="7" t="s">
        <v>222</v>
      </c>
    </row>
    <row r="12" spans="1:13" ht="13.8" thickBot="1">
      <c r="A12" s="11"/>
      <c r="B12" s="11"/>
      <c r="C12" s="11"/>
      <c r="D12" s="11"/>
      <c r="E12" s="11"/>
      <c r="F12" s="25"/>
      <c r="G12" s="11"/>
      <c r="H12" s="10"/>
      <c r="I12" s="10"/>
    </row>
    <row r="13" spans="1:13">
      <c r="A13" s="944" t="s">
        <v>58</v>
      </c>
      <c r="B13" s="946" t="s">
        <v>76</v>
      </c>
      <c r="C13" s="989" t="s">
        <v>50</v>
      </c>
      <c r="D13" s="1" t="s">
        <v>59</v>
      </c>
      <c r="E13" s="56"/>
      <c r="F13" s="950" t="s">
        <v>51</v>
      </c>
      <c r="G13" s="10"/>
    </row>
    <row r="14" spans="1:13" ht="13.8" thickBot="1">
      <c r="A14" s="945"/>
      <c r="B14" s="947"/>
      <c r="C14" s="992"/>
      <c r="D14" s="3" t="s">
        <v>60</v>
      </c>
      <c r="E14" s="26" t="s">
        <v>61</v>
      </c>
      <c r="F14" s="969"/>
      <c r="G14" s="10"/>
    </row>
    <row r="15" spans="1:13" ht="15.6">
      <c r="A15" s="41" t="s">
        <v>86</v>
      </c>
      <c r="B15" s="51">
        <v>6.8000000000000005E-2</v>
      </c>
      <c r="C15" s="54" t="s">
        <v>62</v>
      </c>
      <c r="D15" s="575">
        <f>B15*$C$6</f>
        <v>2.7200000000000002E-2</v>
      </c>
      <c r="E15" s="62">
        <f>D15*$C$11/2000</f>
        <v>0.11913600000000001</v>
      </c>
      <c r="F15" s="18">
        <v>2</v>
      </c>
      <c r="G15" s="10"/>
    </row>
    <row r="16" spans="1:13" ht="15.6">
      <c r="A16" s="41" t="s">
        <v>87</v>
      </c>
      <c r="B16" s="52">
        <f>43.2/24</f>
        <v>1.8</v>
      </c>
      <c r="C16" s="559" t="s">
        <v>416</v>
      </c>
      <c r="D16" s="29">
        <f>C8/1000*B16</f>
        <v>54</v>
      </c>
      <c r="E16" s="62">
        <f>C9*2000/1000*B16/2000</f>
        <v>8.1000000000000003E-2</v>
      </c>
      <c r="F16" s="30">
        <v>3</v>
      </c>
      <c r="G16" s="10"/>
      <c r="H16" s="329"/>
      <c r="I16" s="123"/>
      <c r="J16" s="123"/>
      <c r="K16" s="123"/>
      <c r="L16" s="123"/>
      <c r="M16" s="123"/>
    </row>
    <row r="17" spans="1:10">
      <c r="A17" s="41" t="s">
        <v>88</v>
      </c>
      <c r="B17" s="53"/>
      <c r="C17" s="55"/>
      <c r="D17" s="29">
        <f>SUM(D15:D16)</f>
        <v>54.027200000000001</v>
      </c>
      <c r="E17" s="574">
        <f>SUM(E15:E16)</f>
        <v>0.20013600000000001</v>
      </c>
      <c r="F17" s="30"/>
      <c r="G17" s="10"/>
    </row>
    <row r="18" spans="1:10">
      <c r="A18" s="42" t="s">
        <v>78</v>
      </c>
      <c r="B18" s="51">
        <v>0.37</v>
      </c>
      <c r="C18" s="54" t="s">
        <v>62</v>
      </c>
      <c r="D18" s="575">
        <f>B18*$C$6</f>
        <v>0.14799999999999999</v>
      </c>
      <c r="E18" s="62">
        <f t="shared" ref="E18:E23" si="0">D18*$C$11/2000</f>
        <v>0.64824000000000004</v>
      </c>
      <c r="F18" s="18">
        <v>2</v>
      </c>
      <c r="G18" s="10"/>
    </row>
    <row r="19" spans="1:10" ht="15.6">
      <c r="A19" s="42" t="s">
        <v>80</v>
      </c>
      <c r="B19" s="60">
        <v>0.6</v>
      </c>
      <c r="C19" s="54" t="s">
        <v>71</v>
      </c>
      <c r="D19" s="61">
        <f>B19*C6/1020</f>
        <v>2.352941176470588E-4</v>
      </c>
      <c r="E19" s="62">
        <f t="shared" si="0"/>
        <v>1.0305882352941176E-3</v>
      </c>
      <c r="F19" s="18">
        <v>10</v>
      </c>
      <c r="G19" s="10"/>
    </row>
    <row r="20" spans="1:10">
      <c r="A20" s="42" t="s">
        <v>193</v>
      </c>
      <c r="B20" s="51">
        <v>1.9</v>
      </c>
      <c r="C20" s="326" t="s">
        <v>224</v>
      </c>
      <c r="D20" s="327">
        <f>B20*$C$6/1020</f>
        <v>7.4509803921568628E-4</v>
      </c>
      <c r="E20" s="328">
        <f t="shared" si="0"/>
        <v>3.2635294117647059E-3</v>
      </c>
      <c r="F20" s="18">
        <v>10</v>
      </c>
      <c r="G20" s="10"/>
      <c r="H20" s="329"/>
      <c r="I20" s="123"/>
      <c r="J20" s="123"/>
    </row>
    <row r="21" spans="1:10" ht="15.6">
      <c r="A21" s="42" t="s">
        <v>75</v>
      </c>
      <c r="B21" s="51">
        <v>7.6</v>
      </c>
      <c r="C21" s="326" t="s">
        <v>224</v>
      </c>
      <c r="D21" s="327">
        <f>B21*$C$6/1020</f>
        <v>2.9803921568627451E-3</v>
      </c>
      <c r="E21" s="328">
        <f t="shared" si="0"/>
        <v>1.3054117647058824E-2</v>
      </c>
      <c r="F21" s="18">
        <v>10</v>
      </c>
      <c r="G21" s="10"/>
      <c r="H21" s="329"/>
      <c r="I21" s="123"/>
      <c r="J21" s="123"/>
    </row>
    <row r="22" spans="1:10" ht="15.6">
      <c r="A22" s="42" t="s">
        <v>194</v>
      </c>
      <c r="B22" s="51">
        <v>7.6</v>
      </c>
      <c r="C22" s="326" t="s">
        <v>224</v>
      </c>
      <c r="D22" s="327">
        <f>B22*$C$6/1020</f>
        <v>2.9803921568627451E-3</v>
      </c>
      <c r="E22" s="328">
        <f t="shared" si="0"/>
        <v>1.3054117647058824E-2</v>
      </c>
      <c r="F22" s="18">
        <v>10</v>
      </c>
      <c r="G22" s="10"/>
      <c r="H22" s="329"/>
      <c r="I22" s="123"/>
      <c r="J22" s="123"/>
    </row>
    <row r="23" spans="1:10">
      <c r="A23" s="42" t="s">
        <v>77</v>
      </c>
      <c r="B23" s="51">
        <v>0.14000000000000001</v>
      </c>
      <c r="C23" s="54" t="s">
        <v>62</v>
      </c>
      <c r="D23" s="61">
        <f>B23*$C$6</f>
        <v>5.6000000000000008E-2</v>
      </c>
      <c r="E23" s="62">
        <f t="shared" si="0"/>
        <v>0.24528000000000003</v>
      </c>
      <c r="F23" s="330" t="s">
        <v>328</v>
      </c>
      <c r="G23" s="10"/>
    </row>
    <row r="24" spans="1:10" ht="15.6">
      <c r="A24" s="249" t="s">
        <v>94</v>
      </c>
      <c r="B24" s="257">
        <v>0.995</v>
      </c>
      <c r="C24" s="247" t="s">
        <v>90</v>
      </c>
      <c r="D24" s="64">
        <f>(1-B24)*C8</f>
        <v>150.00000000000014</v>
      </c>
      <c r="E24" s="600">
        <f>C9*(1-B24)</f>
        <v>0.2250000000000002</v>
      </c>
      <c r="F24" s="18">
        <v>6</v>
      </c>
      <c r="G24" s="10"/>
    </row>
    <row r="25" spans="1:10" ht="15.6">
      <c r="A25" s="249" t="s">
        <v>197</v>
      </c>
      <c r="B25" s="402">
        <v>120162</v>
      </c>
      <c r="C25" s="334" t="s">
        <v>277</v>
      </c>
      <c r="D25" s="255">
        <f>$C$6*B25/1020</f>
        <v>47.122352941176473</v>
      </c>
      <c r="E25" s="228">
        <f>D25*$C$11/2000</f>
        <v>206.39590588235296</v>
      </c>
      <c r="F25" s="330">
        <v>11</v>
      </c>
      <c r="G25" s="10"/>
    </row>
    <row r="26" spans="1:10" ht="15.6">
      <c r="A26" s="302" t="s">
        <v>211</v>
      </c>
      <c r="B26" s="388">
        <v>2.266</v>
      </c>
      <c r="C26" s="334" t="s">
        <v>277</v>
      </c>
      <c r="D26" s="280">
        <f t="shared" ref="D26:D27" si="1">$C$6*B26/1020</f>
        <v>8.8862745098039226E-4</v>
      </c>
      <c r="E26" s="280">
        <f t="shared" ref="E26:E27" si="2">D26*$C$11/2000</f>
        <v>3.8921882352941179E-3</v>
      </c>
      <c r="F26" s="331">
        <v>12</v>
      </c>
      <c r="G26" s="10"/>
      <c r="H26" s="123"/>
      <c r="I26" s="123"/>
      <c r="J26" s="123"/>
    </row>
    <row r="27" spans="1:10">
      <c r="A27" s="387" t="s">
        <v>276</v>
      </c>
      <c r="B27" s="388">
        <v>0.2266</v>
      </c>
      <c r="C27" s="334" t="s">
        <v>275</v>
      </c>
      <c r="D27" s="280">
        <f t="shared" si="1"/>
        <v>8.8862745098039221E-5</v>
      </c>
      <c r="E27" s="280">
        <f t="shared" si="2"/>
        <v>3.892188235294118E-4</v>
      </c>
      <c r="F27" s="331">
        <v>12</v>
      </c>
      <c r="G27" s="10"/>
      <c r="H27" s="405"/>
      <c r="I27" s="405"/>
      <c r="J27" s="405"/>
    </row>
    <row r="28" spans="1:10" ht="16.2" thickBot="1">
      <c r="A28" s="43" t="s">
        <v>199</v>
      </c>
      <c r="B28" s="406"/>
      <c r="C28" s="407"/>
      <c r="D28" s="241">
        <f>D25+D26*25+D27*298</f>
        <v>47.171049725490192</v>
      </c>
      <c r="E28" s="228">
        <f>D28*C11/2000</f>
        <v>206.60919779764703</v>
      </c>
      <c r="F28" s="24">
        <v>13</v>
      </c>
      <c r="G28" s="10"/>
    </row>
    <row r="29" spans="1:10">
      <c r="A29" s="10"/>
      <c r="B29" s="10"/>
      <c r="C29" s="11"/>
      <c r="D29" s="11"/>
      <c r="E29" s="11"/>
      <c r="F29" s="11"/>
      <c r="G29" s="11"/>
      <c r="H29" s="10"/>
      <c r="I29" s="10"/>
    </row>
    <row r="30" spans="1:10">
      <c r="A30" s="45" t="s">
        <v>64</v>
      </c>
      <c r="D30" s="11"/>
      <c r="E30" s="11"/>
      <c r="F30" s="11"/>
      <c r="G30" s="11"/>
      <c r="H30" s="10"/>
      <c r="I30" s="10"/>
    </row>
    <row r="31" spans="1:10">
      <c r="A31" s="325" t="s">
        <v>248</v>
      </c>
      <c r="D31" s="11"/>
      <c r="E31" s="11"/>
      <c r="F31" s="11"/>
      <c r="G31" s="11"/>
      <c r="H31" s="10"/>
      <c r="I31" s="10"/>
    </row>
    <row r="32" spans="1:10">
      <c r="A32" s="325" t="s">
        <v>225</v>
      </c>
      <c r="D32" s="11"/>
      <c r="E32" s="11"/>
      <c r="F32" s="11"/>
      <c r="G32" s="11"/>
      <c r="H32" s="10"/>
      <c r="I32" s="10"/>
    </row>
    <row r="33" spans="1:10">
      <c r="A33" s="383" t="s">
        <v>417</v>
      </c>
      <c r="D33" s="11"/>
      <c r="E33" s="11"/>
      <c r="F33" s="11"/>
      <c r="G33" s="11"/>
      <c r="H33" s="10"/>
      <c r="I33" s="10"/>
    </row>
    <row r="34" spans="1:10">
      <c r="A34" s="319" t="s">
        <v>319</v>
      </c>
    </row>
    <row r="35" spans="1:10">
      <c r="A35" s="319" t="s">
        <v>320</v>
      </c>
    </row>
    <row r="36" spans="1:10">
      <c r="A36" s="319" t="s">
        <v>321</v>
      </c>
    </row>
    <row r="37" spans="1:10">
      <c r="A37" s="319" t="s">
        <v>322</v>
      </c>
    </row>
    <row r="38" spans="1:10">
      <c r="A38" s="319" t="s">
        <v>323</v>
      </c>
    </row>
    <row r="39" spans="1:10">
      <c r="A39" s="319" t="s">
        <v>324</v>
      </c>
    </row>
    <row r="40" spans="1:10">
      <c r="A40" s="319" t="s">
        <v>325</v>
      </c>
    </row>
    <row r="41" spans="1:10">
      <c r="A41" s="319" t="s">
        <v>326</v>
      </c>
    </row>
    <row r="42" spans="1:10">
      <c r="A42" s="319" t="s">
        <v>327</v>
      </c>
    </row>
    <row r="43" spans="1:10">
      <c r="A43" s="319" t="s">
        <v>446</v>
      </c>
    </row>
    <row r="46" spans="1:10">
      <c r="B46" s="537" t="s">
        <v>422</v>
      </c>
    </row>
    <row r="48" spans="1:10">
      <c r="B48" s="364" t="s">
        <v>412</v>
      </c>
      <c r="C48" s="364"/>
      <c r="D48" s="364"/>
      <c r="E48" s="541">
        <v>3</v>
      </c>
      <c r="F48" s="364"/>
      <c r="G48" s="364" t="s">
        <v>415</v>
      </c>
      <c r="J48" s="7">
        <f>E48*C8</f>
        <v>90000</v>
      </c>
    </row>
    <row r="49" spans="2:7">
      <c r="B49" s="364"/>
      <c r="C49" s="364"/>
      <c r="D49" s="364"/>
      <c r="E49" s="364"/>
      <c r="F49" s="364"/>
      <c r="G49" s="364"/>
    </row>
    <row r="50" spans="2:7">
      <c r="C50" s="319" t="s">
        <v>413</v>
      </c>
      <c r="D50" s="319" t="s">
        <v>414</v>
      </c>
      <c r="E50" s="319" t="s">
        <v>406</v>
      </c>
      <c r="G50" s="319" t="s">
        <v>410</v>
      </c>
    </row>
    <row r="51" spans="2:7">
      <c r="B51" s="319" t="s">
        <v>259</v>
      </c>
      <c r="C51" s="83">
        <f>D17</f>
        <v>54.027200000000001</v>
      </c>
      <c r="D51" s="7">
        <f>C51*E48</f>
        <v>162.08160000000001</v>
      </c>
      <c r="E51" s="7">
        <f>D51*365/2000</f>
        <v>29.579892000000001</v>
      </c>
      <c r="G51" s="83">
        <f>E51-E17</f>
        <v>29.379756</v>
      </c>
    </row>
    <row r="52" spans="2:7">
      <c r="B52" s="319" t="s">
        <v>257</v>
      </c>
      <c r="C52" s="542" t="s">
        <v>409</v>
      </c>
      <c r="G52" s="83"/>
    </row>
    <row r="53" spans="2:7">
      <c r="B53" s="319" t="s">
        <v>258</v>
      </c>
      <c r="C53" s="543" t="s">
        <v>409</v>
      </c>
      <c r="G53" s="540"/>
    </row>
  </sheetData>
  <mergeCells count="13">
    <mergeCell ref="A5:E5"/>
    <mergeCell ref="D6:E6"/>
    <mergeCell ref="D8:E8"/>
    <mergeCell ref="A8:B9"/>
    <mergeCell ref="D9:E9"/>
    <mergeCell ref="A6:B6"/>
    <mergeCell ref="D11:E11"/>
    <mergeCell ref="A10:B11"/>
    <mergeCell ref="F13:F14"/>
    <mergeCell ref="D10:E10"/>
    <mergeCell ref="A13:A14"/>
    <mergeCell ref="C13:C14"/>
    <mergeCell ref="B13:B14"/>
  </mergeCells>
  <phoneticPr fontId="6" type="noConversion"/>
  <pageMargins left="0.75" right="0.75" top="1" bottom="1" header="0.5" footer="0.5"/>
  <pageSetup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workbookViewId="0">
      <selection activeCell="H34" sqref="H34"/>
    </sheetView>
  </sheetViews>
  <sheetFormatPr defaultRowHeight="13.2"/>
  <cols>
    <col min="2" max="2" width="31.88671875" customWidth="1"/>
    <col min="3" max="3" width="15.6640625" style="585" customWidth="1"/>
    <col min="4" max="4" width="13" style="585" customWidth="1"/>
    <col min="5" max="5" width="24.5546875" style="585" customWidth="1"/>
    <col min="6" max="6" width="16.44140625" style="585" customWidth="1"/>
    <col min="7" max="7" width="28.44140625" style="585" customWidth="1"/>
  </cols>
  <sheetData>
    <row r="2" spans="2:7">
      <c r="B2" s="347" t="s">
        <v>467</v>
      </c>
    </row>
    <row r="3" spans="2:7" ht="13.8" thickBot="1"/>
    <row r="4" spans="2:7">
      <c r="B4" s="586" t="s">
        <v>456</v>
      </c>
      <c r="C4" s="556" t="s">
        <v>468</v>
      </c>
      <c r="D4" s="556" t="s">
        <v>455</v>
      </c>
      <c r="E4" s="556" t="s">
        <v>469</v>
      </c>
      <c r="F4" s="549" t="s">
        <v>454</v>
      </c>
    </row>
    <row r="5" spans="2:7" ht="13.8" thickBot="1">
      <c r="B5" s="587" t="s">
        <v>466</v>
      </c>
      <c r="C5" s="553"/>
      <c r="D5" s="553"/>
      <c r="E5" s="553"/>
      <c r="F5" s="588"/>
    </row>
    <row r="8" spans="2:7">
      <c r="B8" s="589" t="s">
        <v>470</v>
      </c>
      <c r="C8" s="566"/>
      <c r="D8" s="566"/>
      <c r="E8" s="590"/>
    </row>
    <row r="9" spans="2:7" ht="13.8" thickBot="1">
      <c r="B9" s="325"/>
      <c r="C9" s="566"/>
      <c r="D9" s="566"/>
      <c r="E9" s="590"/>
    </row>
    <row r="10" spans="2:7">
      <c r="B10" s="584" t="s">
        <v>456</v>
      </c>
      <c r="C10" s="591" t="s">
        <v>471</v>
      </c>
      <c r="D10" s="591" t="s">
        <v>472</v>
      </c>
      <c r="E10" s="592" t="s">
        <v>469</v>
      </c>
      <c r="F10" s="583" t="s">
        <v>454</v>
      </c>
      <c r="G10" s="582" t="s">
        <v>453</v>
      </c>
    </row>
    <row r="11" spans="2:7">
      <c r="B11" s="593" t="s">
        <v>465</v>
      </c>
      <c r="C11" s="545">
        <v>690</v>
      </c>
      <c r="D11" s="545">
        <v>4</v>
      </c>
      <c r="E11" s="545">
        <f>C11*D11</f>
        <v>2760</v>
      </c>
      <c r="F11" s="594" t="s">
        <v>451</v>
      </c>
      <c r="G11" s="595" t="s">
        <v>464</v>
      </c>
    </row>
    <row r="12" spans="2:7">
      <c r="B12" s="596" t="s">
        <v>463</v>
      </c>
      <c r="C12" s="545">
        <v>1200</v>
      </c>
      <c r="D12" s="545">
        <v>4</v>
      </c>
      <c r="E12" s="545">
        <f t="shared" ref="E12:E15" si="0">C12*D12</f>
        <v>4800</v>
      </c>
      <c r="F12" s="545" t="s">
        <v>451</v>
      </c>
      <c r="G12" s="546" t="s">
        <v>462</v>
      </c>
    </row>
    <row r="13" spans="2:7">
      <c r="B13" s="596" t="s">
        <v>461</v>
      </c>
      <c r="C13" s="545">
        <v>7.5</v>
      </c>
      <c r="D13" s="545">
        <v>4</v>
      </c>
      <c r="E13" s="545">
        <f t="shared" si="0"/>
        <v>30</v>
      </c>
      <c r="F13" s="545" t="s">
        <v>451</v>
      </c>
      <c r="G13" s="546" t="s">
        <v>460</v>
      </c>
    </row>
    <row r="14" spans="2:7">
      <c r="B14" s="596" t="s">
        <v>459</v>
      </c>
      <c r="C14" s="545">
        <v>150</v>
      </c>
      <c r="D14" s="545">
        <v>4</v>
      </c>
      <c r="E14" s="545">
        <f t="shared" si="0"/>
        <v>600</v>
      </c>
      <c r="F14" s="545" t="s">
        <v>451</v>
      </c>
      <c r="G14" s="546" t="s">
        <v>458</v>
      </c>
    </row>
    <row r="15" spans="2:7">
      <c r="B15" s="596" t="s">
        <v>473</v>
      </c>
      <c r="C15" s="545">
        <v>720</v>
      </c>
      <c r="D15" s="545">
        <v>6</v>
      </c>
      <c r="E15" s="545">
        <f t="shared" si="0"/>
        <v>4320</v>
      </c>
      <c r="F15" s="545" t="s">
        <v>451</v>
      </c>
      <c r="G15" s="546" t="s">
        <v>457</v>
      </c>
    </row>
    <row r="16" spans="2:7" ht="13.8" thickBot="1">
      <c r="B16" s="587" t="s">
        <v>189</v>
      </c>
      <c r="C16" s="553"/>
      <c r="D16" s="553"/>
      <c r="E16" s="553">
        <f>SUM(E11:E15)</f>
        <v>12510</v>
      </c>
      <c r="F16" s="553"/>
      <c r="G16" s="588"/>
    </row>
    <row r="17" spans="2:7">
      <c r="B17" s="345"/>
    </row>
    <row r="19" spans="2:7">
      <c r="B19" s="347" t="s">
        <v>474</v>
      </c>
    </row>
    <row r="20" spans="2:7" ht="13.8" thickBot="1"/>
    <row r="21" spans="2:7">
      <c r="B21" s="586" t="s">
        <v>456</v>
      </c>
      <c r="C21" s="556" t="s">
        <v>468</v>
      </c>
      <c r="D21" s="556" t="s">
        <v>455</v>
      </c>
      <c r="E21" s="556" t="s">
        <v>469</v>
      </c>
      <c r="F21" s="556" t="s">
        <v>454</v>
      </c>
      <c r="G21" s="549" t="s">
        <v>453</v>
      </c>
    </row>
    <row r="22" spans="2:7">
      <c r="B22" s="593" t="s">
        <v>452</v>
      </c>
      <c r="C22" s="597">
        <v>30000</v>
      </c>
      <c r="D22" s="545">
        <v>3</v>
      </c>
      <c r="E22" s="545">
        <f>C22*D22</f>
        <v>90000</v>
      </c>
      <c r="F22" s="594" t="s">
        <v>451</v>
      </c>
      <c r="G22" s="595" t="s">
        <v>450</v>
      </c>
    </row>
    <row r="23" spans="2:7" ht="13.8" thickBot="1">
      <c r="B23" s="587" t="s">
        <v>189</v>
      </c>
      <c r="C23" s="553"/>
      <c r="D23" s="553"/>
      <c r="E23" s="553">
        <f>SUM(E22)</f>
        <v>90000</v>
      </c>
      <c r="F23" s="553"/>
      <c r="G23" s="588"/>
    </row>
    <row r="26" spans="2:7">
      <c r="B26" t="s">
        <v>475</v>
      </c>
    </row>
  </sheetData>
  <pageMargins left="0.7" right="0.7" top="0.75" bottom="0.75" header="0.3" footer="0.3"/>
  <pageSetup scale="8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43"/>
  <sheetViews>
    <sheetView workbookViewId="0">
      <selection activeCell="J54" sqref="J54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12.44140625" style="7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35</v>
      </c>
      <c r="D1" s="6"/>
    </row>
    <row r="2" spans="1:10">
      <c r="A2" s="40" t="s">
        <v>1</v>
      </c>
      <c r="B2" s="5" t="str">
        <f>VLOOKUP(B1,'Crit PTE TPY Summary'!$A$4:$D$45,2)</f>
        <v>C-560A</v>
      </c>
      <c r="D2" s="9"/>
      <c r="E2" s="10"/>
      <c r="F2" s="11"/>
      <c r="G2" s="10"/>
      <c r="H2" s="10"/>
    </row>
    <row r="3" spans="1:10">
      <c r="A3" s="40" t="s">
        <v>91</v>
      </c>
      <c r="B3" s="39" t="str">
        <f>VLOOKUP(B1,'Crit PTE TPY Summary'!$A$4:$D$45,3)</f>
        <v>Granulator A/B Scrubber Exhaust Vent Stack</v>
      </c>
      <c r="D3" s="9"/>
      <c r="E3" s="10"/>
      <c r="F3" s="11"/>
      <c r="G3" s="10"/>
      <c r="H3" s="10"/>
    </row>
    <row r="4" spans="1:10">
      <c r="A4" s="40"/>
      <c r="B4" s="39" t="s">
        <v>329</v>
      </c>
      <c r="D4" s="9"/>
      <c r="E4" s="10"/>
      <c r="F4" s="11"/>
      <c r="G4" s="10"/>
      <c r="H4" s="10"/>
    </row>
    <row r="5" spans="1:10" ht="13.8" thickBot="1">
      <c r="A5" s="8"/>
      <c r="B5" s="8"/>
      <c r="C5" s="5"/>
      <c r="D5" s="9"/>
      <c r="E5" s="10"/>
      <c r="F5" s="11"/>
      <c r="G5" s="10"/>
      <c r="H5" s="10"/>
    </row>
    <row r="6" spans="1:10" ht="13.8" thickBot="1">
      <c r="A6" s="926" t="s">
        <v>81</v>
      </c>
      <c r="B6" s="927"/>
      <c r="C6" s="927"/>
      <c r="D6" s="928"/>
      <c r="E6" s="12" t="s">
        <v>51</v>
      </c>
      <c r="F6" s="10"/>
      <c r="G6" s="6"/>
      <c r="H6" s="6"/>
    </row>
    <row r="7" spans="1:10">
      <c r="A7" s="955" t="s">
        <v>69</v>
      </c>
      <c r="B7" s="956"/>
      <c r="C7" s="19">
        <v>50</v>
      </c>
      <c r="D7" s="17" t="s">
        <v>72</v>
      </c>
      <c r="E7" s="18">
        <v>1</v>
      </c>
    </row>
    <row r="8" spans="1:10">
      <c r="A8" s="994" t="s">
        <v>402</v>
      </c>
      <c r="B8" s="901"/>
      <c r="C8" s="19">
        <v>90</v>
      </c>
      <c r="D8" s="358" t="s">
        <v>104</v>
      </c>
      <c r="E8" s="18"/>
    </row>
    <row r="9" spans="1:10">
      <c r="A9" s="343" t="s">
        <v>250</v>
      </c>
      <c r="B9" s="322"/>
      <c r="C9" s="19">
        <v>400</v>
      </c>
      <c r="D9" s="358" t="s">
        <v>251</v>
      </c>
      <c r="E9" s="18">
        <v>5</v>
      </c>
    </row>
    <row r="10" spans="1:10">
      <c r="A10" s="957" t="s">
        <v>55</v>
      </c>
      <c r="B10" s="958"/>
      <c r="C10" s="21">
        <v>24</v>
      </c>
      <c r="D10" s="17" t="s">
        <v>56</v>
      </c>
      <c r="E10" s="18">
        <v>1</v>
      </c>
    </row>
    <row r="11" spans="1:10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10">
      <c r="A12" s="11"/>
      <c r="B12" s="11"/>
      <c r="C12" s="11"/>
      <c r="D12" s="11"/>
      <c r="E12" s="25"/>
      <c r="F12" s="11"/>
      <c r="G12" s="10"/>
      <c r="H12" s="10"/>
    </row>
    <row r="13" spans="1:10" ht="13.8" thickBot="1">
      <c r="A13" s="11"/>
      <c r="B13" s="11"/>
      <c r="C13" s="11"/>
      <c r="D13" s="11"/>
      <c r="E13" s="25"/>
      <c r="F13" s="11"/>
      <c r="G13" s="10"/>
      <c r="H13" s="10"/>
    </row>
    <row r="14" spans="1:10">
      <c r="A14" s="971" t="s">
        <v>58</v>
      </c>
      <c r="B14" s="953" t="s">
        <v>76</v>
      </c>
      <c r="C14" s="950" t="s">
        <v>50</v>
      </c>
      <c r="D14" s="1" t="s">
        <v>59</v>
      </c>
      <c r="E14" s="56"/>
      <c r="F14" s="950" t="s">
        <v>51</v>
      </c>
      <c r="G14" s="10"/>
    </row>
    <row r="15" spans="1:10" ht="13.8" thickBot="1">
      <c r="A15" s="993"/>
      <c r="B15" s="970"/>
      <c r="C15" s="969"/>
      <c r="D15" s="3" t="s">
        <v>60</v>
      </c>
      <c r="E15" s="26" t="s">
        <v>61</v>
      </c>
      <c r="F15" s="969"/>
      <c r="G15" s="10"/>
    </row>
    <row r="16" spans="1:10">
      <c r="A16" s="461" t="s">
        <v>268</v>
      </c>
      <c r="B16" s="27">
        <v>0.2</v>
      </c>
      <c r="C16" s="28" t="s">
        <v>82</v>
      </c>
      <c r="D16" s="29">
        <f>B16*C7</f>
        <v>10</v>
      </c>
      <c r="E16" s="618">
        <f>D16*$C$11/2000</f>
        <v>43.8</v>
      </c>
      <c r="F16" s="30">
        <v>2</v>
      </c>
      <c r="G16" s="10"/>
      <c r="H16" s="123"/>
      <c r="I16" s="123"/>
      <c r="J16" s="123"/>
    </row>
    <row r="17" spans="1:10" ht="15.6">
      <c r="A17" s="461" t="s">
        <v>93</v>
      </c>
      <c r="B17" s="27">
        <v>0.2</v>
      </c>
      <c r="C17" s="336" t="s">
        <v>82</v>
      </c>
      <c r="D17" s="29">
        <f>C7*B17</f>
        <v>10</v>
      </c>
      <c r="E17" s="618">
        <f>D17*$C$11/2000</f>
        <v>43.8</v>
      </c>
      <c r="F17" s="30">
        <v>2</v>
      </c>
      <c r="G17" s="10"/>
      <c r="H17" s="123"/>
      <c r="I17" s="123"/>
      <c r="J17" s="123"/>
    </row>
    <row r="18" spans="1:10" ht="15.6">
      <c r="A18" s="63" t="s">
        <v>201</v>
      </c>
      <c r="B18" s="27">
        <v>0.2</v>
      </c>
      <c r="C18" s="336" t="s">
        <v>228</v>
      </c>
      <c r="D18" s="29">
        <f>B18*C7</f>
        <v>10</v>
      </c>
      <c r="E18" s="618">
        <f>D18*C11/2000</f>
        <v>43.8</v>
      </c>
      <c r="F18" s="379" t="s">
        <v>316</v>
      </c>
      <c r="G18" s="10"/>
      <c r="H18" s="123"/>
      <c r="I18" s="123"/>
      <c r="J18" s="123"/>
    </row>
    <row r="19" spans="1:10">
      <c r="A19" s="341" t="s">
        <v>77</v>
      </c>
      <c r="B19" s="527">
        <f>0.01</f>
        <v>0.01</v>
      </c>
      <c r="C19" s="334" t="s">
        <v>252</v>
      </c>
      <c r="D19" s="64">
        <f>B19*C9*0.1</f>
        <v>0.4</v>
      </c>
      <c r="E19" s="342">
        <f>D19*C11/2000</f>
        <v>1.752</v>
      </c>
      <c r="F19" s="70">
        <v>5</v>
      </c>
      <c r="G19" s="10"/>
      <c r="H19" s="329" t="s">
        <v>401</v>
      </c>
      <c r="I19" s="123"/>
      <c r="J19" s="123"/>
    </row>
    <row r="20" spans="1:10">
      <c r="A20" s="340" t="s">
        <v>187</v>
      </c>
      <c r="B20" s="236">
        <f>0.01</f>
        <v>0.01</v>
      </c>
      <c r="C20" s="337" t="s">
        <v>252</v>
      </c>
      <c r="D20" s="338">
        <f>C9*B20*0.1</f>
        <v>0.4</v>
      </c>
      <c r="E20" s="339">
        <f>D20*C11/2000</f>
        <v>1.752</v>
      </c>
      <c r="F20" s="101">
        <v>5</v>
      </c>
      <c r="G20" s="10"/>
      <c r="H20" s="329" t="s">
        <v>401</v>
      </c>
      <c r="I20" s="123"/>
      <c r="J20" s="123"/>
    </row>
    <row r="21" spans="1:10" ht="16.2" thickBot="1">
      <c r="A21" s="71" t="s">
        <v>94</v>
      </c>
      <c r="B21" s="102">
        <v>0.55000000000000004</v>
      </c>
      <c r="C21" s="35" t="s">
        <v>98</v>
      </c>
      <c r="D21" s="619">
        <f>B21/C10*2000</f>
        <v>45.833333333333336</v>
      </c>
      <c r="E21" s="620">
        <f>D21*C11/2000</f>
        <v>200.75</v>
      </c>
      <c r="F21" s="84">
        <v>3</v>
      </c>
      <c r="G21" s="10"/>
    </row>
    <row r="22" spans="1:10">
      <c r="A22" s="10"/>
      <c r="B22" s="10"/>
      <c r="C22" s="11"/>
      <c r="D22" s="11"/>
      <c r="E22" s="11"/>
      <c r="F22" s="11"/>
      <c r="G22" s="10"/>
      <c r="H22" s="10"/>
    </row>
    <row r="23" spans="1:10">
      <c r="A23" s="45" t="s">
        <v>64</v>
      </c>
      <c r="D23" s="11"/>
      <c r="E23" s="11"/>
      <c r="F23" s="11"/>
      <c r="G23" s="10"/>
      <c r="H23" s="10"/>
    </row>
    <row r="24" spans="1:10">
      <c r="A24" s="37" t="s">
        <v>65</v>
      </c>
      <c r="D24" s="11"/>
      <c r="E24" s="11"/>
      <c r="F24" s="11"/>
      <c r="G24" s="10"/>
      <c r="H24" s="10"/>
    </row>
    <row r="25" spans="1:10">
      <c r="A25" s="325" t="s">
        <v>315</v>
      </c>
      <c r="D25" s="11"/>
      <c r="E25" s="11"/>
      <c r="F25" s="11"/>
      <c r="G25" s="10"/>
      <c r="H25" s="10"/>
    </row>
    <row r="26" spans="1:10">
      <c r="A26" s="7" t="s">
        <v>99</v>
      </c>
    </row>
    <row r="27" spans="1:10">
      <c r="A27" s="319" t="s">
        <v>229</v>
      </c>
    </row>
    <row r="28" spans="1:10">
      <c r="A28" s="319" t="s">
        <v>249</v>
      </c>
    </row>
    <row r="31" spans="1:10">
      <c r="A31" s="411" t="s">
        <v>431</v>
      </c>
    </row>
    <row r="32" spans="1:10">
      <c r="B32" s="412">
        <f>D19</f>
        <v>0.4</v>
      </c>
      <c r="C32" s="319" t="s">
        <v>251</v>
      </c>
    </row>
    <row r="33" spans="2:10" ht="13.8">
      <c r="B33" s="412">
        <f>11.82*530/520</f>
        <v>12.047307692307694</v>
      </c>
      <c r="C33" s="319" t="s">
        <v>287</v>
      </c>
    </row>
    <row r="34" spans="2:10">
      <c r="B34" s="412">
        <f>B32*B33</f>
        <v>4.8189230769230775</v>
      </c>
      <c r="C34" s="319" t="s">
        <v>443</v>
      </c>
    </row>
    <row r="36" spans="2:10">
      <c r="B36" s="413">
        <v>100156</v>
      </c>
      <c r="C36" s="319" t="s">
        <v>288</v>
      </c>
      <c r="J36" s="319" t="s">
        <v>219</v>
      </c>
    </row>
    <row r="37" spans="2:10">
      <c r="B37" s="7">
        <v>576.79999999999995</v>
      </c>
      <c r="C37" s="319" t="s">
        <v>444</v>
      </c>
    </row>
    <row r="38" spans="2:10" ht="13.8">
      <c r="B38" s="645">
        <f>B36*530/B37</f>
        <v>92029.611650485444</v>
      </c>
      <c r="C38" s="319" t="s">
        <v>289</v>
      </c>
    </row>
    <row r="40" spans="2:10">
      <c r="B40" s="412">
        <f>B34/(B38*60)*1000000</f>
        <v>0.87271241478677886</v>
      </c>
      <c r="C40" s="319" t="s">
        <v>290</v>
      </c>
    </row>
    <row r="43" spans="2:10">
      <c r="C43" s="319" t="s">
        <v>219</v>
      </c>
    </row>
  </sheetData>
  <mergeCells count="8">
    <mergeCell ref="F14:F15"/>
    <mergeCell ref="A7:B7"/>
    <mergeCell ref="A10:B11"/>
    <mergeCell ref="A6:D6"/>
    <mergeCell ref="A14:A15"/>
    <mergeCell ref="B14:B15"/>
    <mergeCell ref="C14:C15"/>
    <mergeCell ref="A8:B8"/>
  </mergeCells>
  <phoneticPr fontId="6" type="noConversion"/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view="pageBreakPreview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ColWidth="9.109375" defaultRowHeight="13.2"/>
  <cols>
    <col min="1" max="1" width="12.33203125" style="835" customWidth="1"/>
    <col min="2" max="2" width="21.77734375" style="835" customWidth="1"/>
    <col min="3" max="3" width="13.44140625" style="10" customWidth="1"/>
    <col min="4" max="4" width="22.5546875" style="10" customWidth="1"/>
    <col min="5" max="7" width="8.6640625" style="10" customWidth="1"/>
    <col min="8" max="8" width="12.33203125" style="10" bestFit="1" customWidth="1"/>
    <col min="9" max="9" width="67.88671875" style="10" customWidth="1"/>
    <col min="10" max="16384" width="9.109375" style="10"/>
  </cols>
  <sheetData>
    <row r="1" spans="1:9" ht="13.8" thickBot="1">
      <c r="A1" s="903" t="s">
        <v>585</v>
      </c>
      <c r="B1" s="903"/>
      <c r="C1" s="903"/>
      <c r="D1" s="903"/>
      <c r="E1" s="903"/>
      <c r="F1" s="903"/>
      <c r="G1" s="903"/>
      <c r="H1" s="903"/>
      <c r="I1" s="903"/>
    </row>
    <row r="2" spans="1:9" ht="13.8" thickBot="1">
      <c r="A2" s="890" t="s">
        <v>0</v>
      </c>
      <c r="B2" s="892" t="s">
        <v>1</v>
      </c>
      <c r="C2" s="894" t="s">
        <v>2</v>
      </c>
      <c r="D2" s="895"/>
      <c r="E2" s="907" t="s">
        <v>253</v>
      </c>
      <c r="F2" s="908"/>
      <c r="G2" s="908"/>
      <c r="H2" s="908"/>
      <c r="I2" s="883"/>
    </row>
    <row r="3" spans="1:9" ht="16.2" thickBot="1">
      <c r="A3" s="891"/>
      <c r="B3" s="893"/>
      <c r="C3" s="896"/>
      <c r="D3" s="897"/>
      <c r="E3" s="879" t="s">
        <v>79</v>
      </c>
      <c r="F3" s="880" t="s">
        <v>80</v>
      </c>
      <c r="G3" s="880" t="s">
        <v>93</v>
      </c>
      <c r="H3" s="881" t="s">
        <v>260</v>
      </c>
      <c r="I3" s="884" t="s">
        <v>577</v>
      </c>
    </row>
    <row r="4" spans="1:9">
      <c r="A4" s="18">
        <v>22</v>
      </c>
      <c r="B4" s="134" t="s">
        <v>16</v>
      </c>
      <c r="C4" s="898" t="s">
        <v>17</v>
      </c>
      <c r="D4" s="899"/>
      <c r="E4" s="315">
        <f>'22'!D15</f>
        <v>8.5000000000000006E-2</v>
      </c>
      <c r="F4" s="135">
        <f>'22'!D19</f>
        <v>7.3529411764705881E-4</v>
      </c>
      <c r="G4" s="135">
        <f>'22'!D21</f>
        <v>9.3137254901960783E-3</v>
      </c>
      <c r="H4" s="874">
        <v>0</v>
      </c>
      <c r="I4" s="882" t="s">
        <v>578</v>
      </c>
    </row>
    <row r="5" spans="1:9">
      <c r="A5" s="18">
        <v>23</v>
      </c>
      <c r="B5" s="134" t="s">
        <v>18</v>
      </c>
      <c r="C5" s="898" t="s">
        <v>19</v>
      </c>
      <c r="D5" s="899"/>
      <c r="E5" s="316">
        <f>'23'!D15</f>
        <v>2.7200000000000002E-2</v>
      </c>
      <c r="F5" s="118">
        <f>'23'!D19</f>
        <v>2.352941176470588E-4</v>
      </c>
      <c r="G5" s="118">
        <f>'23'!D21</f>
        <v>2.9803921568627451E-3</v>
      </c>
      <c r="H5" s="853">
        <v>0</v>
      </c>
      <c r="I5" s="876" t="s">
        <v>578</v>
      </c>
    </row>
    <row r="6" spans="1:9">
      <c r="A6" s="18">
        <v>11</v>
      </c>
      <c r="B6" s="384" t="s">
        <v>266</v>
      </c>
      <c r="C6" s="836" t="s">
        <v>267</v>
      </c>
      <c r="D6" s="832"/>
      <c r="E6" s="316">
        <f>'11'!D17</f>
        <v>8.5000000000000006E-2</v>
      </c>
      <c r="F6" s="118">
        <f>'11'!D19</f>
        <v>7.3529411764705881E-4</v>
      </c>
      <c r="G6" s="118">
        <f>'11'!D21</f>
        <v>9.3137254901960783E-3</v>
      </c>
      <c r="H6" s="853">
        <v>0</v>
      </c>
      <c r="I6" s="876" t="s">
        <v>600</v>
      </c>
    </row>
    <row r="7" spans="1:9">
      <c r="A7" s="18">
        <v>12</v>
      </c>
      <c r="B7" s="134" t="s">
        <v>7</v>
      </c>
      <c r="C7" s="898" t="s">
        <v>4</v>
      </c>
      <c r="D7" s="899"/>
      <c r="E7" s="127">
        <f>'12'!D16</f>
        <v>27</v>
      </c>
      <c r="F7" s="118">
        <f>'12'!D18</f>
        <v>0.79411764705882348</v>
      </c>
      <c r="G7" s="118">
        <f>'12'!D20</f>
        <v>10.058823529411764</v>
      </c>
      <c r="H7" s="853">
        <v>0</v>
      </c>
      <c r="I7" s="877"/>
    </row>
    <row r="8" spans="1:9">
      <c r="A8" s="18">
        <v>13</v>
      </c>
      <c r="B8" s="134" t="s">
        <v>8</v>
      </c>
      <c r="C8" s="898" t="s">
        <v>5</v>
      </c>
      <c r="D8" s="899"/>
      <c r="E8" s="127">
        <v>0</v>
      </c>
      <c r="F8" s="118">
        <v>0</v>
      </c>
      <c r="G8" s="118">
        <v>0</v>
      </c>
      <c r="H8" s="853">
        <v>0</v>
      </c>
      <c r="I8" s="876" t="s">
        <v>579</v>
      </c>
    </row>
    <row r="9" spans="1:9" ht="15.6">
      <c r="A9" s="18">
        <v>14</v>
      </c>
      <c r="B9" s="134" t="s">
        <v>9</v>
      </c>
      <c r="C9" s="898" t="s">
        <v>212</v>
      </c>
      <c r="D9" s="899"/>
      <c r="E9" s="127">
        <v>0</v>
      </c>
      <c r="F9" s="118">
        <v>0</v>
      </c>
      <c r="G9" s="118">
        <v>0</v>
      </c>
      <c r="H9" s="853">
        <v>0</v>
      </c>
      <c r="I9" s="877"/>
    </row>
    <row r="10" spans="1:9">
      <c r="A10" s="18">
        <v>15</v>
      </c>
      <c r="B10" s="134" t="s">
        <v>10</v>
      </c>
      <c r="C10" s="898" t="s">
        <v>6</v>
      </c>
      <c r="D10" s="899"/>
      <c r="E10" s="127">
        <v>0</v>
      </c>
      <c r="F10" s="118">
        <v>0</v>
      </c>
      <c r="G10" s="118">
        <v>0</v>
      </c>
      <c r="H10" s="853">
        <v>0</v>
      </c>
      <c r="I10" s="877"/>
    </row>
    <row r="11" spans="1:9">
      <c r="A11" s="18">
        <v>16</v>
      </c>
      <c r="B11" s="134" t="s">
        <v>11</v>
      </c>
      <c r="C11" s="898" t="s">
        <v>12</v>
      </c>
      <c r="D11" s="899"/>
      <c r="E11" s="127">
        <v>0</v>
      </c>
      <c r="F11" s="118">
        <v>0</v>
      </c>
      <c r="G11" s="118">
        <v>0</v>
      </c>
      <c r="H11" s="853">
        <v>0</v>
      </c>
      <c r="I11" s="877"/>
    </row>
    <row r="12" spans="1:9">
      <c r="A12" s="18">
        <v>17</v>
      </c>
      <c r="B12" s="134" t="s">
        <v>13</v>
      </c>
      <c r="C12" s="898" t="s">
        <v>14</v>
      </c>
      <c r="D12" s="899"/>
      <c r="E12" s="127">
        <v>0</v>
      </c>
      <c r="F12" s="118">
        <v>0</v>
      </c>
      <c r="G12" s="118">
        <v>0</v>
      </c>
      <c r="H12" s="853">
        <v>0</v>
      </c>
      <c r="I12" s="877"/>
    </row>
    <row r="13" spans="1:9">
      <c r="A13" s="18">
        <v>19</v>
      </c>
      <c r="B13" s="134" t="s">
        <v>15</v>
      </c>
      <c r="C13" s="898" t="s">
        <v>115</v>
      </c>
      <c r="D13" s="899"/>
      <c r="E13" s="127">
        <v>0</v>
      </c>
      <c r="F13" s="118">
        <v>0</v>
      </c>
      <c r="G13" s="118">
        <v>0</v>
      </c>
      <c r="H13" s="853"/>
      <c r="I13" s="877"/>
    </row>
    <row r="14" spans="1:9">
      <c r="A14" s="18">
        <v>35</v>
      </c>
      <c r="B14" s="134" t="s">
        <v>217</v>
      </c>
      <c r="C14" s="898" t="s">
        <v>218</v>
      </c>
      <c r="D14" s="899"/>
      <c r="E14" s="127">
        <v>0</v>
      </c>
      <c r="F14" s="118">
        <v>0</v>
      </c>
      <c r="G14" s="118">
        <f>'35'!D17</f>
        <v>10</v>
      </c>
      <c r="H14" s="853">
        <v>0</v>
      </c>
      <c r="I14" s="877"/>
    </row>
    <row r="15" spans="1:9">
      <c r="A15" s="18">
        <v>36</v>
      </c>
      <c r="B15" s="134" t="s">
        <v>21</v>
      </c>
      <c r="C15" s="898" t="s">
        <v>22</v>
      </c>
      <c r="D15" s="899"/>
      <c r="E15" s="127">
        <v>0</v>
      </c>
      <c r="F15" s="118">
        <v>0</v>
      </c>
      <c r="G15" s="118">
        <f>'36'!D17</f>
        <v>10</v>
      </c>
      <c r="H15" s="853">
        <v>0</v>
      </c>
      <c r="I15" s="877"/>
    </row>
    <row r="16" spans="1:9">
      <c r="A16" s="18">
        <v>37</v>
      </c>
      <c r="B16" s="134" t="s">
        <v>23</v>
      </c>
      <c r="C16" s="898" t="s">
        <v>24</v>
      </c>
      <c r="D16" s="899"/>
      <c r="E16" s="127">
        <v>0</v>
      </c>
      <c r="F16" s="118">
        <v>0</v>
      </c>
      <c r="G16" s="118">
        <v>0</v>
      </c>
      <c r="H16" s="853">
        <v>0</v>
      </c>
      <c r="I16" s="877"/>
    </row>
    <row r="17" spans="1:9">
      <c r="A17" s="18">
        <v>38</v>
      </c>
      <c r="B17" s="134" t="s">
        <v>25</v>
      </c>
      <c r="C17" s="898" t="s">
        <v>20</v>
      </c>
      <c r="D17" s="899"/>
      <c r="E17" s="127"/>
      <c r="F17" s="118"/>
      <c r="G17" s="118">
        <v>0</v>
      </c>
      <c r="H17" s="853">
        <v>0</v>
      </c>
      <c r="I17" s="877"/>
    </row>
    <row r="18" spans="1:9">
      <c r="A18" s="18">
        <v>39</v>
      </c>
      <c r="B18" s="134" t="s">
        <v>26</v>
      </c>
      <c r="C18" s="898" t="s">
        <v>27</v>
      </c>
      <c r="D18" s="899"/>
      <c r="E18" s="127">
        <v>0</v>
      </c>
      <c r="F18" s="118">
        <v>0</v>
      </c>
      <c r="G18" s="118">
        <v>0</v>
      </c>
      <c r="H18" s="853">
        <v>0</v>
      </c>
      <c r="I18" s="877"/>
    </row>
    <row r="19" spans="1:9">
      <c r="A19" s="18">
        <v>40</v>
      </c>
      <c r="B19" s="134" t="s">
        <v>28</v>
      </c>
      <c r="C19" s="898" t="s">
        <v>29</v>
      </c>
      <c r="D19" s="899"/>
      <c r="E19" s="127">
        <v>0</v>
      </c>
      <c r="F19" s="118">
        <v>0</v>
      </c>
      <c r="G19" s="305">
        <f>'40'!D16</f>
        <v>0.22510708156568202</v>
      </c>
      <c r="H19" s="853">
        <v>0</v>
      </c>
      <c r="I19" s="877"/>
    </row>
    <row r="20" spans="1:9">
      <c r="A20" s="18">
        <v>41</v>
      </c>
      <c r="B20" s="134" t="s">
        <v>30</v>
      </c>
      <c r="C20" s="898" t="s">
        <v>31</v>
      </c>
      <c r="D20" s="899"/>
      <c r="E20" s="127">
        <v>0</v>
      </c>
      <c r="F20" s="118">
        <v>0</v>
      </c>
      <c r="G20" s="118">
        <v>0</v>
      </c>
      <c r="H20" s="853">
        <v>0</v>
      </c>
      <c r="I20" s="877"/>
    </row>
    <row r="21" spans="1:9">
      <c r="A21" s="330" t="s">
        <v>331</v>
      </c>
      <c r="B21" s="384" t="s">
        <v>332</v>
      </c>
      <c r="C21" s="836" t="s">
        <v>31</v>
      </c>
      <c r="D21" s="832"/>
      <c r="E21" s="485" t="s">
        <v>219</v>
      </c>
      <c r="F21" s="118"/>
      <c r="G21" s="118"/>
      <c r="H21" s="853">
        <v>0</v>
      </c>
      <c r="I21" s="877"/>
    </row>
    <row r="22" spans="1:9">
      <c r="A22" s="330" t="s">
        <v>333</v>
      </c>
      <c r="B22" s="384" t="s">
        <v>335</v>
      </c>
      <c r="C22" s="836" t="s">
        <v>336</v>
      </c>
      <c r="D22" s="832"/>
      <c r="E22" s="127"/>
      <c r="F22" s="118"/>
      <c r="G22" s="118"/>
      <c r="H22" s="853">
        <v>0</v>
      </c>
      <c r="I22" s="877"/>
    </row>
    <row r="23" spans="1:9">
      <c r="A23" s="330" t="s">
        <v>334</v>
      </c>
      <c r="B23" s="384" t="s">
        <v>337</v>
      </c>
      <c r="C23" s="836" t="s">
        <v>336</v>
      </c>
      <c r="D23" s="832"/>
      <c r="E23" s="127"/>
      <c r="F23" s="118"/>
      <c r="G23" s="118"/>
      <c r="H23" s="853">
        <v>0</v>
      </c>
      <c r="I23" s="877"/>
    </row>
    <row r="24" spans="1:9">
      <c r="A24" s="18">
        <v>44</v>
      </c>
      <c r="B24" s="384" t="s">
        <v>347</v>
      </c>
      <c r="C24" s="898" t="s">
        <v>32</v>
      </c>
      <c r="D24" s="899"/>
      <c r="E24" s="316">
        <f>'44'!D16</f>
        <v>2.4300000000000002</v>
      </c>
      <c r="F24" s="318">
        <f>'44'!D18</f>
        <v>0.14294117647058821</v>
      </c>
      <c r="G24" s="118">
        <f>'44'!D20</f>
        <v>1.8105882352941174</v>
      </c>
      <c r="H24" s="853">
        <v>0</v>
      </c>
      <c r="I24" s="877"/>
    </row>
    <row r="25" spans="1:9">
      <c r="A25" s="18">
        <v>48</v>
      </c>
      <c r="B25" s="384" t="s">
        <v>348</v>
      </c>
      <c r="C25" s="898" t="s">
        <v>32</v>
      </c>
      <c r="D25" s="899"/>
      <c r="E25" s="316">
        <f>'48'!D16</f>
        <v>2.4300000000000002</v>
      </c>
      <c r="F25" s="318">
        <f>'48'!D18</f>
        <v>0.14294117647058821</v>
      </c>
      <c r="G25" s="118">
        <f>'48'!D20</f>
        <v>1.8105882352941174</v>
      </c>
      <c r="H25" s="853">
        <v>0</v>
      </c>
      <c r="I25" s="877"/>
    </row>
    <row r="26" spans="1:9">
      <c r="A26" s="18">
        <v>49</v>
      </c>
      <c r="B26" s="384" t="s">
        <v>349</v>
      </c>
      <c r="C26" s="898" t="s">
        <v>32</v>
      </c>
      <c r="D26" s="899"/>
      <c r="E26" s="316">
        <f>'49'!D16</f>
        <v>2.4300000000000002</v>
      </c>
      <c r="F26" s="318">
        <f>'49'!D18</f>
        <v>0.14294117647058821</v>
      </c>
      <c r="G26" s="118">
        <f>'49'!D20</f>
        <v>1.8105882352941174</v>
      </c>
      <c r="H26" s="853">
        <v>0</v>
      </c>
      <c r="I26" s="877"/>
    </row>
    <row r="27" spans="1:9">
      <c r="A27" s="18">
        <v>47</v>
      </c>
      <c r="B27" s="134" t="s">
        <v>3</v>
      </c>
      <c r="C27" s="898" t="s">
        <v>33</v>
      </c>
      <c r="D27" s="899"/>
      <c r="E27" s="127">
        <v>0</v>
      </c>
      <c r="F27" s="118">
        <v>0</v>
      </c>
      <c r="G27" s="118">
        <f>'47'!D15</f>
        <v>1.0625</v>
      </c>
      <c r="H27" s="853">
        <v>0</v>
      </c>
      <c r="I27" s="877"/>
    </row>
    <row r="28" spans="1:9">
      <c r="A28" s="330" t="s">
        <v>345</v>
      </c>
      <c r="B28" s="134"/>
      <c r="C28" s="900" t="s">
        <v>237</v>
      </c>
      <c r="D28" s="901"/>
      <c r="E28" s="127"/>
      <c r="F28" s="118"/>
      <c r="G28" s="349">
        <f>'47B and 47C'!D19</f>
        <v>8.0750000000000058E-2</v>
      </c>
      <c r="H28" s="853">
        <v>0</v>
      </c>
      <c r="I28" s="877"/>
    </row>
    <row r="29" spans="1:9">
      <c r="A29" s="330" t="s">
        <v>346</v>
      </c>
      <c r="B29" s="134"/>
      <c r="C29" s="900" t="s">
        <v>238</v>
      </c>
      <c r="D29" s="901"/>
      <c r="E29" s="127"/>
      <c r="F29" s="118"/>
      <c r="G29" s="349">
        <f>'47B and 47C'!D33</f>
        <v>0.42500000000000038</v>
      </c>
      <c r="H29" s="853">
        <v>0</v>
      </c>
      <c r="I29" s="877"/>
    </row>
    <row r="30" spans="1:9">
      <c r="A30" s="330" t="s">
        <v>342</v>
      </c>
      <c r="B30" s="134"/>
      <c r="C30" s="833" t="s">
        <v>236</v>
      </c>
      <c r="D30" s="834"/>
      <c r="E30" s="127"/>
      <c r="F30" s="118"/>
      <c r="G30" s="349">
        <f>'47D'!D16</f>
        <v>8.5000000000000075E-2</v>
      </c>
      <c r="H30" s="853">
        <v>0</v>
      </c>
      <c r="I30" s="877"/>
    </row>
    <row r="31" spans="1:9">
      <c r="A31" s="18">
        <v>50</v>
      </c>
      <c r="B31" s="134" t="s">
        <v>34</v>
      </c>
      <c r="C31" s="898" t="s">
        <v>35</v>
      </c>
      <c r="D31" s="899"/>
      <c r="E31" s="127">
        <v>0</v>
      </c>
      <c r="F31" s="154">
        <v>0</v>
      </c>
      <c r="G31" s="154">
        <v>0</v>
      </c>
      <c r="H31" s="853">
        <v>0</v>
      </c>
      <c r="I31" s="876" t="s">
        <v>598</v>
      </c>
    </row>
    <row r="32" spans="1:9">
      <c r="A32" s="18">
        <v>51</v>
      </c>
      <c r="B32" s="134" t="s">
        <v>36</v>
      </c>
      <c r="C32" s="898" t="s">
        <v>35</v>
      </c>
      <c r="D32" s="899"/>
      <c r="E32" s="127">
        <f>'51'!D15</f>
        <v>0.373832</v>
      </c>
      <c r="F32" s="154">
        <f>'51'!D17</f>
        <v>2.748764705882353E-2</v>
      </c>
      <c r="G32" s="154">
        <f>'51'!D19</f>
        <v>0.34817686274509801</v>
      </c>
      <c r="H32" s="853">
        <v>0</v>
      </c>
      <c r="I32" s="877"/>
    </row>
    <row r="33" spans="1:9">
      <c r="A33" s="18">
        <v>52</v>
      </c>
      <c r="B33" s="134" t="s">
        <v>37</v>
      </c>
      <c r="C33" s="898" t="s">
        <v>35</v>
      </c>
      <c r="D33" s="899"/>
      <c r="E33" s="127">
        <f>'52'!D15</f>
        <v>0.373832</v>
      </c>
      <c r="F33" s="154">
        <f>'52'!D17</f>
        <v>2.748764705882353E-2</v>
      </c>
      <c r="G33" s="154">
        <f>'52'!D19</f>
        <v>0.34817686274509801</v>
      </c>
      <c r="H33" s="853">
        <v>0</v>
      </c>
      <c r="I33" s="877"/>
    </row>
    <row r="34" spans="1:9">
      <c r="A34" s="18">
        <v>53</v>
      </c>
      <c r="B34" s="134" t="s">
        <v>38</v>
      </c>
      <c r="C34" s="898" t="s">
        <v>35</v>
      </c>
      <c r="D34" s="899"/>
      <c r="E34" s="127">
        <f>'53'!D15</f>
        <v>0.373832</v>
      </c>
      <c r="F34" s="154">
        <f>'53'!D17</f>
        <v>2.748764705882353E-2</v>
      </c>
      <c r="G34" s="154">
        <f>'53'!D19</f>
        <v>0.34817686274509801</v>
      </c>
      <c r="H34" s="853">
        <v>0</v>
      </c>
      <c r="I34" s="877"/>
    </row>
    <row r="35" spans="1:9">
      <c r="A35" s="18">
        <v>54</v>
      </c>
      <c r="B35" s="134" t="s">
        <v>39</v>
      </c>
      <c r="C35" s="898" t="s">
        <v>35</v>
      </c>
      <c r="D35" s="899"/>
      <c r="E35" s="127">
        <f>'54'!D15</f>
        <v>0.373832</v>
      </c>
      <c r="F35" s="154">
        <f>'54'!D17</f>
        <v>2.748764705882353E-2</v>
      </c>
      <c r="G35" s="154">
        <f>'54'!D19</f>
        <v>0.34817686274509801</v>
      </c>
      <c r="H35" s="853">
        <v>0</v>
      </c>
      <c r="I35" s="877"/>
    </row>
    <row r="36" spans="1:9">
      <c r="A36" s="18">
        <v>55</v>
      </c>
      <c r="B36" s="134" t="s">
        <v>40</v>
      </c>
      <c r="C36" s="898" t="s">
        <v>41</v>
      </c>
      <c r="D36" s="899"/>
      <c r="E36" s="127">
        <f>'55'!C8</f>
        <v>36.42</v>
      </c>
      <c r="F36" s="646">
        <f>'55'!D16</f>
        <v>0.18850619999999998</v>
      </c>
      <c r="G36" s="646">
        <f>'55'!D18</f>
        <v>0.41027819999999998</v>
      </c>
      <c r="H36" s="853">
        <v>0</v>
      </c>
      <c r="I36" s="876" t="s">
        <v>583</v>
      </c>
    </row>
    <row r="37" spans="1:9">
      <c r="A37" s="18">
        <v>56</v>
      </c>
      <c r="B37" s="134" t="s">
        <v>42</v>
      </c>
      <c r="C37" s="898" t="s">
        <v>41</v>
      </c>
      <c r="D37" s="899"/>
      <c r="E37" s="127">
        <f>'56'!D14</f>
        <v>2.2731629999999998</v>
      </c>
      <c r="F37" s="646">
        <f>'56'!D16</f>
        <v>0.18850619999999998</v>
      </c>
      <c r="G37" s="646">
        <f>'56'!D18</f>
        <v>0.41027819999999998</v>
      </c>
      <c r="H37" s="853">
        <v>0</v>
      </c>
      <c r="I37" s="876"/>
    </row>
    <row r="38" spans="1:9">
      <c r="A38" s="18">
        <v>57</v>
      </c>
      <c r="B38" s="134" t="s">
        <v>43</v>
      </c>
      <c r="C38" s="898" t="s">
        <v>41</v>
      </c>
      <c r="D38" s="899"/>
      <c r="E38" s="127">
        <f>'57'!D14</f>
        <v>2.2731629999999998</v>
      </c>
      <c r="F38" s="646">
        <f>'57'!D16</f>
        <v>0.18850619999999998</v>
      </c>
      <c r="G38" s="646">
        <f>'57'!D18</f>
        <v>0.41027819999999998</v>
      </c>
      <c r="H38" s="853">
        <v>0</v>
      </c>
      <c r="I38" s="877"/>
    </row>
    <row r="39" spans="1:9">
      <c r="A39" s="18">
        <v>58</v>
      </c>
      <c r="B39" s="134" t="s">
        <v>44</v>
      </c>
      <c r="C39" s="898" t="s">
        <v>41</v>
      </c>
      <c r="D39" s="899"/>
      <c r="E39" s="127">
        <f>'58'!D14</f>
        <v>2.2731629999999998</v>
      </c>
      <c r="F39" s="646">
        <f>'58'!D16</f>
        <v>0.18850619999999998</v>
      </c>
      <c r="G39" s="646">
        <f>'58'!D18</f>
        <v>0.41027819999999998</v>
      </c>
      <c r="H39" s="853">
        <v>0</v>
      </c>
      <c r="I39" s="877"/>
    </row>
    <row r="40" spans="1:9">
      <c r="A40" s="18">
        <v>59</v>
      </c>
      <c r="B40" s="134" t="s">
        <v>45</v>
      </c>
      <c r="C40" s="898" t="s">
        <v>41</v>
      </c>
      <c r="D40" s="899"/>
      <c r="E40" s="127">
        <f>'59'!D14</f>
        <v>2.2731629999999998</v>
      </c>
      <c r="F40" s="646">
        <f>'59'!D16</f>
        <v>0.18850619999999998</v>
      </c>
      <c r="G40" s="646">
        <f>'59'!D18</f>
        <v>0.41027819999999998</v>
      </c>
      <c r="H40" s="853">
        <v>0</v>
      </c>
      <c r="I40" s="877"/>
    </row>
    <row r="41" spans="1:9">
      <c r="A41" s="18">
        <v>60</v>
      </c>
      <c r="B41" s="134" t="s">
        <v>46</v>
      </c>
      <c r="C41" s="898" t="s">
        <v>47</v>
      </c>
      <c r="D41" s="899"/>
      <c r="E41" s="127">
        <v>0</v>
      </c>
      <c r="F41" s="118">
        <v>0</v>
      </c>
      <c r="G41" s="118">
        <v>0</v>
      </c>
      <c r="H41" s="853">
        <v>0</v>
      </c>
      <c r="I41" s="877"/>
    </row>
    <row r="42" spans="1:9">
      <c r="A42" s="18">
        <v>61</v>
      </c>
      <c r="B42" s="134" t="s">
        <v>48</v>
      </c>
      <c r="C42" s="898" t="s">
        <v>49</v>
      </c>
      <c r="D42" s="899"/>
      <c r="E42" s="127">
        <v>0</v>
      </c>
      <c r="F42" s="118">
        <v>0</v>
      </c>
      <c r="G42" s="118">
        <v>0</v>
      </c>
      <c r="H42" s="853">
        <v>0</v>
      </c>
      <c r="I42" s="877"/>
    </row>
    <row r="43" spans="1:9">
      <c r="A43" s="18">
        <v>65</v>
      </c>
      <c r="B43" s="209" t="s">
        <v>190</v>
      </c>
      <c r="C43" s="898" t="s">
        <v>117</v>
      </c>
      <c r="D43" s="899"/>
      <c r="E43" s="127">
        <f>'65'!D13</f>
        <v>11.907000000000002</v>
      </c>
      <c r="F43" s="118">
        <f>'65'!D15</f>
        <v>0.78300000000000003</v>
      </c>
      <c r="G43" s="118">
        <f>'65'!D17</f>
        <v>0.83700000000000008</v>
      </c>
      <c r="H43" s="791">
        <v>0</v>
      </c>
      <c r="I43" s="876"/>
    </row>
    <row r="44" spans="1:9">
      <c r="A44" s="18">
        <v>66</v>
      </c>
      <c r="B44" s="209" t="s">
        <v>191</v>
      </c>
      <c r="C44" s="898" t="s">
        <v>112</v>
      </c>
      <c r="D44" s="899"/>
      <c r="E44" s="127">
        <f>'66'!D13*4/24</f>
        <v>0.57050000000000001</v>
      </c>
      <c r="F44" s="120">
        <f>'66'!D15*4/24</f>
        <v>2.9400000000000006E-2</v>
      </c>
      <c r="G44" s="120">
        <f>'66'!D16*4/24</f>
        <v>3.5000000000000003E-2</v>
      </c>
      <c r="H44" s="791">
        <v>0</v>
      </c>
      <c r="I44" s="876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795"/>
      <c r="F45" s="788"/>
      <c r="G45" s="788"/>
      <c r="H45" s="853"/>
      <c r="I45" s="877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03">
        <f>IEU!D18</f>
        <v>0.67080980392156864</v>
      </c>
      <c r="F46" s="804">
        <f>IEU!D20</f>
        <v>4.281764705882353E-3</v>
      </c>
      <c r="G46" s="804">
        <f>IEU!D22</f>
        <v>5.4235686274509802E-2</v>
      </c>
      <c r="H46" s="875">
        <v>0</v>
      </c>
      <c r="I46" s="878"/>
    </row>
    <row r="47" spans="1:9">
      <c r="A47" s="902" t="s">
        <v>118</v>
      </c>
      <c r="B47" s="902"/>
      <c r="C47" s="902"/>
      <c r="D47" s="902"/>
      <c r="E47" s="217">
        <f t="shared" ref="E47:H47" si="0">SUM(E4:E46)</f>
        <v>94.643489803921554</v>
      </c>
      <c r="F47" s="217">
        <f t="shared" si="0"/>
        <v>3.0938104117647049</v>
      </c>
      <c r="G47" s="217">
        <f t="shared" si="0"/>
        <v>41.760887297251969</v>
      </c>
      <c r="H47" s="218">
        <f t="shared" si="0"/>
        <v>0</v>
      </c>
    </row>
    <row r="48" spans="1:9">
      <c r="A48" s="902" t="s">
        <v>581</v>
      </c>
      <c r="B48" s="902"/>
      <c r="C48" s="902"/>
      <c r="D48" s="902"/>
      <c r="E48" s="304">
        <f>E47*8760/2000</f>
        <v>414.5384853411764</v>
      </c>
      <c r="F48" s="304">
        <f>F47*8760/2000</f>
        <v>13.550889603529408</v>
      </c>
      <c r="G48" s="304">
        <f>G47*8760/2000</f>
        <v>182.91268636196364</v>
      </c>
      <c r="H48" s="855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611.00206130666948</v>
      </c>
      <c r="D51" s="551">
        <f>C51/B51</f>
        <v>7.0391942546851327</v>
      </c>
    </row>
    <row r="52" spans="1:4" ht="13.8" thickBot="1">
      <c r="A52" s="552" t="s">
        <v>255</v>
      </c>
      <c r="B52" s="553">
        <v>199.3</v>
      </c>
      <c r="C52" s="554">
        <f>C51</f>
        <v>611.00206130666948</v>
      </c>
      <c r="D52" s="555">
        <f>C52/B52</f>
        <v>3.0657403979260884</v>
      </c>
    </row>
  </sheetData>
  <mergeCells count="43">
    <mergeCell ref="A47:D47"/>
    <mergeCell ref="A48:D48"/>
    <mergeCell ref="E2:H2"/>
    <mergeCell ref="A1:I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32:D32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1:D31"/>
    <mergeCell ref="A2:A3"/>
    <mergeCell ref="B2:B3"/>
    <mergeCell ref="C2:D3"/>
    <mergeCell ref="C4:D4"/>
    <mergeCell ref="C17:D17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5" right="0.5" top="0.5" bottom="0.5" header="0.5" footer="0.5"/>
  <pageSetup paperSize="17" scale="8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40"/>
  <sheetViews>
    <sheetView topLeftCell="A5" workbookViewId="0">
      <selection activeCell="M22" sqref="M22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13" style="7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10">
      <c r="A1" s="38" t="s">
        <v>70</v>
      </c>
      <c r="B1" s="5">
        <v>36</v>
      </c>
      <c r="D1" s="321"/>
    </row>
    <row r="2" spans="1:10">
      <c r="A2" s="40" t="s">
        <v>1</v>
      </c>
      <c r="B2" s="5" t="str">
        <f>VLOOKUP(B1,'Crit PTE TPY Summary'!$A$4:$D$45,2)</f>
        <v>C-560B</v>
      </c>
      <c r="D2" s="9"/>
      <c r="E2" s="10"/>
      <c r="F2" s="11"/>
      <c r="G2" s="10"/>
      <c r="H2" s="10"/>
    </row>
    <row r="3" spans="1:10">
      <c r="A3" s="40" t="s">
        <v>91</v>
      </c>
      <c r="B3" s="39" t="str">
        <f>VLOOKUP(B1,'Crit PTE TPY Summary'!$A$4:$D$45,3)</f>
        <v>Granulator C/D Scrubber Exhaust Vent Stack</v>
      </c>
      <c r="D3" s="9"/>
      <c r="E3" s="10"/>
      <c r="F3" s="11"/>
      <c r="G3" s="10"/>
      <c r="H3" s="10"/>
    </row>
    <row r="4" spans="1:10">
      <c r="A4" s="40"/>
      <c r="B4" s="39" t="s">
        <v>329</v>
      </c>
      <c r="D4" s="9"/>
      <c r="E4" s="10"/>
      <c r="F4" s="11"/>
      <c r="G4" s="10"/>
      <c r="H4" s="10"/>
    </row>
    <row r="5" spans="1:10" ht="13.8" thickBot="1">
      <c r="A5" s="8"/>
      <c r="B5" s="8"/>
      <c r="C5" s="5"/>
      <c r="D5" s="9"/>
      <c r="E5" s="10"/>
      <c r="F5" s="11"/>
      <c r="G5" s="10"/>
      <c r="H5" s="10"/>
    </row>
    <row r="6" spans="1:10" ht="13.8" thickBot="1">
      <c r="A6" s="926" t="s">
        <v>81</v>
      </c>
      <c r="B6" s="927"/>
      <c r="C6" s="927"/>
      <c r="D6" s="928"/>
      <c r="E6" s="12" t="s">
        <v>51</v>
      </c>
      <c r="F6" s="10"/>
      <c r="G6" s="321"/>
      <c r="H6" s="321"/>
    </row>
    <row r="7" spans="1:10">
      <c r="A7" s="955" t="s">
        <v>69</v>
      </c>
      <c r="B7" s="956"/>
      <c r="C7" s="19">
        <v>50</v>
      </c>
      <c r="D7" s="323" t="s">
        <v>72</v>
      </c>
      <c r="E7" s="18">
        <v>1</v>
      </c>
    </row>
    <row r="8" spans="1:10">
      <c r="A8" s="494" t="s">
        <v>400</v>
      </c>
      <c r="B8" s="495"/>
      <c r="C8" s="19">
        <v>90</v>
      </c>
      <c r="D8" s="358" t="s">
        <v>104</v>
      </c>
      <c r="E8" s="18"/>
    </row>
    <row r="9" spans="1:10">
      <c r="A9" s="343" t="s">
        <v>250</v>
      </c>
      <c r="B9" s="322"/>
      <c r="C9" s="19">
        <v>400</v>
      </c>
      <c r="D9" s="358" t="s">
        <v>251</v>
      </c>
      <c r="E9" s="18">
        <v>5</v>
      </c>
    </row>
    <row r="10" spans="1:10">
      <c r="A10" s="957" t="s">
        <v>55</v>
      </c>
      <c r="B10" s="958"/>
      <c r="C10" s="21">
        <v>24</v>
      </c>
      <c r="D10" s="323" t="s">
        <v>56</v>
      </c>
      <c r="E10" s="18">
        <v>1</v>
      </c>
    </row>
    <row r="11" spans="1:10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10">
      <c r="A12" s="11"/>
      <c r="B12" s="11"/>
      <c r="C12" s="11"/>
      <c r="D12" s="11"/>
      <c r="E12" s="25"/>
      <c r="F12" s="11"/>
      <c r="G12" s="10"/>
      <c r="H12" s="10"/>
    </row>
    <row r="13" spans="1:10" ht="12.75" customHeight="1" thickBot="1">
      <c r="A13" s="11"/>
      <c r="B13" s="11"/>
      <c r="C13" s="11"/>
      <c r="D13" s="11"/>
      <c r="E13" s="25"/>
      <c r="F13" s="11"/>
      <c r="G13" s="10"/>
      <c r="H13" s="10"/>
    </row>
    <row r="14" spans="1:10">
      <c r="A14" s="971" t="s">
        <v>58</v>
      </c>
      <c r="B14" s="953" t="s">
        <v>76</v>
      </c>
      <c r="C14" s="950" t="s">
        <v>50</v>
      </c>
      <c r="D14" s="1" t="s">
        <v>59</v>
      </c>
      <c r="E14" s="56"/>
      <c r="F14" s="950" t="s">
        <v>51</v>
      </c>
      <c r="G14" s="10"/>
    </row>
    <row r="15" spans="1:10" ht="13.8" thickBot="1">
      <c r="A15" s="993"/>
      <c r="B15" s="970"/>
      <c r="C15" s="969"/>
      <c r="D15" s="3" t="s">
        <v>60</v>
      </c>
      <c r="E15" s="26" t="s">
        <v>61</v>
      </c>
      <c r="F15" s="969"/>
      <c r="G15" s="10"/>
    </row>
    <row r="16" spans="1:10">
      <c r="A16" s="461" t="s">
        <v>207</v>
      </c>
      <c r="B16" s="27">
        <v>0.2</v>
      </c>
      <c r="C16" s="28" t="s">
        <v>82</v>
      </c>
      <c r="D16" s="29">
        <f>B16*C7</f>
        <v>10</v>
      </c>
      <c r="E16" s="618">
        <f>D16*$C$11/2000</f>
        <v>43.8</v>
      </c>
      <c r="F16" s="30">
        <v>2</v>
      </c>
      <c r="G16" s="10"/>
      <c r="H16" s="123"/>
      <c r="I16" s="123"/>
      <c r="J16" s="123"/>
    </row>
    <row r="17" spans="1:10" ht="15.6">
      <c r="A17" s="461" t="s">
        <v>93</v>
      </c>
      <c r="B17" s="27">
        <v>0.2</v>
      </c>
      <c r="C17" s="336" t="s">
        <v>82</v>
      </c>
      <c r="D17" s="29">
        <f>C7*B17</f>
        <v>10</v>
      </c>
      <c r="E17" s="618">
        <f>D17*$C$11/2000</f>
        <v>43.8</v>
      </c>
      <c r="F17" s="30">
        <v>2</v>
      </c>
      <c r="G17" s="10"/>
      <c r="H17" s="123"/>
      <c r="I17" s="123"/>
      <c r="J17" s="123"/>
    </row>
    <row r="18" spans="1:10" ht="15.6">
      <c r="A18" s="324" t="s">
        <v>201</v>
      </c>
      <c r="B18" s="27">
        <v>0.2</v>
      </c>
      <c r="C18" s="336" t="s">
        <v>228</v>
      </c>
      <c r="D18" s="29">
        <f>B18*C7</f>
        <v>10</v>
      </c>
      <c r="E18" s="618">
        <f>D18*C11/2000</f>
        <v>43.8</v>
      </c>
      <c r="F18" s="379" t="s">
        <v>316</v>
      </c>
      <c r="G18" s="10"/>
      <c r="H18" s="123"/>
      <c r="I18" s="123"/>
      <c r="J18" s="123"/>
    </row>
    <row r="19" spans="1:10">
      <c r="A19" s="341" t="s">
        <v>77</v>
      </c>
      <c r="B19" s="87">
        <v>0.01</v>
      </c>
      <c r="C19" s="334" t="s">
        <v>252</v>
      </c>
      <c r="D19" s="64">
        <f>B19*C9*0.1</f>
        <v>0.4</v>
      </c>
      <c r="E19" s="342">
        <f>D19*C11/2000</f>
        <v>1.752</v>
      </c>
      <c r="F19" s="70">
        <v>5</v>
      </c>
      <c r="G19" s="10"/>
      <c r="H19" s="329" t="s">
        <v>401</v>
      </c>
      <c r="I19" s="123"/>
      <c r="J19" s="123"/>
    </row>
    <row r="20" spans="1:10">
      <c r="A20" s="340" t="s">
        <v>187</v>
      </c>
      <c r="B20" s="236">
        <v>0.01</v>
      </c>
      <c r="C20" s="337" t="s">
        <v>252</v>
      </c>
      <c r="D20" s="338">
        <f>C9*B20*0.1</f>
        <v>0.4</v>
      </c>
      <c r="E20" s="339">
        <f>D20*C11/2000</f>
        <v>1.752</v>
      </c>
      <c r="F20" s="101">
        <v>5</v>
      </c>
      <c r="G20" s="10"/>
      <c r="H20" s="329" t="s">
        <v>401</v>
      </c>
      <c r="I20" s="123"/>
      <c r="J20" s="123"/>
    </row>
    <row r="21" spans="1:10" ht="16.2" thickBot="1">
      <c r="A21" s="71" t="s">
        <v>94</v>
      </c>
      <c r="B21" s="102">
        <v>0.55000000000000004</v>
      </c>
      <c r="C21" s="35" t="s">
        <v>98</v>
      </c>
      <c r="D21" s="619">
        <f>B21/C10*2000</f>
        <v>45.833333333333336</v>
      </c>
      <c r="E21" s="620">
        <f>D21*C11/2000</f>
        <v>200.75</v>
      </c>
      <c r="F21" s="84">
        <v>3</v>
      </c>
      <c r="G21" s="10"/>
    </row>
    <row r="22" spans="1:10">
      <c r="A22" s="10"/>
      <c r="B22" s="10"/>
      <c r="C22" s="11"/>
      <c r="D22" s="11"/>
      <c r="E22" s="11"/>
      <c r="F22" s="11"/>
      <c r="G22" s="10"/>
      <c r="H22" s="10"/>
    </row>
    <row r="23" spans="1:10">
      <c r="A23" s="45" t="s">
        <v>64</v>
      </c>
      <c r="D23" s="11"/>
      <c r="E23" s="11"/>
      <c r="F23" s="11"/>
      <c r="G23" s="10"/>
      <c r="H23" s="10"/>
    </row>
    <row r="24" spans="1:10">
      <c r="A24" s="37" t="s">
        <v>65</v>
      </c>
      <c r="D24" s="11"/>
      <c r="E24" s="11"/>
      <c r="F24" s="11"/>
      <c r="G24" s="10"/>
      <c r="H24" s="10"/>
    </row>
    <row r="25" spans="1:10">
      <c r="A25" s="325" t="s">
        <v>315</v>
      </c>
      <c r="D25" s="11"/>
      <c r="E25" s="11"/>
      <c r="F25" s="11"/>
      <c r="G25" s="10"/>
      <c r="H25" s="10"/>
    </row>
    <row r="26" spans="1:10">
      <c r="A26" s="7" t="s">
        <v>99</v>
      </c>
    </row>
    <row r="27" spans="1:10">
      <c r="A27" s="319" t="s">
        <v>229</v>
      </c>
    </row>
    <row r="28" spans="1:10">
      <c r="A28" s="319" t="s">
        <v>249</v>
      </c>
    </row>
    <row r="31" spans="1:10">
      <c r="A31" s="411" t="s">
        <v>431</v>
      </c>
    </row>
    <row r="32" spans="1:10">
      <c r="B32" s="412">
        <f>D19</f>
        <v>0.4</v>
      </c>
      <c r="C32" s="319" t="s">
        <v>251</v>
      </c>
    </row>
    <row r="33" spans="2:10" ht="13.8">
      <c r="B33" s="412">
        <f>11.82*530/520</f>
        <v>12.047307692307694</v>
      </c>
      <c r="C33" s="319" t="s">
        <v>287</v>
      </c>
    </row>
    <row r="34" spans="2:10">
      <c r="B34" s="412">
        <f>B32*B33</f>
        <v>4.8189230769230775</v>
      </c>
      <c r="C34" s="319" t="s">
        <v>443</v>
      </c>
    </row>
    <row r="36" spans="2:10">
      <c r="B36" s="413">
        <v>100156</v>
      </c>
      <c r="C36" s="319" t="s">
        <v>288</v>
      </c>
    </row>
    <row r="37" spans="2:10">
      <c r="B37" s="7">
        <v>576.79999999999995</v>
      </c>
      <c r="C37" s="319" t="s">
        <v>444</v>
      </c>
    </row>
    <row r="38" spans="2:10" ht="13.8">
      <c r="B38" s="645">
        <f>B36*530/B37</f>
        <v>92029.611650485444</v>
      </c>
      <c r="C38" s="319" t="s">
        <v>289</v>
      </c>
    </row>
    <row r="39" spans="2:10">
      <c r="J39" s="319" t="s">
        <v>219</v>
      </c>
    </row>
    <row r="40" spans="2:10">
      <c r="B40" s="412">
        <f>B34/(B38*60)*1000000</f>
        <v>0.87271241478677886</v>
      </c>
      <c r="C40" s="319" t="s">
        <v>290</v>
      </c>
    </row>
  </sheetData>
  <mergeCells count="7">
    <mergeCell ref="F14:F15"/>
    <mergeCell ref="A7:B7"/>
    <mergeCell ref="A6:D6"/>
    <mergeCell ref="A10:B11"/>
    <mergeCell ref="A14:A15"/>
    <mergeCell ref="B14:B15"/>
    <mergeCell ref="C14:C15"/>
  </mergeCells>
  <phoneticPr fontId="6" type="noConversion"/>
  <pageMargins left="0.75" right="0.25" top="0.25" bottom="0.25" header="0.3" footer="0.3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22"/>
  <sheetViews>
    <sheetView workbookViewId="0">
      <selection activeCell="K29" sqref="K29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7.554687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37</v>
      </c>
      <c r="G1" s="5"/>
    </row>
    <row r="2" spans="1:8">
      <c r="A2" s="40" t="s">
        <v>1</v>
      </c>
      <c r="B2" s="5" t="str">
        <f>VLOOKUP(B1,'Crit PTE TPY Summary'!$A$4:$D$45,2)</f>
        <v>D- 515</v>
      </c>
      <c r="F2" s="11"/>
      <c r="G2" s="5"/>
      <c r="H2" s="10"/>
    </row>
    <row r="3" spans="1:8">
      <c r="A3" s="40" t="s">
        <v>91</v>
      </c>
      <c r="B3" s="39" t="str">
        <f>VLOOKUP(B1,'Crit PTE TPY Summary'!$A$4:$D$45,3)</f>
        <v>Atmospheric Absorber Final Scrubber</v>
      </c>
      <c r="F3" s="11"/>
      <c r="G3" s="39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71" t="s">
        <v>58</v>
      </c>
      <c r="B10" s="953" t="s">
        <v>76</v>
      </c>
      <c r="C10" s="998" t="s">
        <v>50</v>
      </c>
      <c r="D10" s="1" t="s">
        <v>59</v>
      </c>
      <c r="E10" s="56"/>
      <c r="F10" s="995" t="s">
        <v>51</v>
      </c>
      <c r="G10" s="10"/>
    </row>
    <row r="11" spans="1:8" ht="13.8" thickBot="1">
      <c r="A11" s="997"/>
      <c r="B11" s="954"/>
      <c r="C11" s="903"/>
      <c r="D11" s="68" t="s">
        <v>60</v>
      </c>
      <c r="E11" s="69" t="s">
        <v>61</v>
      </c>
      <c r="F11" s="996"/>
      <c r="G11" s="10"/>
    </row>
    <row r="12" spans="1:8">
      <c r="A12" s="44" t="s">
        <v>77</v>
      </c>
      <c r="B12" s="144">
        <v>2.1999999999999999E-2</v>
      </c>
      <c r="C12" s="146" t="s">
        <v>60</v>
      </c>
      <c r="D12" s="148">
        <f>B12</f>
        <v>2.1999999999999999E-2</v>
      </c>
      <c r="E12" s="141">
        <f>D12*C7/2000</f>
        <v>9.6360000000000001E-2</v>
      </c>
      <c r="F12" s="82">
        <v>2</v>
      </c>
      <c r="G12" s="10"/>
    </row>
    <row r="13" spans="1:8" ht="15.6">
      <c r="A13" s="130" t="s">
        <v>94</v>
      </c>
      <c r="B13" s="145">
        <v>20.8</v>
      </c>
      <c r="C13" s="598" t="s">
        <v>60</v>
      </c>
      <c r="D13" s="149">
        <v>20.8</v>
      </c>
      <c r="E13" s="150">
        <f>D13*C7/2000</f>
        <v>91.103999999999999</v>
      </c>
      <c r="F13" s="147">
        <v>3</v>
      </c>
      <c r="G13" s="10"/>
    </row>
    <row r="14" spans="1:8">
      <c r="A14" s="129" t="s">
        <v>116</v>
      </c>
      <c r="B14" s="87">
        <f>B12</f>
        <v>2.1999999999999999E-2</v>
      </c>
      <c r="C14" s="248" t="s">
        <v>60</v>
      </c>
      <c r="D14" s="261">
        <f>B14</f>
        <v>2.1999999999999999E-2</v>
      </c>
      <c r="E14" s="143">
        <f>D14*C7/2000</f>
        <v>9.6360000000000001E-2</v>
      </c>
      <c r="F14" s="262">
        <v>4</v>
      </c>
      <c r="G14" s="10"/>
    </row>
    <row r="15" spans="1:8" ht="16.2" thickBot="1">
      <c r="A15" s="223" t="s">
        <v>197</v>
      </c>
      <c r="B15" s="67">
        <v>0.2</v>
      </c>
      <c r="C15" s="258" t="s">
        <v>203</v>
      </c>
      <c r="D15" s="293">
        <f>B15*2000/C6</f>
        <v>16.666666666666668</v>
      </c>
      <c r="E15" s="474">
        <f>D15*C7/2000</f>
        <v>73</v>
      </c>
      <c r="F15" s="260">
        <v>5</v>
      </c>
      <c r="G15" s="10"/>
    </row>
    <row r="16" spans="1:8">
      <c r="A16" s="10"/>
      <c r="B16" s="10"/>
      <c r="C16" s="11"/>
      <c r="D16" s="11"/>
      <c r="E16" s="11"/>
      <c r="F16" s="11"/>
      <c r="G16" s="10"/>
      <c r="H16" s="10"/>
    </row>
    <row r="17" spans="1:8">
      <c r="A17" s="45" t="s">
        <v>64</v>
      </c>
      <c r="D17" s="11"/>
      <c r="E17" s="11"/>
      <c r="F17" s="11"/>
      <c r="G17" s="10"/>
      <c r="H17" s="10"/>
    </row>
    <row r="18" spans="1:8">
      <c r="A18" s="37" t="s">
        <v>65</v>
      </c>
      <c r="D18" s="11"/>
      <c r="E18" s="11"/>
      <c r="F18" s="11"/>
      <c r="G18" s="10"/>
      <c r="H18" s="10"/>
    </row>
    <row r="19" spans="1:8">
      <c r="A19" s="37" t="s">
        <v>131</v>
      </c>
    </row>
    <row r="20" spans="1:8">
      <c r="A20" s="103" t="s">
        <v>202</v>
      </c>
    </row>
    <row r="21" spans="1:8">
      <c r="A21" s="7" t="s">
        <v>129</v>
      </c>
    </row>
    <row r="22" spans="1:8">
      <c r="A22" s="103" t="s">
        <v>210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H21"/>
  <sheetViews>
    <sheetView workbookViewId="0">
      <selection activeCell="B13" sqref="B13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7.554687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38</v>
      </c>
      <c r="G1" s="5"/>
    </row>
    <row r="2" spans="1:8">
      <c r="A2" s="40" t="s">
        <v>1</v>
      </c>
      <c r="B2" s="5" t="str">
        <f>VLOOKUP(B1,'Crit PTE TPY Summary'!$A$4:$D$45,2)</f>
        <v>D-511</v>
      </c>
      <c r="F2" s="11"/>
      <c r="G2" s="5"/>
      <c r="H2" s="10"/>
    </row>
    <row r="3" spans="1:8">
      <c r="A3" s="40" t="s">
        <v>91</v>
      </c>
      <c r="B3" s="39" t="str">
        <f>VLOOKUP(B1,'Crit PTE TPY Summary'!$A$4:$D$45,3)</f>
        <v>Inerts Vent Scrubber</v>
      </c>
      <c r="F3" s="11"/>
      <c r="G3" s="39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52"/>
      <c r="B11" s="954"/>
      <c r="C11" s="951"/>
      <c r="D11" s="68" t="s">
        <v>60</v>
      </c>
      <c r="E11" s="69" t="s">
        <v>61</v>
      </c>
      <c r="F11" s="951"/>
      <c r="G11" s="10"/>
    </row>
    <row r="12" spans="1:8">
      <c r="A12" s="81" t="s">
        <v>77</v>
      </c>
      <c r="B12" s="144">
        <v>2.8000000000000001E-2</v>
      </c>
      <c r="C12" s="15" t="s">
        <v>60</v>
      </c>
      <c r="D12" s="140">
        <f>B12</f>
        <v>2.8000000000000001E-2</v>
      </c>
      <c r="E12" s="141">
        <f>D12*C7/2000</f>
        <v>0.12264</v>
      </c>
      <c r="F12" s="15">
        <v>2</v>
      </c>
      <c r="G12" s="10"/>
    </row>
    <row r="13" spans="1:8" ht="15.6">
      <c r="A13" s="42" t="s">
        <v>94</v>
      </c>
      <c r="B13" s="33">
        <v>0.13500000000000001</v>
      </c>
      <c r="C13" s="32" t="s">
        <v>98</v>
      </c>
      <c r="D13" s="142">
        <f>B13/C6*2000</f>
        <v>11.250000000000002</v>
      </c>
      <c r="E13" s="143">
        <f>D13*C7/2000</f>
        <v>49.275000000000006</v>
      </c>
      <c r="F13" s="139">
        <v>3</v>
      </c>
      <c r="G13" s="10"/>
    </row>
    <row r="14" spans="1:8">
      <c r="A14" s="42" t="s">
        <v>116</v>
      </c>
      <c r="B14" s="33">
        <f>B12</f>
        <v>2.8000000000000001E-2</v>
      </c>
      <c r="C14" s="32" t="s">
        <v>60</v>
      </c>
      <c r="D14" s="266">
        <f>B14</f>
        <v>2.8000000000000001E-2</v>
      </c>
      <c r="E14" s="143">
        <f>D14*C7/2000</f>
        <v>0.12264</v>
      </c>
      <c r="F14" s="139">
        <v>4</v>
      </c>
      <c r="G14" s="10"/>
    </row>
    <row r="15" spans="1:8" ht="16.2" thickBot="1">
      <c r="A15" s="263" t="s">
        <v>197</v>
      </c>
      <c r="B15" s="267">
        <v>1.5</v>
      </c>
      <c r="C15" s="47" t="s">
        <v>203</v>
      </c>
      <c r="D15" s="264">
        <f>B15*2000/24</f>
        <v>125</v>
      </c>
      <c r="E15" s="259">
        <f>D15*C7/2000</f>
        <v>547.5</v>
      </c>
      <c r="F15" s="265">
        <v>4</v>
      </c>
      <c r="G15" s="10"/>
    </row>
    <row r="16" spans="1:8">
      <c r="A16" s="10"/>
      <c r="B16" s="10"/>
      <c r="C16" s="11"/>
      <c r="D16" s="11"/>
      <c r="E16" s="11"/>
      <c r="F16" s="11"/>
      <c r="G16" s="10"/>
      <c r="H16" s="10"/>
    </row>
    <row r="17" spans="1:8">
      <c r="A17" s="45" t="s">
        <v>64</v>
      </c>
      <c r="D17" s="11"/>
      <c r="E17" s="11"/>
      <c r="F17" s="11"/>
      <c r="G17" s="10"/>
      <c r="H17" s="10"/>
    </row>
    <row r="18" spans="1:8">
      <c r="A18" s="37" t="s">
        <v>65</v>
      </c>
      <c r="D18" s="11"/>
      <c r="E18" s="11"/>
      <c r="F18" s="11"/>
      <c r="G18" s="10"/>
      <c r="H18" s="10"/>
    </row>
    <row r="19" spans="1:8">
      <c r="A19" s="7" t="s">
        <v>130</v>
      </c>
      <c r="G19" s="37"/>
    </row>
    <row r="20" spans="1:8">
      <c r="A20" s="7" t="s">
        <v>124</v>
      </c>
    </row>
    <row r="21" spans="1:8">
      <c r="A21" s="7" t="s">
        <v>129</v>
      </c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scale="9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H17"/>
  <sheetViews>
    <sheetView workbookViewId="0">
      <selection activeCell="I24" sqref="I24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7.109375" style="7" bestFit="1" customWidth="1"/>
    <col min="4" max="4" width="10.441406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39</v>
      </c>
      <c r="D1" s="5"/>
      <c r="H1" s="5"/>
    </row>
    <row r="2" spans="1:8">
      <c r="A2" s="40" t="s">
        <v>1</v>
      </c>
      <c r="B2" s="5" t="str">
        <f>VLOOKUP(B1,'Crit PTE TPY Summary'!$A$4:$D$45,2)</f>
        <v>E-535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After Condenser Exchanger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0</v>
      </c>
      <c r="D6" s="17" t="s">
        <v>56</v>
      </c>
      <c r="E6" s="18">
        <v>1</v>
      </c>
    </row>
    <row r="7" spans="1:8" ht="13.8" thickBot="1">
      <c r="A7" s="959"/>
      <c r="B7" s="960"/>
      <c r="C7" s="22">
        <v>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28">
        <v>120</v>
      </c>
      <c r="C12" s="35" t="s">
        <v>125</v>
      </c>
      <c r="D12" s="475">
        <v>0</v>
      </c>
      <c r="E12" s="476">
        <f>D12*$C$7/2000</f>
        <v>0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25" t="s">
        <v>499</v>
      </c>
      <c r="D15" s="11"/>
      <c r="E15" s="11"/>
      <c r="F15" s="11"/>
      <c r="G15" s="10"/>
      <c r="H15" s="10"/>
    </row>
    <row r="16" spans="1:8">
      <c r="A16" s="325" t="s">
        <v>498</v>
      </c>
      <c r="D16" s="11"/>
      <c r="E16" s="11"/>
      <c r="F16" s="11"/>
      <c r="G16" s="10"/>
      <c r="H16" s="10"/>
    </row>
    <row r="17" spans="1:1">
      <c r="A17" s="37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I23"/>
  <sheetViews>
    <sheetView workbookViewId="0">
      <selection activeCell="A24" sqref="A1:N24"/>
    </sheetView>
  </sheetViews>
  <sheetFormatPr defaultColWidth="9.109375" defaultRowHeight="13.2"/>
  <cols>
    <col min="1" max="1" width="27.88671875" style="103" customWidth="1"/>
    <col min="2" max="2" width="10.44140625" style="103" customWidth="1"/>
    <col min="3" max="3" width="11.5546875" style="103" customWidth="1"/>
    <col min="4" max="4" width="10.33203125" style="103" bestFit="1" customWidth="1"/>
    <col min="5" max="5" width="12.33203125" style="103" customWidth="1"/>
    <col min="6" max="6" width="5.109375" style="103" bestFit="1" customWidth="1"/>
    <col min="7" max="16384" width="9.109375" style="103"/>
  </cols>
  <sheetData>
    <row r="1" spans="1:8">
      <c r="A1" s="38" t="s">
        <v>70</v>
      </c>
      <c r="B1" s="5">
        <v>40</v>
      </c>
      <c r="D1" s="5"/>
      <c r="H1" s="5"/>
    </row>
    <row r="2" spans="1:8">
      <c r="A2" s="40" t="s">
        <v>1</v>
      </c>
      <c r="B2" s="5" t="str">
        <f>VLOOKUP(B1,'Crit PTE TPY Summary'!$A$4:$D$45,2)</f>
        <v>E-711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Cooling tower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71" t="s">
        <v>81</v>
      </c>
      <c r="B5" s="972"/>
      <c r="C5" s="927"/>
      <c r="D5" s="928"/>
      <c r="E5" s="12" t="s">
        <v>51</v>
      </c>
      <c r="F5" s="10"/>
      <c r="G5" s="6"/>
      <c r="H5" s="6"/>
    </row>
    <row r="6" spans="1:8">
      <c r="A6" s="1001" t="s">
        <v>109</v>
      </c>
      <c r="B6" s="1002"/>
      <c r="C6" s="125">
        <v>15000</v>
      </c>
      <c r="D6" s="104" t="s">
        <v>102</v>
      </c>
      <c r="E6" s="105">
        <v>1</v>
      </c>
      <c r="F6" s="10"/>
      <c r="G6" s="6"/>
      <c r="H6" s="6"/>
    </row>
    <row r="7" spans="1:8">
      <c r="A7" s="1003" t="s">
        <v>103</v>
      </c>
      <c r="B7" s="1004"/>
      <c r="C7" s="126">
        <v>2E-3</v>
      </c>
      <c r="D7" s="106" t="s">
        <v>104</v>
      </c>
      <c r="E7" s="107">
        <v>1</v>
      </c>
      <c r="F7" s="10"/>
      <c r="G7" s="6"/>
      <c r="H7" s="360"/>
    </row>
    <row r="8" spans="1:8">
      <c r="A8" s="1003" t="s">
        <v>105</v>
      </c>
      <c r="B8" s="1004"/>
      <c r="C8" s="109">
        <v>8.3452999999999999</v>
      </c>
      <c r="D8" s="106" t="s">
        <v>106</v>
      </c>
      <c r="E8" s="107"/>
      <c r="F8" s="10"/>
      <c r="G8" s="6"/>
      <c r="H8" s="6"/>
    </row>
    <row r="9" spans="1:8">
      <c r="A9" s="1003" t="s">
        <v>107</v>
      </c>
      <c r="B9" s="1004"/>
      <c r="C9" s="126">
        <v>5000</v>
      </c>
      <c r="D9" s="106" t="s">
        <v>108</v>
      </c>
      <c r="E9" s="108">
        <v>1</v>
      </c>
      <c r="F9" s="10"/>
      <c r="G9" s="6"/>
      <c r="H9" s="360"/>
    </row>
    <row r="10" spans="1:8">
      <c r="A10" s="999" t="s">
        <v>55</v>
      </c>
      <c r="B10" s="1000"/>
      <c r="C10" s="110">
        <v>24</v>
      </c>
      <c r="D10" s="17" t="s">
        <v>56</v>
      </c>
      <c r="E10" s="18">
        <v>1</v>
      </c>
    </row>
    <row r="11" spans="1:8" ht="13.8" thickBot="1">
      <c r="A11" s="980"/>
      <c r="B11" s="981"/>
      <c r="C11" s="111">
        <v>8760</v>
      </c>
      <c r="D11" s="23" t="s">
        <v>57</v>
      </c>
      <c r="E11" s="24">
        <v>1</v>
      </c>
    </row>
    <row r="12" spans="1:8" ht="13.8" thickBot="1">
      <c r="A12" s="11"/>
      <c r="B12" s="11"/>
      <c r="C12" s="11"/>
      <c r="D12" s="11"/>
      <c r="E12" s="25"/>
      <c r="F12" s="11"/>
      <c r="G12" s="10"/>
      <c r="H12" s="10"/>
    </row>
    <row r="13" spans="1:8">
      <c r="A13" s="944" t="s">
        <v>58</v>
      </c>
      <c r="B13" s="953" t="s">
        <v>76</v>
      </c>
      <c r="C13" s="950" t="s">
        <v>50</v>
      </c>
      <c r="D13" s="1" t="s">
        <v>59</v>
      </c>
      <c r="E13" s="56"/>
      <c r="F13" s="950" t="s">
        <v>51</v>
      </c>
    </row>
    <row r="14" spans="1:8" ht="13.8" thickBot="1">
      <c r="A14" s="952"/>
      <c r="B14" s="970"/>
      <c r="C14" s="969"/>
      <c r="D14" s="68" t="s">
        <v>60</v>
      </c>
      <c r="E14" s="69" t="s">
        <v>61</v>
      </c>
      <c r="F14" s="951"/>
    </row>
    <row r="15" spans="1:8">
      <c r="A15" s="447" t="s">
        <v>207</v>
      </c>
      <c r="B15" s="453">
        <f>1000*C8*C7/100*C9/1000000</f>
        <v>8.3452999999999999E-4</v>
      </c>
      <c r="C15" s="452" t="s">
        <v>311</v>
      </c>
      <c r="D15" s="448">
        <f>B15*C6/1000*60</f>
        <v>0.75107699999999988</v>
      </c>
      <c r="E15" s="448">
        <f>D15*C11/2000</f>
        <v>3.2897172599999993</v>
      </c>
      <c r="F15" s="112">
        <v>2</v>
      </c>
    </row>
    <row r="16" spans="1:8">
      <c r="A16" s="380" t="s">
        <v>257</v>
      </c>
      <c r="B16" s="449">
        <f>'Cool Twr PM10_PM2.5 fract'!H16</f>
        <v>29.971238843112232</v>
      </c>
      <c r="C16" s="455" t="s">
        <v>312</v>
      </c>
      <c r="D16" s="450">
        <f>B16/100*D15</f>
        <v>0.22510708156568202</v>
      </c>
      <c r="E16" s="450">
        <f>D16*C11/2000</f>
        <v>0.98596901725768726</v>
      </c>
      <c r="F16" s="70">
        <v>4</v>
      </c>
    </row>
    <row r="17" spans="1:9">
      <c r="A17" s="380" t="s">
        <v>232</v>
      </c>
      <c r="B17" s="449">
        <f>'Cool Twr PM10_PM2.5 fract'!H9</f>
        <v>0.17668934115461632</v>
      </c>
      <c r="C17" s="455" t="s">
        <v>312</v>
      </c>
      <c r="D17" s="456">
        <f>B17/100*D15</f>
        <v>1.3270730028638574E-3</v>
      </c>
      <c r="E17" s="456">
        <f>D17*C11/2000</f>
        <v>5.8125797525436949E-3</v>
      </c>
      <c r="F17" s="70">
        <v>4</v>
      </c>
      <c r="H17" s="329"/>
      <c r="I17" s="454"/>
    </row>
    <row r="18" spans="1:9" ht="16.2" thickBot="1">
      <c r="A18" s="46" t="s">
        <v>94</v>
      </c>
      <c r="B18" s="128">
        <v>16</v>
      </c>
      <c r="C18" s="35" t="s">
        <v>125</v>
      </c>
      <c r="D18" s="451">
        <f>B18/C10</f>
        <v>0.66666666666666663</v>
      </c>
      <c r="E18" s="451">
        <f>D18*$C$11/2000</f>
        <v>2.92</v>
      </c>
      <c r="F18" s="84">
        <v>3</v>
      </c>
    </row>
    <row r="19" spans="1:9">
      <c r="A19" s="45" t="s">
        <v>64</v>
      </c>
    </row>
    <row r="20" spans="1:9">
      <c r="A20" s="113" t="s">
        <v>330</v>
      </c>
    </row>
    <row r="21" spans="1:9">
      <c r="A21" s="350" t="s">
        <v>476</v>
      </c>
    </row>
    <row r="22" spans="1:9">
      <c r="A22" s="325" t="s">
        <v>313</v>
      </c>
    </row>
    <row r="23" spans="1:9">
      <c r="A23" s="319" t="s">
        <v>314</v>
      </c>
    </row>
  </sheetData>
  <mergeCells count="10">
    <mergeCell ref="F13:F14"/>
    <mergeCell ref="A10:B11"/>
    <mergeCell ref="A5:D5"/>
    <mergeCell ref="A13:A14"/>
    <mergeCell ref="B13:B14"/>
    <mergeCell ref="C13:C14"/>
    <mergeCell ref="A6:B6"/>
    <mergeCell ref="A7:B7"/>
    <mergeCell ref="A8:B8"/>
    <mergeCell ref="A9:B9"/>
  </mergeCells>
  <phoneticPr fontId="6" type="noConversion"/>
  <pageMargins left="0.75" right="0.75" top="1" bottom="1" header="0.5" footer="0.5"/>
  <pageSetup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workbookViewId="0">
      <selection activeCell="C5" sqref="C5"/>
    </sheetView>
  </sheetViews>
  <sheetFormatPr defaultColWidth="9.109375" defaultRowHeight="13.2"/>
  <cols>
    <col min="1" max="1" width="5.33203125" style="414" customWidth="1"/>
    <col min="2" max="2" width="12.109375" style="415" customWidth="1"/>
    <col min="3" max="3" width="11.5546875" style="415" bestFit="1" customWidth="1"/>
    <col min="4" max="4" width="12.88671875" style="415" bestFit="1" customWidth="1"/>
    <col min="5" max="5" width="12.33203125" style="415" customWidth="1"/>
    <col min="6" max="6" width="11.88671875" style="415" customWidth="1"/>
    <col min="7" max="7" width="12.6640625" style="415" customWidth="1"/>
    <col min="8" max="8" width="13" style="415" customWidth="1"/>
    <col min="9" max="9" width="3.6640625" style="414" customWidth="1"/>
    <col min="10" max="16384" width="9.109375" style="414"/>
  </cols>
  <sheetData>
    <row r="2" spans="2:11">
      <c r="B2" s="446" t="s">
        <v>310</v>
      </c>
    </row>
    <row r="4" spans="2:11">
      <c r="B4" s="415" t="s">
        <v>309</v>
      </c>
      <c r="C4" s="445">
        <v>5000</v>
      </c>
      <c r="D4" s="415" t="s">
        <v>108</v>
      </c>
    </row>
    <row r="5" spans="2:11" ht="13.8" thickBot="1"/>
    <row r="6" spans="2:11" ht="26.4">
      <c r="B6" s="444" t="s">
        <v>308</v>
      </c>
      <c r="C6" s="443" t="s">
        <v>307</v>
      </c>
      <c r="D6" s="443" t="s">
        <v>306</v>
      </c>
      <c r="E6" s="443" t="s">
        <v>305</v>
      </c>
      <c r="F6" s="443" t="s">
        <v>304</v>
      </c>
      <c r="G6" s="443" t="s">
        <v>303</v>
      </c>
      <c r="H6" s="442" t="s">
        <v>302</v>
      </c>
    </row>
    <row r="7" spans="2:11" ht="16.2" thickBot="1">
      <c r="B7" s="441" t="s">
        <v>299</v>
      </c>
      <c r="C7" s="440" t="s">
        <v>300</v>
      </c>
      <c r="D7" s="440" t="s">
        <v>301</v>
      </c>
      <c r="E7" s="440" t="s">
        <v>301</v>
      </c>
      <c r="F7" s="440" t="s">
        <v>300</v>
      </c>
      <c r="G7" s="440" t="s">
        <v>299</v>
      </c>
      <c r="H7" s="439"/>
    </row>
    <row r="8" spans="2:11">
      <c r="B8" s="438">
        <v>10</v>
      </c>
      <c r="C8" s="437">
        <f>(4/3)*PI()*(B8/2)^3</f>
        <v>523.59877559829886</v>
      </c>
      <c r="D8" s="436">
        <f>C8/1000000*1</f>
        <v>5.2359877559829881E-4</v>
      </c>
      <c r="E8" s="436">
        <f>$C$4/1000000*C8/1000000</f>
        <v>2.6179938779914943E-6</v>
      </c>
      <c r="F8" s="425">
        <f>E8/2.2*1000000</f>
        <v>1.1899972172688609</v>
      </c>
      <c r="G8" s="435">
        <f>B8*(($C$4/1000000*(1/2.2))^(1/3))</f>
        <v>1.3147679471646478</v>
      </c>
      <c r="H8" s="434">
        <v>0</v>
      </c>
    </row>
    <row r="9" spans="2:11">
      <c r="B9" s="428"/>
      <c r="C9" s="427"/>
      <c r="D9" s="426"/>
      <c r="E9" s="426"/>
      <c r="F9" s="433" t="s">
        <v>297</v>
      </c>
      <c r="G9" s="432">
        <v>2.5</v>
      </c>
      <c r="H9" s="431">
        <f>((H10*((G9-G8)/(G10-G9)))+H8)/(1+((G9-G8)/(G10-G9)))</f>
        <v>0.17668934115461632</v>
      </c>
      <c r="J9" s="430">
        <f>H9</f>
        <v>0.17668934115461632</v>
      </c>
      <c r="K9" s="429" t="s">
        <v>298</v>
      </c>
    </row>
    <row r="10" spans="2:11">
      <c r="B10" s="428">
        <v>20</v>
      </c>
      <c r="C10" s="427">
        <f t="shared" ref="C10:C15" si="0">(4/3)*PI()*(B10/2)^3</f>
        <v>4188.7902047863909</v>
      </c>
      <c r="D10" s="426">
        <f t="shared" ref="D10:D15" si="1">C10/1000000*1</f>
        <v>4.1887902047863905E-3</v>
      </c>
      <c r="E10" s="426">
        <f t="shared" ref="E10:E15" si="2">$C$4/1000000*C10/1000000</f>
        <v>2.0943951023931954E-5</v>
      </c>
      <c r="F10" s="425">
        <f t="shared" ref="F10:F15" si="3">E10/2.2*1000000</f>
        <v>9.519977738150887</v>
      </c>
      <c r="G10" s="424">
        <f t="shared" ref="G10:G15" si="4">B10*(($C$4/1000000*(1/2.2))^(1/3))</f>
        <v>2.6295358943292957</v>
      </c>
      <c r="H10" s="423">
        <v>0.19600000000000001</v>
      </c>
    </row>
    <row r="11" spans="2:11">
      <c r="B11" s="428">
        <v>30</v>
      </c>
      <c r="C11" s="427">
        <f t="shared" si="0"/>
        <v>14137.166941154068</v>
      </c>
      <c r="D11" s="426">
        <f t="shared" si="1"/>
        <v>1.4137166941154067E-2</v>
      </c>
      <c r="E11" s="426">
        <f t="shared" si="2"/>
        <v>7.0685834705770342E-5</v>
      </c>
      <c r="F11" s="425">
        <f t="shared" si="3"/>
        <v>32.129924866259245</v>
      </c>
      <c r="G11" s="424">
        <f t="shared" si="4"/>
        <v>3.9443038414939435</v>
      </c>
      <c r="H11" s="423">
        <v>0.22600000000000001</v>
      </c>
    </row>
    <row r="12" spans="2:11">
      <c r="B12" s="428">
        <v>40</v>
      </c>
      <c r="C12" s="427">
        <f t="shared" si="0"/>
        <v>33510.321638291127</v>
      </c>
      <c r="D12" s="426">
        <f t="shared" si="1"/>
        <v>3.3510321638291124E-2</v>
      </c>
      <c r="E12" s="426">
        <f t="shared" si="2"/>
        <v>1.6755160819145564E-4</v>
      </c>
      <c r="F12" s="425">
        <f t="shared" si="3"/>
        <v>76.159821905207096</v>
      </c>
      <c r="G12" s="424">
        <f t="shared" si="4"/>
        <v>5.2590717886585914</v>
      </c>
      <c r="H12" s="423">
        <v>0.51400000000000001</v>
      </c>
    </row>
    <row r="13" spans="2:11">
      <c r="B13" s="428">
        <v>50</v>
      </c>
      <c r="C13" s="427">
        <f t="shared" si="0"/>
        <v>65449.846949787352</v>
      </c>
      <c r="D13" s="426">
        <f t="shared" si="1"/>
        <v>6.5449846949787352E-2</v>
      </c>
      <c r="E13" s="426">
        <f t="shared" si="2"/>
        <v>3.2724923474893676E-4</v>
      </c>
      <c r="F13" s="425">
        <f t="shared" si="3"/>
        <v>148.7496521586076</v>
      </c>
      <c r="G13" s="424">
        <f t="shared" si="4"/>
        <v>6.5738397358232392</v>
      </c>
      <c r="H13" s="423">
        <v>1.8160000000000001</v>
      </c>
    </row>
    <row r="14" spans="2:11">
      <c r="B14" s="428">
        <v>60</v>
      </c>
      <c r="C14" s="427">
        <f t="shared" si="0"/>
        <v>113097.33552923254</v>
      </c>
      <c r="D14" s="426">
        <f t="shared" si="1"/>
        <v>0.11309733552923254</v>
      </c>
      <c r="E14" s="426">
        <f t="shared" si="2"/>
        <v>5.6548667764616273E-4</v>
      </c>
      <c r="F14" s="425">
        <f t="shared" si="3"/>
        <v>257.03939893007396</v>
      </c>
      <c r="G14" s="424">
        <f t="shared" si="4"/>
        <v>7.8886076829878871</v>
      </c>
      <c r="H14" s="423">
        <v>5.702</v>
      </c>
    </row>
    <row r="15" spans="2:11">
      <c r="B15" s="428">
        <v>70</v>
      </c>
      <c r="C15" s="427">
        <f t="shared" si="0"/>
        <v>179594.3800302165</v>
      </c>
      <c r="D15" s="426">
        <f t="shared" si="1"/>
        <v>0.17959438003021649</v>
      </c>
      <c r="E15" s="426">
        <f t="shared" si="2"/>
        <v>8.9797190015108248E-4</v>
      </c>
      <c r="F15" s="425">
        <f t="shared" si="3"/>
        <v>408.16904552321927</v>
      </c>
      <c r="G15" s="424">
        <f t="shared" si="4"/>
        <v>9.2033756301525358</v>
      </c>
      <c r="H15" s="423">
        <v>21.347999999999999</v>
      </c>
    </row>
    <row r="16" spans="2:11">
      <c r="B16" s="428"/>
      <c r="C16" s="427"/>
      <c r="D16" s="426"/>
      <c r="E16" s="426"/>
      <c r="F16" s="433" t="s">
        <v>297</v>
      </c>
      <c r="G16" s="432">
        <v>10</v>
      </c>
      <c r="H16" s="431">
        <f>((H17*((G16-G15)/(G17-G16)))+H15)/(1+((G16-G15)/(G17-G16)))</f>
        <v>29.971238843112232</v>
      </c>
      <c r="J16" s="430">
        <f>H16</f>
        <v>29.971238843112232</v>
      </c>
      <c r="K16" s="429" t="s">
        <v>296</v>
      </c>
    </row>
    <row r="17" spans="2:8">
      <c r="B17" s="428">
        <v>90</v>
      </c>
      <c r="C17" s="427">
        <f t="shared" ref="C17:C30" si="5">(4/3)*PI()*(B17/2)^3</f>
        <v>381703.50741115981</v>
      </c>
      <c r="D17" s="426">
        <f t="shared" ref="D17:D30" si="6">C17/1000000*1</f>
        <v>0.38170350741115983</v>
      </c>
      <c r="E17" s="426">
        <f t="shared" ref="E17:E30" si="7">$C$4/1000000*C17/1000000</f>
        <v>1.9085175370557991E-3</v>
      </c>
      <c r="F17" s="425">
        <f t="shared" ref="F17:F30" si="8">E17/2.2*1000000</f>
        <v>867.50797138899952</v>
      </c>
      <c r="G17" s="424">
        <f t="shared" ref="G17:G30" si="9">B17*(($C$4/1000000*(1/2.2))^(1/3))</f>
        <v>11.83291152448183</v>
      </c>
      <c r="H17" s="423">
        <v>49.811999999999998</v>
      </c>
    </row>
    <row r="18" spans="2:8">
      <c r="B18" s="428">
        <v>110</v>
      </c>
      <c r="C18" s="427">
        <f t="shared" si="5"/>
        <v>696909.97032133571</v>
      </c>
      <c r="D18" s="426">
        <f t="shared" si="6"/>
        <v>0.69690997032133573</v>
      </c>
      <c r="E18" s="426">
        <f t="shared" si="7"/>
        <v>3.4845498516066788E-3</v>
      </c>
      <c r="F18" s="425">
        <f t="shared" si="8"/>
        <v>1583.8862961848538</v>
      </c>
      <c r="G18" s="424">
        <f t="shared" si="9"/>
        <v>14.462447418811127</v>
      </c>
      <c r="H18" s="423">
        <v>70.509</v>
      </c>
    </row>
    <row r="19" spans="2:8">
      <c r="B19" s="428">
        <v>130</v>
      </c>
      <c r="C19" s="427">
        <f t="shared" si="5"/>
        <v>1150346.5099894626</v>
      </c>
      <c r="D19" s="426">
        <f t="shared" si="6"/>
        <v>1.1503465099894625</v>
      </c>
      <c r="E19" s="426">
        <f t="shared" si="7"/>
        <v>5.7517325499473124E-3</v>
      </c>
      <c r="F19" s="425">
        <f t="shared" si="8"/>
        <v>2614.4238863396872</v>
      </c>
      <c r="G19" s="424">
        <f t="shared" si="9"/>
        <v>17.091983313140421</v>
      </c>
      <c r="H19" s="423">
        <v>82.022999999999996</v>
      </c>
    </row>
    <row r="20" spans="2:8">
      <c r="B20" s="428">
        <v>150</v>
      </c>
      <c r="C20" s="427">
        <f t="shared" si="5"/>
        <v>1767145.8676442585</v>
      </c>
      <c r="D20" s="426">
        <f t="shared" si="6"/>
        <v>1.7671458676442586</v>
      </c>
      <c r="E20" s="426">
        <f t="shared" si="7"/>
        <v>8.8357293382212935E-3</v>
      </c>
      <c r="F20" s="425">
        <f t="shared" si="8"/>
        <v>4016.2406082824064</v>
      </c>
      <c r="G20" s="424">
        <f t="shared" si="9"/>
        <v>19.721519207469719</v>
      </c>
      <c r="H20" s="423">
        <v>88.012</v>
      </c>
    </row>
    <row r="21" spans="2:8">
      <c r="B21" s="428">
        <v>180</v>
      </c>
      <c r="C21" s="427">
        <f t="shared" si="5"/>
        <v>3053628.0592892785</v>
      </c>
      <c r="D21" s="426">
        <f t="shared" si="6"/>
        <v>3.0536280592892786</v>
      </c>
      <c r="E21" s="426">
        <f t="shared" si="7"/>
        <v>1.5268140296446393E-2</v>
      </c>
      <c r="F21" s="425">
        <f t="shared" si="8"/>
        <v>6940.0637711119962</v>
      </c>
      <c r="G21" s="424">
        <f t="shared" si="9"/>
        <v>23.665823048963659</v>
      </c>
      <c r="H21" s="423">
        <v>91.031999999999996</v>
      </c>
    </row>
    <row r="22" spans="2:8">
      <c r="B22" s="428">
        <v>210</v>
      </c>
      <c r="C22" s="427">
        <f t="shared" si="5"/>
        <v>4849048.2608158449</v>
      </c>
      <c r="D22" s="426">
        <f t="shared" si="6"/>
        <v>4.8490482608158452</v>
      </c>
      <c r="E22" s="426">
        <f t="shared" si="7"/>
        <v>2.4245241304079224E-2</v>
      </c>
      <c r="F22" s="425">
        <f t="shared" si="8"/>
        <v>11020.56422912692</v>
      </c>
      <c r="G22" s="424">
        <f t="shared" si="9"/>
        <v>27.610126890457604</v>
      </c>
      <c r="H22" s="423">
        <v>92.468000000000004</v>
      </c>
    </row>
    <row r="23" spans="2:8">
      <c r="B23" s="428">
        <v>240</v>
      </c>
      <c r="C23" s="427">
        <f t="shared" si="5"/>
        <v>7238229.4738708828</v>
      </c>
      <c r="D23" s="426">
        <f t="shared" si="6"/>
        <v>7.2382294738708826</v>
      </c>
      <c r="E23" s="426">
        <f t="shared" si="7"/>
        <v>3.6191147369354415E-2</v>
      </c>
      <c r="F23" s="425">
        <f t="shared" si="8"/>
        <v>16450.521531524733</v>
      </c>
      <c r="G23" s="424">
        <f t="shared" si="9"/>
        <v>31.554430731951548</v>
      </c>
      <c r="H23" s="423">
        <v>94.090999999999994</v>
      </c>
    </row>
    <row r="24" spans="2:8">
      <c r="B24" s="428">
        <v>270</v>
      </c>
      <c r="C24" s="427">
        <f t="shared" si="5"/>
        <v>10305994.700101316</v>
      </c>
      <c r="D24" s="426">
        <f t="shared" si="6"/>
        <v>10.305994700101316</v>
      </c>
      <c r="E24" s="426">
        <f t="shared" si="7"/>
        <v>5.152997350050658E-2</v>
      </c>
      <c r="F24" s="425">
        <f t="shared" si="8"/>
        <v>23422.715227502988</v>
      </c>
      <c r="G24" s="424">
        <f t="shared" si="9"/>
        <v>35.498734573445489</v>
      </c>
      <c r="H24" s="423">
        <v>94.688999999999993</v>
      </c>
    </row>
    <row r="25" spans="2:8">
      <c r="B25" s="428">
        <v>300</v>
      </c>
      <c r="C25" s="427">
        <f t="shared" si="5"/>
        <v>14137166.941154068</v>
      </c>
      <c r="D25" s="426">
        <f t="shared" si="6"/>
        <v>14.137166941154069</v>
      </c>
      <c r="E25" s="426">
        <f t="shared" si="7"/>
        <v>7.0685834705770348E-2</v>
      </c>
      <c r="F25" s="425">
        <f t="shared" si="8"/>
        <v>32129.924866259251</v>
      </c>
      <c r="G25" s="424">
        <f t="shared" si="9"/>
        <v>39.443038414939437</v>
      </c>
      <c r="H25" s="423">
        <v>96.287999999999997</v>
      </c>
    </row>
    <row r="26" spans="2:8">
      <c r="B26" s="428">
        <v>350</v>
      </c>
      <c r="C26" s="427">
        <f t="shared" si="5"/>
        <v>22449297.503777061</v>
      </c>
      <c r="D26" s="426">
        <f t="shared" si="6"/>
        <v>22.449297503777061</v>
      </c>
      <c r="E26" s="426">
        <f t="shared" si="7"/>
        <v>0.1122464875188853</v>
      </c>
      <c r="F26" s="425">
        <f t="shared" si="8"/>
        <v>51021.13069040241</v>
      </c>
      <c r="G26" s="424">
        <f t="shared" si="9"/>
        <v>46.016878150762672</v>
      </c>
      <c r="H26" s="423">
        <v>97.010999999999996</v>
      </c>
    </row>
    <row r="27" spans="2:8">
      <c r="B27" s="428">
        <v>400</v>
      </c>
      <c r="C27" s="427">
        <f t="shared" si="5"/>
        <v>33510321.638291124</v>
      </c>
      <c r="D27" s="426">
        <f t="shared" si="6"/>
        <v>33.510321638291124</v>
      </c>
      <c r="E27" s="426">
        <f t="shared" si="7"/>
        <v>0.16755160819145562</v>
      </c>
      <c r="F27" s="425">
        <f t="shared" si="8"/>
        <v>76159.821905207093</v>
      </c>
      <c r="G27" s="424">
        <f t="shared" si="9"/>
        <v>52.590717886585914</v>
      </c>
      <c r="H27" s="423">
        <v>98.34</v>
      </c>
    </row>
    <row r="28" spans="2:8">
      <c r="B28" s="428">
        <v>450</v>
      </c>
      <c r="C28" s="427">
        <f t="shared" si="5"/>
        <v>47712938.426394977</v>
      </c>
      <c r="D28" s="426">
        <f t="shared" si="6"/>
        <v>47.712938426394977</v>
      </c>
      <c r="E28" s="426">
        <f t="shared" si="7"/>
        <v>0.23856469213197487</v>
      </c>
      <c r="F28" s="425">
        <f t="shared" si="8"/>
        <v>108438.49642362494</v>
      </c>
      <c r="G28" s="424">
        <f t="shared" si="9"/>
        <v>59.164557622409156</v>
      </c>
      <c r="H28" s="423">
        <v>99.070999999999998</v>
      </c>
    </row>
    <row r="29" spans="2:8">
      <c r="B29" s="428">
        <v>500</v>
      </c>
      <c r="C29" s="427">
        <f t="shared" si="5"/>
        <v>65449846.949787349</v>
      </c>
      <c r="D29" s="426">
        <f t="shared" si="6"/>
        <v>65.449846949787343</v>
      </c>
      <c r="E29" s="426">
        <f t="shared" si="7"/>
        <v>0.32724923474893675</v>
      </c>
      <c r="F29" s="425">
        <f t="shared" si="8"/>
        <v>148749.65215860761</v>
      </c>
      <c r="G29" s="424">
        <f t="shared" si="9"/>
        <v>65.73839735823239</v>
      </c>
      <c r="H29" s="423">
        <v>99.070999999999998</v>
      </c>
    </row>
    <row r="30" spans="2:8" ht="13.8" thickBot="1">
      <c r="B30" s="422">
        <v>600</v>
      </c>
      <c r="C30" s="421">
        <f t="shared" si="5"/>
        <v>113097335.52923255</v>
      </c>
      <c r="D30" s="420">
        <f t="shared" si="6"/>
        <v>113.09733552923255</v>
      </c>
      <c r="E30" s="420">
        <f t="shared" si="7"/>
        <v>0.56548667764616278</v>
      </c>
      <c r="F30" s="419">
        <f t="shared" si="8"/>
        <v>257039.39893007401</v>
      </c>
      <c r="G30" s="418">
        <f t="shared" si="9"/>
        <v>78.886076829878874</v>
      </c>
      <c r="H30" s="417">
        <v>100</v>
      </c>
    </row>
    <row r="32" spans="2:8">
      <c r="B32" s="416" t="s">
        <v>295</v>
      </c>
    </row>
    <row r="33" spans="3:10">
      <c r="C33" s="416" t="s">
        <v>294</v>
      </c>
    </row>
    <row r="37" spans="3:10">
      <c r="J37" s="414" t="s">
        <v>219</v>
      </c>
    </row>
  </sheetData>
  <pageMargins left="0.75" right="0.75" top="1" bottom="1" header="0.5" footer="0.5"/>
  <pageSetup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H18"/>
  <sheetViews>
    <sheetView workbookViewId="0">
      <selection activeCell="G35" sqref="G35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41</v>
      </c>
      <c r="D1" s="5"/>
      <c r="H1" s="5"/>
    </row>
    <row r="2" spans="1:8">
      <c r="A2" s="40" t="s">
        <v>1</v>
      </c>
      <c r="B2" s="5" t="str">
        <f>VLOOKUP(B1,'Crit PTE TPY Summary'!$A$4:$D$45,2)</f>
        <v>D-514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Tank Scrubber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02">
        <v>0.1</v>
      </c>
      <c r="C12" s="35" t="s">
        <v>60</v>
      </c>
      <c r="D12" s="58">
        <f>B12</f>
        <v>0.1</v>
      </c>
      <c r="E12" s="59">
        <f>D12*$C$7/2000</f>
        <v>0.438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7" t="s">
        <v>123</v>
      </c>
      <c r="D16" s="11"/>
      <c r="E16" s="11"/>
      <c r="F16" s="11"/>
      <c r="G16" s="10"/>
      <c r="H16" s="10"/>
    </row>
    <row r="17" spans="1:1">
      <c r="A17" s="37"/>
    </row>
    <row r="18" spans="1:1">
      <c r="A18" s="123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2" sqref="A22"/>
    </sheetView>
  </sheetViews>
  <sheetFormatPr defaultColWidth="9.109375" defaultRowHeight="13.2"/>
  <cols>
    <col min="1" max="1" width="14.33203125" style="7" customWidth="1"/>
    <col min="2" max="2" width="13.44140625" style="7" customWidth="1"/>
    <col min="3" max="3" width="6.6640625" style="7" bestFit="1" customWidth="1"/>
    <col min="4" max="4" width="12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 t="s">
        <v>331</v>
      </c>
      <c r="D1" s="5"/>
      <c r="H1" s="5"/>
    </row>
    <row r="2" spans="1:8">
      <c r="A2" s="40" t="s">
        <v>1</v>
      </c>
      <c r="B2" s="5" t="s">
        <v>332</v>
      </c>
      <c r="D2" s="5"/>
      <c r="E2" s="10"/>
      <c r="F2" s="11"/>
      <c r="H2" s="5"/>
    </row>
    <row r="3" spans="1:8">
      <c r="A3" s="40" t="s">
        <v>91</v>
      </c>
      <c r="B3" s="39" t="s">
        <v>31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29" t="s">
        <v>400</v>
      </c>
      <c r="B6" s="1005"/>
      <c r="C6" s="525">
        <v>90</v>
      </c>
      <c r="D6" s="526" t="s">
        <v>104</v>
      </c>
      <c r="E6" s="633"/>
      <c r="F6" s="10"/>
      <c r="G6" s="480"/>
      <c r="H6" s="480"/>
    </row>
    <row r="7" spans="1:8">
      <c r="A7" s="340" t="s">
        <v>500</v>
      </c>
      <c r="B7" s="632"/>
      <c r="C7" s="631">
        <v>96</v>
      </c>
      <c r="D7" s="497" t="s">
        <v>104</v>
      </c>
      <c r="E7" s="634"/>
      <c r="F7" s="10"/>
      <c r="G7" s="617"/>
      <c r="H7" s="617"/>
    </row>
    <row r="8" spans="1:8">
      <c r="A8" s="957" t="s">
        <v>55</v>
      </c>
      <c r="B8" s="958"/>
      <c r="C8" s="21">
        <v>24</v>
      </c>
      <c r="D8" s="463" t="s">
        <v>56</v>
      </c>
      <c r="E8" s="18">
        <v>1</v>
      </c>
    </row>
    <row r="9" spans="1:8" ht="13.8" thickBot="1">
      <c r="A9" s="959"/>
      <c r="B9" s="960"/>
      <c r="C9" s="22">
        <v>8760</v>
      </c>
      <c r="D9" s="23" t="s">
        <v>57</v>
      </c>
      <c r="E9" s="24">
        <v>1</v>
      </c>
    </row>
    <row r="10" spans="1:8">
      <c r="A10" s="11"/>
      <c r="B10" s="11"/>
      <c r="C10" s="11"/>
      <c r="D10" s="11"/>
      <c r="E10" s="25"/>
      <c r="F10" s="11"/>
      <c r="G10" s="10"/>
      <c r="H10" s="10"/>
    </row>
    <row r="11" spans="1:8" ht="13.8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56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>
      <c r="A14" s="635" t="s">
        <v>77</v>
      </c>
      <c r="B14" s="636"/>
      <c r="C14" s="591"/>
      <c r="D14" s="637">
        <f>3.43/8760*(1-(C6/100))</f>
        <v>3.9155251141552508E-5</v>
      </c>
      <c r="E14" s="638">
        <f>3.43/2000*(1-(C6/100))</f>
        <v>1.7149999999999997E-4</v>
      </c>
      <c r="F14" s="623">
        <v>2</v>
      </c>
      <c r="G14" s="10"/>
    </row>
    <row r="15" spans="1:8" ht="13.8" thickBot="1">
      <c r="A15" s="639" t="s">
        <v>434</v>
      </c>
      <c r="B15" s="640">
        <v>120</v>
      </c>
      <c r="C15" s="641" t="s">
        <v>405</v>
      </c>
      <c r="D15" s="642">
        <f>B15*(1-C7/100)/24</f>
        <v>0.20000000000000018</v>
      </c>
      <c r="E15" s="643">
        <f>D15*8760/2000</f>
        <v>0.87600000000000078</v>
      </c>
      <c r="F15" s="644">
        <v>3</v>
      </c>
      <c r="G15" s="10"/>
    </row>
    <row r="16" spans="1:8">
      <c r="A16" s="10"/>
      <c r="B16" s="10"/>
      <c r="C16" s="11"/>
      <c r="D16" s="11"/>
      <c r="E16" s="11"/>
      <c r="F16" s="11"/>
      <c r="G16" s="10"/>
      <c r="H16" s="10"/>
    </row>
    <row r="17" spans="1:8">
      <c r="A17" s="45" t="s">
        <v>64</v>
      </c>
      <c r="D17" s="11"/>
      <c r="E17" s="11"/>
      <c r="F17" s="11"/>
      <c r="G17" s="10"/>
      <c r="H17" s="10"/>
    </row>
    <row r="18" spans="1:8">
      <c r="A18" s="37" t="s">
        <v>65</v>
      </c>
      <c r="D18" s="11"/>
      <c r="E18" s="11"/>
      <c r="F18" s="11"/>
      <c r="G18" s="10"/>
      <c r="H18" s="10"/>
    </row>
    <row r="19" spans="1:8">
      <c r="A19" s="325" t="s">
        <v>445</v>
      </c>
    </row>
    <row r="20" spans="1:8">
      <c r="A20" s="329" t="s">
        <v>501</v>
      </c>
    </row>
  </sheetData>
  <mergeCells count="7">
    <mergeCell ref="F12:F13"/>
    <mergeCell ref="A5:D5"/>
    <mergeCell ref="A8:B9"/>
    <mergeCell ref="A12:A13"/>
    <mergeCell ref="B12:B13"/>
    <mergeCell ref="C12:C13"/>
    <mergeCell ref="A6:B6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7" sqref="A17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44140625" style="7" bestFit="1" customWidth="1"/>
    <col min="5" max="5" width="8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 t="s">
        <v>333</v>
      </c>
      <c r="D1" s="5"/>
      <c r="H1" s="5"/>
    </row>
    <row r="2" spans="1:8">
      <c r="A2" s="40" t="s">
        <v>1</v>
      </c>
      <c r="B2" s="5" t="str">
        <f>VLOOKUP(B1,'Crit PTE TPY Summary'!$A$4:$D$45,2)</f>
        <v>F-209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MDEA Storage Tank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57" t="s">
        <v>55</v>
      </c>
      <c r="B6" s="958"/>
      <c r="C6" s="21">
        <v>24</v>
      </c>
      <c r="D6" s="463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3.8" thickBot="1">
      <c r="A12" s="381" t="s">
        <v>77</v>
      </c>
      <c r="B12" s="102"/>
      <c r="C12" s="35"/>
      <c r="D12" s="475">
        <f>0.06/8760</f>
        <v>6.84931506849315E-6</v>
      </c>
      <c r="E12" s="476">
        <f>0.06/2000</f>
        <v>2.9999999999999997E-5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25" t="s">
        <v>338</v>
      </c>
      <c r="D16" s="11"/>
      <c r="E16" s="11"/>
      <c r="F16" s="11"/>
      <c r="G16" s="10"/>
      <c r="H16" s="10"/>
    </row>
    <row r="17" spans="1:1">
      <c r="A17" s="37"/>
    </row>
    <row r="18" spans="1:1">
      <c r="A18" s="123"/>
    </row>
  </sheetData>
  <mergeCells count="6">
    <mergeCell ref="F10:F11"/>
    <mergeCell ref="A5:D5"/>
    <mergeCell ref="A6:B7"/>
    <mergeCell ref="A10:A11"/>
    <mergeCell ref="B10:B11"/>
    <mergeCell ref="C10:C11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7" sqref="A17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44140625" style="7" bestFit="1" customWidth="1"/>
    <col min="5" max="5" width="8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 t="s">
        <v>334</v>
      </c>
      <c r="D1" s="5"/>
      <c r="H1" s="5"/>
    </row>
    <row r="2" spans="1:8">
      <c r="A2" s="40" t="s">
        <v>1</v>
      </c>
      <c r="B2" s="5" t="str">
        <f>VLOOKUP(B1,'Crit PTE TPY Summary'!$A$4:$D$45,2)</f>
        <v>F-615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MDEA Storage Tank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57" t="s">
        <v>55</v>
      </c>
      <c r="B6" s="958"/>
      <c r="C6" s="21">
        <v>24</v>
      </c>
      <c r="D6" s="463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3.8" thickBot="1">
      <c r="A12" s="381" t="s">
        <v>77</v>
      </c>
      <c r="B12" s="102"/>
      <c r="C12" s="35"/>
      <c r="D12" s="475">
        <f>0.01/8760</f>
        <v>1.1415525114155251E-6</v>
      </c>
      <c r="E12" s="476">
        <f>0.01/2000</f>
        <v>5.0000000000000004E-6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25" t="s">
        <v>338</v>
      </c>
      <c r="D16" s="11"/>
      <c r="E16" s="11"/>
      <c r="F16" s="11"/>
      <c r="G16" s="10"/>
      <c r="H16" s="10"/>
    </row>
    <row r="17" spans="1:1">
      <c r="A17" s="37"/>
    </row>
    <row r="18" spans="1:1">
      <c r="A18" s="123"/>
    </row>
  </sheetData>
  <mergeCells count="6">
    <mergeCell ref="F10:F11"/>
    <mergeCell ref="A5:D5"/>
    <mergeCell ref="A6:B7"/>
    <mergeCell ref="A10:A11"/>
    <mergeCell ref="B10:B11"/>
    <mergeCell ref="C10:C1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view="pageBreakPreview" zoomScaleNormal="100" workbookViewId="0">
      <pane xSplit="1" ySplit="3" topLeftCell="B28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ColWidth="9.109375" defaultRowHeight="13.2"/>
  <cols>
    <col min="1" max="1" width="12.33203125" style="839" customWidth="1"/>
    <col min="2" max="2" width="21.77734375" style="839" customWidth="1"/>
    <col min="3" max="3" width="13.44140625" style="10" customWidth="1"/>
    <col min="4" max="4" width="22.5546875" style="10" customWidth="1"/>
    <col min="5" max="7" width="8.6640625" style="10" customWidth="1"/>
    <col min="8" max="8" width="12.33203125" style="10" bestFit="1" customWidth="1"/>
    <col min="9" max="9" width="64.21875" style="10" customWidth="1"/>
    <col min="10" max="16384" width="9.109375" style="10"/>
  </cols>
  <sheetData>
    <row r="1" spans="1:9" ht="13.8" thickBot="1">
      <c r="A1" s="903" t="s">
        <v>591</v>
      </c>
      <c r="B1" s="903"/>
      <c r="C1" s="903"/>
      <c r="D1" s="903"/>
      <c r="E1" s="903"/>
      <c r="F1" s="903"/>
      <c r="G1" s="903"/>
      <c r="H1" s="903"/>
      <c r="I1" s="903"/>
    </row>
    <row r="2" spans="1:9" ht="13.8" thickBot="1">
      <c r="A2" s="890" t="s">
        <v>0</v>
      </c>
      <c r="B2" s="892" t="s">
        <v>1</v>
      </c>
      <c r="C2" s="894" t="s">
        <v>2</v>
      </c>
      <c r="D2" s="895"/>
      <c r="E2" s="907" t="s">
        <v>253</v>
      </c>
      <c r="F2" s="908"/>
      <c r="G2" s="908"/>
      <c r="H2" s="908"/>
      <c r="I2" s="883"/>
    </row>
    <row r="3" spans="1:9" ht="16.2" thickBot="1">
      <c r="A3" s="891"/>
      <c r="B3" s="893"/>
      <c r="C3" s="896"/>
      <c r="D3" s="897"/>
      <c r="E3" s="879" t="s">
        <v>79</v>
      </c>
      <c r="F3" s="880" t="s">
        <v>80</v>
      </c>
      <c r="G3" s="880" t="s">
        <v>93</v>
      </c>
      <c r="H3" s="881" t="s">
        <v>260</v>
      </c>
      <c r="I3" s="884" t="s">
        <v>577</v>
      </c>
    </row>
    <row r="4" spans="1:9">
      <c r="A4" s="18">
        <v>22</v>
      </c>
      <c r="B4" s="134" t="s">
        <v>16</v>
      </c>
      <c r="C4" s="898" t="s">
        <v>17</v>
      </c>
      <c r="D4" s="899"/>
      <c r="E4" s="315">
        <f>'22'!D15</f>
        <v>8.5000000000000006E-2</v>
      </c>
      <c r="F4" s="135">
        <f>'22'!D19</f>
        <v>7.3529411764705881E-4</v>
      </c>
      <c r="G4" s="135">
        <f>'22'!D21</f>
        <v>9.3137254901960783E-3</v>
      </c>
      <c r="H4" s="874">
        <v>0</v>
      </c>
      <c r="I4" s="882" t="s">
        <v>586</v>
      </c>
    </row>
    <row r="5" spans="1:9">
      <c r="A5" s="18">
        <v>23</v>
      </c>
      <c r="B5" s="134" t="s">
        <v>18</v>
      </c>
      <c r="C5" s="898" t="s">
        <v>19</v>
      </c>
      <c r="D5" s="899"/>
      <c r="E5" s="316">
        <f>'23'!D15</f>
        <v>2.7200000000000002E-2</v>
      </c>
      <c r="F5" s="118">
        <f>'23'!D19</f>
        <v>2.352941176470588E-4</v>
      </c>
      <c r="G5" s="118">
        <f>'23'!D21</f>
        <v>2.9803921568627451E-3</v>
      </c>
      <c r="H5" s="853">
        <v>0</v>
      </c>
      <c r="I5" s="876" t="s">
        <v>586</v>
      </c>
    </row>
    <row r="6" spans="1:9">
      <c r="A6" s="18">
        <v>11</v>
      </c>
      <c r="B6" s="384" t="s">
        <v>266</v>
      </c>
      <c r="C6" s="838" t="s">
        <v>267</v>
      </c>
      <c r="D6" s="837"/>
      <c r="E6" s="316">
        <f>'11'!D17</f>
        <v>8.5000000000000006E-2</v>
      </c>
      <c r="F6" s="118">
        <f>'11'!D19</f>
        <v>7.3529411764705881E-4</v>
      </c>
      <c r="G6" s="118">
        <f>'11'!D21</f>
        <v>9.3137254901960783E-3</v>
      </c>
      <c r="H6" s="853">
        <v>0</v>
      </c>
      <c r="I6" s="877" t="s">
        <v>600</v>
      </c>
    </row>
    <row r="7" spans="1:9">
      <c r="A7" s="18">
        <v>12</v>
      </c>
      <c r="B7" s="134" t="s">
        <v>7</v>
      </c>
      <c r="C7" s="898" t="s">
        <v>4</v>
      </c>
      <c r="D7" s="899"/>
      <c r="E7" s="127">
        <f>'12'!D16</f>
        <v>27</v>
      </c>
      <c r="F7" s="118">
        <f>'12'!D18</f>
        <v>0.79411764705882348</v>
      </c>
      <c r="G7" s="118">
        <f>'12'!D20</f>
        <v>10.058823529411764</v>
      </c>
      <c r="H7" s="853">
        <v>0</v>
      </c>
      <c r="I7" s="877"/>
    </row>
    <row r="8" spans="1:9">
      <c r="A8" s="18">
        <v>13</v>
      </c>
      <c r="B8" s="134" t="s">
        <v>8</v>
      </c>
      <c r="C8" s="898" t="s">
        <v>5</v>
      </c>
      <c r="D8" s="899"/>
      <c r="E8" s="127">
        <f>'13'!D16</f>
        <v>9.9019607843137258</v>
      </c>
      <c r="F8" s="118">
        <f>'13'!D18</f>
        <v>5.9411764705882344E-2</v>
      </c>
      <c r="G8" s="118">
        <f>'13'!D20</f>
        <v>0.75254901960784304</v>
      </c>
      <c r="H8" s="853">
        <v>0</v>
      </c>
      <c r="I8" s="876" t="s">
        <v>587</v>
      </c>
    </row>
    <row r="9" spans="1:9" ht="15.6">
      <c r="A9" s="18">
        <v>14</v>
      </c>
      <c r="B9" s="134" t="s">
        <v>9</v>
      </c>
      <c r="C9" s="898" t="s">
        <v>212</v>
      </c>
      <c r="D9" s="899"/>
      <c r="E9" s="127">
        <v>0</v>
      </c>
      <c r="F9" s="118">
        <v>0</v>
      </c>
      <c r="G9" s="118">
        <v>0</v>
      </c>
      <c r="H9" s="853">
        <v>0</v>
      </c>
      <c r="I9" s="877"/>
    </row>
    <row r="10" spans="1:9">
      <c r="A10" s="18">
        <v>15</v>
      </c>
      <c r="B10" s="134" t="s">
        <v>10</v>
      </c>
      <c r="C10" s="898" t="s">
        <v>6</v>
      </c>
      <c r="D10" s="899"/>
      <c r="E10" s="127">
        <v>0</v>
      </c>
      <c r="F10" s="118">
        <v>0</v>
      </c>
      <c r="G10" s="118">
        <v>0</v>
      </c>
      <c r="H10" s="853">
        <v>0</v>
      </c>
      <c r="I10" s="877"/>
    </row>
    <row r="11" spans="1:9">
      <c r="A11" s="18">
        <v>16</v>
      </c>
      <c r="B11" s="134" t="s">
        <v>11</v>
      </c>
      <c r="C11" s="898" t="s">
        <v>12</v>
      </c>
      <c r="D11" s="899"/>
      <c r="E11" s="127">
        <v>0</v>
      </c>
      <c r="F11" s="118">
        <v>0</v>
      </c>
      <c r="G11" s="118">
        <v>0</v>
      </c>
      <c r="H11" s="853">
        <v>0</v>
      </c>
      <c r="I11" s="877"/>
    </row>
    <row r="12" spans="1:9">
      <c r="A12" s="18">
        <v>17</v>
      </c>
      <c r="B12" s="134" t="s">
        <v>13</v>
      </c>
      <c r="C12" s="898" t="s">
        <v>14</v>
      </c>
      <c r="D12" s="899"/>
      <c r="E12" s="127">
        <v>0</v>
      </c>
      <c r="F12" s="118">
        <v>0</v>
      </c>
      <c r="G12" s="118">
        <v>0</v>
      </c>
      <c r="H12" s="853">
        <v>0</v>
      </c>
      <c r="I12" s="877"/>
    </row>
    <row r="13" spans="1:9">
      <c r="A13" s="18">
        <v>19</v>
      </c>
      <c r="B13" s="134" t="s">
        <v>15</v>
      </c>
      <c r="C13" s="898" t="s">
        <v>115</v>
      </c>
      <c r="D13" s="899"/>
      <c r="E13" s="127">
        <v>0</v>
      </c>
      <c r="F13" s="118">
        <v>0</v>
      </c>
      <c r="G13" s="118">
        <v>0</v>
      </c>
      <c r="H13" s="853"/>
      <c r="I13" s="877"/>
    </row>
    <row r="14" spans="1:9">
      <c r="A14" s="18">
        <v>35</v>
      </c>
      <c r="B14" s="134" t="s">
        <v>217</v>
      </c>
      <c r="C14" s="898" t="s">
        <v>218</v>
      </c>
      <c r="D14" s="899"/>
      <c r="E14" s="127">
        <v>0</v>
      </c>
      <c r="F14" s="118">
        <v>0</v>
      </c>
      <c r="G14" s="118">
        <f>'35'!D17</f>
        <v>10</v>
      </c>
      <c r="H14" s="853">
        <v>0</v>
      </c>
      <c r="I14" s="877"/>
    </row>
    <row r="15" spans="1:9">
      <c r="A15" s="18">
        <v>36</v>
      </c>
      <c r="B15" s="134" t="s">
        <v>21</v>
      </c>
      <c r="C15" s="898" t="s">
        <v>22</v>
      </c>
      <c r="D15" s="899"/>
      <c r="E15" s="127">
        <v>0</v>
      </c>
      <c r="F15" s="118">
        <v>0</v>
      </c>
      <c r="G15" s="118">
        <f>'36'!D17</f>
        <v>10</v>
      </c>
      <c r="H15" s="853">
        <v>0</v>
      </c>
      <c r="I15" s="877"/>
    </row>
    <row r="16" spans="1:9">
      <c r="A16" s="18">
        <v>37</v>
      </c>
      <c r="B16" s="134" t="s">
        <v>23</v>
      </c>
      <c r="C16" s="898" t="s">
        <v>24</v>
      </c>
      <c r="D16" s="899"/>
      <c r="E16" s="127">
        <v>0</v>
      </c>
      <c r="F16" s="118">
        <v>0</v>
      </c>
      <c r="G16" s="118">
        <v>0</v>
      </c>
      <c r="H16" s="853">
        <v>0</v>
      </c>
      <c r="I16" s="877"/>
    </row>
    <row r="17" spans="1:9">
      <c r="A17" s="18">
        <v>38</v>
      </c>
      <c r="B17" s="134" t="s">
        <v>25</v>
      </c>
      <c r="C17" s="898" t="s">
        <v>20</v>
      </c>
      <c r="D17" s="899"/>
      <c r="E17" s="127"/>
      <c r="F17" s="118"/>
      <c r="G17" s="118">
        <v>0</v>
      </c>
      <c r="H17" s="853">
        <v>0</v>
      </c>
      <c r="I17" s="877"/>
    </row>
    <row r="18" spans="1:9">
      <c r="A18" s="18">
        <v>39</v>
      </c>
      <c r="B18" s="134" t="s">
        <v>26</v>
      </c>
      <c r="C18" s="898" t="s">
        <v>27</v>
      </c>
      <c r="D18" s="899"/>
      <c r="E18" s="127">
        <v>0</v>
      </c>
      <c r="F18" s="118">
        <v>0</v>
      </c>
      <c r="G18" s="118">
        <v>0</v>
      </c>
      <c r="H18" s="853">
        <v>0</v>
      </c>
      <c r="I18" s="877"/>
    </row>
    <row r="19" spans="1:9">
      <c r="A19" s="18">
        <v>40</v>
      </c>
      <c r="B19" s="134" t="s">
        <v>28</v>
      </c>
      <c r="C19" s="898" t="s">
        <v>29</v>
      </c>
      <c r="D19" s="899"/>
      <c r="E19" s="127">
        <v>0</v>
      </c>
      <c r="F19" s="118">
        <v>0</v>
      </c>
      <c r="G19" s="305">
        <f>'40'!D16</f>
        <v>0.22510708156568202</v>
      </c>
      <c r="H19" s="853">
        <v>0</v>
      </c>
      <c r="I19" s="877"/>
    </row>
    <row r="20" spans="1:9">
      <c r="A20" s="18">
        <v>41</v>
      </c>
      <c r="B20" s="134" t="s">
        <v>30</v>
      </c>
      <c r="C20" s="898" t="s">
        <v>31</v>
      </c>
      <c r="D20" s="899"/>
      <c r="E20" s="127">
        <v>0</v>
      </c>
      <c r="F20" s="118">
        <v>0</v>
      </c>
      <c r="G20" s="118">
        <v>0</v>
      </c>
      <c r="H20" s="853">
        <v>0</v>
      </c>
      <c r="I20" s="877"/>
    </row>
    <row r="21" spans="1:9">
      <c r="A21" s="330" t="s">
        <v>331</v>
      </c>
      <c r="B21" s="384" t="s">
        <v>332</v>
      </c>
      <c r="C21" s="838" t="s">
        <v>31</v>
      </c>
      <c r="D21" s="837"/>
      <c r="E21" s="485" t="s">
        <v>219</v>
      </c>
      <c r="F21" s="118"/>
      <c r="G21" s="118"/>
      <c r="H21" s="853">
        <v>0</v>
      </c>
      <c r="I21" s="877"/>
    </row>
    <row r="22" spans="1:9">
      <c r="A22" s="330" t="s">
        <v>333</v>
      </c>
      <c r="B22" s="384" t="s">
        <v>335</v>
      </c>
      <c r="C22" s="838" t="s">
        <v>336</v>
      </c>
      <c r="D22" s="837"/>
      <c r="E22" s="127"/>
      <c r="F22" s="118"/>
      <c r="G22" s="118"/>
      <c r="H22" s="853">
        <v>0</v>
      </c>
      <c r="I22" s="877"/>
    </row>
    <row r="23" spans="1:9">
      <c r="A23" s="330" t="s">
        <v>334</v>
      </c>
      <c r="B23" s="384" t="s">
        <v>337</v>
      </c>
      <c r="C23" s="838" t="s">
        <v>336</v>
      </c>
      <c r="D23" s="837"/>
      <c r="E23" s="127"/>
      <c r="F23" s="118"/>
      <c r="G23" s="118"/>
      <c r="H23" s="853">
        <v>0</v>
      </c>
      <c r="I23" s="877"/>
    </row>
    <row r="24" spans="1:9">
      <c r="A24" s="18">
        <v>44</v>
      </c>
      <c r="B24" s="384" t="s">
        <v>347</v>
      </c>
      <c r="C24" s="898" t="s">
        <v>32</v>
      </c>
      <c r="D24" s="899"/>
      <c r="E24" s="316">
        <f>'44'!D16</f>
        <v>2.4300000000000002</v>
      </c>
      <c r="F24" s="318">
        <f>'44'!D18</f>
        <v>0.14294117647058821</v>
      </c>
      <c r="G24" s="118">
        <f>'44'!D20</f>
        <v>1.8105882352941174</v>
      </c>
      <c r="H24" s="853">
        <v>0</v>
      </c>
      <c r="I24" s="877"/>
    </row>
    <row r="25" spans="1:9">
      <c r="A25" s="18">
        <v>48</v>
      </c>
      <c r="B25" s="384" t="s">
        <v>348</v>
      </c>
      <c r="C25" s="898" t="s">
        <v>32</v>
      </c>
      <c r="D25" s="899"/>
      <c r="E25" s="316">
        <f>'48'!D16</f>
        <v>2.4300000000000002</v>
      </c>
      <c r="F25" s="318">
        <f>'48'!D18</f>
        <v>0.14294117647058821</v>
      </c>
      <c r="G25" s="118">
        <f>'48'!D20</f>
        <v>1.8105882352941174</v>
      </c>
      <c r="H25" s="853">
        <v>0</v>
      </c>
      <c r="I25" s="877"/>
    </row>
    <row r="26" spans="1:9">
      <c r="A26" s="18">
        <v>49</v>
      </c>
      <c r="B26" s="384" t="s">
        <v>349</v>
      </c>
      <c r="C26" s="898" t="s">
        <v>32</v>
      </c>
      <c r="D26" s="899"/>
      <c r="E26" s="316">
        <f>'49'!D16</f>
        <v>2.4300000000000002</v>
      </c>
      <c r="F26" s="318">
        <f>'49'!D18</f>
        <v>0.14294117647058821</v>
      </c>
      <c r="G26" s="118">
        <f>'49'!D20</f>
        <v>1.8105882352941174</v>
      </c>
      <c r="H26" s="853">
        <v>0</v>
      </c>
      <c r="I26" s="877"/>
    </row>
    <row r="27" spans="1:9">
      <c r="A27" s="18">
        <v>47</v>
      </c>
      <c r="B27" s="134" t="s">
        <v>3</v>
      </c>
      <c r="C27" s="898" t="s">
        <v>33</v>
      </c>
      <c r="D27" s="899"/>
      <c r="E27" s="127">
        <v>0</v>
      </c>
      <c r="F27" s="118">
        <v>0</v>
      </c>
      <c r="G27" s="118">
        <f>'47'!D15</f>
        <v>1.0625</v>
      </c>
      <c r="H27" s="853">
        <v>0</v>
      </c>
      <c r="I27" s="877"/>
    </row>
    <row r="28" spans="1:9">
      <c r="A28" s="330" t="s">
        <v>345</v>
      </c>
      <c r="B28" s="134"/>
      <c r="C28" s="900" t="s">
        <v>237</v>
      </c>
      <c r="D28" s="901"/>
      <c r="E28" s="127"/>
      <c r="F28" s="118"/>
      <c r="G28" s="349">
        <f>'47B and 47C'!D19</f>
        <v>8.0750000000000058E-2</v>
      </c>
      <c r="H28" s="853">
        <v>0</v>
      </c>
      <c r="I28" s="877"/>
    </row>
    <row r="29" spans="1:9">
      <c r="A29" s="330" t="s">
        <v>346</v>
      </c>
      <c r="B29" s="134"/>
      <c r="C29" s="900" t="s">
        <v>238</v>
      </c>
      <c r="D29" s="901"/>
      <c r="E29" s="127"/>
      <c r="F29" s="118"/>
      <c r="G29" s="349">
        <f>'47B and 47C'!D33</f>
        <v>0.42500000000000038</v>
      </c>
      <c r="H29" s="853">
        <v>0</v>
      </c>
      <c r="I29" s="877"/>
    </row>
    <row r="30" spans="1:9">
      <c r="A30" s="330" t="s">
        <v>342</v>
      </c>
      <c r="B30" s="134"/>
      <c r="C30" s="840" t="s">
        <v>236</v>
      </c>
      <c r="D30" s="841"/>
      <c r="E30" s="127"/>
      <c r="F30" s="118"/>
      <c r="G30" s="349">
        <f>'47D'!D16</f>
        <v>8.5000000000000075E-2</v>
      </c>
      <c r="H30" s="853">
        <v>0</v>
      </c>
      <c r="I30" s="877"/>
    </row>
    <row r="31" spans="1:9">
      <c r="A31" s="18">
        <v>50</v>
      </c>
      <c r="B31" s="134" t="s">
        <v>34</v>
      </c>
      <c r="C31" s="898" t="s">
        <v>35</v>
      </c>
      <c r="D31" s="899"/>
      <c r="E31" s="127">
        <f>'50'!D15</f>
        <v>0.373832</v>
      </c>
      <c r="F31" s="154">
        <f>'50'!D17</f>
        <v>2.748764705882353E-2</v>
      </c>
      <c r="G31" s="154">
        <f>'50'!D19</f>
        <v>0.34817686274509801</v>
      </c>
      <c r="H31" s="853">
        <v>0</v>
      </c>
      <c r="I31" s="877"/>
    </row>
    <row r="32" spans="1:9">
      <c r="A32" s="18">
        <v>51</v>
      </c>
      <c r="B32" s="134" t="s">
        <v>36</v>
      </c>
      <c r="C32" s="898" t="s">
        <v>35</v>
      </c>
      <c r="D32" s="899"/>
      <c r="E32" s="127">
        <f>'51'!D15</f>
        <v>0.373832</v>
      </c>
      <c r="F32" s="154">
        <f>'51'!D17</f>
        <v>2.748764705882353E-2</v>
      </c>
      <c r="G32" s="154">
        <f>'51'!D19</f>
        <v>0.34817686274509801</v>
      </c>
      <c r="H32" s="853">
        <v>0</v>
      </c>
      <c r="I32" s="877"/>
    </row>
    <row r="33" spans="1:9">
      <c r="A33" s="18">
        <v>52</v>
      </c>
      <c r="B33" s="134" t="s">
        <v>37</v>
      </c>
      <c r="C33" s="898" t="s">
        <v>35</v>
      </c>
      <c r="D33" s="899"/>
      <c r="E33" s="127">
        <f>'52'!D15</f>
        <v>0.373832</v>
      </c>
      <c r="F33" s="154">
        <f>'52'!D17</f>
        <v>2.748764705882353E-2</v>
      </c>
      <c r="G33" s="154">
        <f>'52'!D19</f>
        <v>0.34817686274509801</v>
      </c>
      <c r="H33" s="853">
        <v>0</v>
      </c>
      <c r="I33" s="877"/>
    </row>
    <row r="34" spans="1:9">
      <c r="A34" s="18">
        <v>53</v>
      </c>
      <c r="B34" s="134" t="s">
        <v>38</v>
      </c>
      <c r="C34" s="898" t="s">
        <v>35</v>
      </c>
      <c r="D34" s="899"/>
      <c r="E34" s="127">
        <f>'53'!D15</f>
        <v>0.373832</v>
      </c>
      <c r="F34" s="154">
        <f>'53'!D17</f>
        <v>2.748764705882353E-2</v>
      </c>
      <c r="G34" s="154">
        <f>'53'!D19</f>
        <v>0.34817686274509801</v>
      </c>
      <c r="H34" s="853">
        <v>0</v>
      </c>
      <c r="I34" s="877"/>
    </row>
    <row r="35" spans="1:9">
      <c r="A35" s="18">
        <v>54</v>
      </c>
      <c r="B35" s="134" t="s">
        <v>39</v>
      </c>
      <c r="C35" s="898" t="s">
        <v>35</v>
      </c>
      <c r="D35" s="899"/>
      <c r="E35" s="127">
        <f>'54'!D15</f>
        <v>0.373832</v>
      </c>
      <c r="F35" s="154">
        <f>'54'!D17</f>
        <v>2.748764705882353E-2</v>
      </c>
      <c r="G35" s="154">
        <f>'54'!D19</f>
        <v>0.34817686274509801</v>
      </c>
      <c r="H35" s="853">
        <v>0</v>
      </c>
      <c r="I35" s="877"/>
    </row>
    <row r="36" spans="1:9">
      <c r="A36" s="18">
        <v>55</v>
      </c>
      <c r="B36" s="134" t="s">
        <v>40</v>
      </c>
      <c r="C36" s="898" t="s">
        <v>41</v>
      </c>
      <c r="D36" s="899"/>
      <c r="E36" s="127">
        <f>'55'!D14</f>
        <v>2.2731629999999998</v>
      </c>
      <c r="F36" s="646">
        <f>'55'!D16</f>
        <v>0.18850619999999998</v>
      </c>
      <c r="G36" s="646">
        <f>'55'!D18</f>
        <v>0.41027819999999998</v>
      </c>
      <c r="H36" s="853">
        <v>0</v>
      </c>
      <c r="I36" s="876" t="s">
        <v>588</v>
      </c>
    </row>
    <row r="37" spans="1:9">
      <c r="A37" s="18">
        <v>56</v>
      </c>
      <c r="B37" s="134" t="s">
        <v>42</v>
      </c>
      <c r="C37" s="898" t="s">
        <v>41</v>
      </c>
      <c r="D37" s="899"/>
      <c r="E37" s="127">
        <f>'56'!D14</f>
        <v>2.2731629999999998</v>
      </c>
      <c r="F37" s="646">
        <f>'56'!D16</f>
        <v>0.18850619999999998</v>
      </c>
      <c r="G37" s="646">
        <f>'56'!D18</f>
        <v>0.41027819999999998</v>
      </c>
      <c r="H37" s="853">
        <v>0</v>
      </c>
      <c r="I37" s="876"/>
    </row>
    <row r="38" spans="1:9">
      <c r="A38" s="18">
        <v>57</v>
      </c>
      <c r="B38" s="134" t="s">
        <v>43</v>
      </c>
      <c r="C38" s="898" t="s">
        <v>41</v>
      </c>
      <c r="D38" s="899"/>
      <c r="E38" s="127">
        <f>'57'!D14</f>
        <v>2.2731629999999998</v>
      </c>
      <c r="F38" s="646">
        <f>'57'!D16</f>
        <v>0.18850619999999998</v>
      </c>
      <c r="G38" s="646">
        <f>'57'!D18</f>
        <v>0.41027819999999998</v>
      </c>
      <c r="H38" s="853">
        <v>0</v>
      </c>
      <c r="I38" s="877"/>
    </row>
    <row r="39" spans="1:9">
      <c r="A39" s="18">
        <v>58</v>
      </c>
      <c r="B39" s="134" t="s">
        <v>44</v>
      </c>
      <c r="C39" s="898" t="s">
        <v>41</v>
      </c>
      <c r="D39" s="899"/>
      <c r="E39" s="127">
        <f>'58'!D14</f>
        <v>2.2731629999999998</v>
      </c>
      <c r="F39" s="646">
        <f>'58'!D16</f>
        <v>0.18850619999999998</v>
      </c>
      <c r="G39" s="646">
        <f>'58'!D18</f>
        <v>0.41027819999999998</v>
      </c>
      <c r="H39" s="853">
        <v>0</v>
      </c>
      <c r="I39" s="877"/>
    </row>
    <row r="40" spans="1:9">
      <c r="A40" s="18">
        <v>59</v>
      </c>
      <c r="B40" s="134" t="s">
        <v>45</v>
      </c>
      <c r="C40" s="898" t="s">
        <v>41</v>
      </c>
      <c r="D40" s="899"/>
      <c r="E40" s="127">
        <f>'59'!D14</f>
        <v>2.2731629999999998</v>
      </c>
      <c r="F40" s="646">
        <f>'59'!D16</f>
        <v>0.18850619999999998</v>
      </c>
      <c r="G40" s="646">
        <f>'59'!D18</f>
        <v>0.41027819999999998</v>
      </c>
      <c r="H40" s="853">
        <v>0</v>
      </c>
      <c r="I40" s="877"/>
    </row>
    <row r="41" spans="1:9">
      <c r="A41" s="18">
        <v>60</v>
      </c>
      <c r="B41" s="134" t="s">
        <v>46</v>
      </c>
      <c r="C41" s="898" t="s">
        <v>47</v>
      </c>
      <c r="D41" s="899"/>
      <c r="E41" s="127">
        <v>0</v>
      </c>
      <c r="F41" s="118">
        <v>0</v>
      </c>
      <c r="G41" s="118">
        <v>0</v>
      </c>
      <c r="H41" s="853">
        <v>0</v>
      </c>
      <c r="I41" s="877"/>
    </row>
    <row r="42" spans="1:9">
      <c r="A42" s="18">
        <v>61</v>
      </c>
      <c r="B42" s="134" t="s">
        <v>48</v>
      </c>
      <c r="C42" s="898" t="s">
        <v>49</v>
      </c>
      <c r="D42" s="899"/>
      <c r="E42" s="127">
        <v>0</v>
      </c>
      <c r="F42" s="118">
        <v>0</v>
      </c>
      <c r="G42" s="118">
        <v>0</v>
      </c>
      <c r="H42" s="853">
        <v>0</v>
      </c>
      <c r="I42" s="876" t="s">
        <v>219</v>
      </c>
    </row>
    <row r="43" spans="1:9">
      <c r="A43" s="18">
        <v>65</v>
      </c>
      <c r="B43" s="209" t="s">
        <v>190</v>
      </c>
      <c r="C43" s="898" t="s">
        <v>117</v>
      </c>
      <c r="D43" s="899"/>
      <c r="E43" s="127">
        <f>'65'!D13</f>
        <v>11.907000000000002</v>
      </c>
      <c r="F43" s="118">
        <f>'65'!D15</f>
        <v>0.78300000000000003</v>
      </c>
      <c r="G43" s="118">
        <f>'65'!D17</f>
        <v>0.83700000000000008</v>
      </c>
      <c r="H43" s="791">
        <v>0</v>
      </c>
      <c r="I43" s="876"/>
    </row>
    <row r="44" spans="1:9">
      <c r="A44" s="18">
        <v>66</v>
      </c>
      <c r="B44" s="209" t="s">
        <v>191</v>
      </c>
      <c r="C44" s="898" t="s">
        <v>112</v>
      </c>
      <c r="D44" s="899"/>
      <c r="E44" s="127">
        <f>'66'!D13*4/24</f>
        <v>0.57050000000000001</v>
      </c>
      <c r="F44" s="120">
        <f>'66'!D15*4/24</f>
        <v>2.9400000000000006E-2</v>
      </c>
      <c r="G44" s="120">
        <f>'66'!D16*4/24</f>
        <v>3.5000000000000003E-2</v>
      </c>
      <c r="H44" s="791">
        <v>0</v>
      </c>
      <c r="I44" s="876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795"/>
      <c r="F45" s="788"/>
      <c r="G45" s="788"/>
      <c r="H45" s="853"/>
      <c r="I45" s="877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03">
        <f>IEU!D18</f>
        <v>0.67080980392156864</v>
      </c>
      <c r="F46" s="804">
        <f>IEU!D20</f>
        <v>4.281764705882353E-3</v>
      </c>
      <c r="G46" s="804">
        <f>IEU!D22</f>
        <v>5.4235686274509802E-2</v>
      </c>
      <c r="H46" s="875">
        <v>0</v>
      </c>
      <c r="I46" s="878"/>
    </row>
    <row r="47" spans="1:9">
      <c r="A47" s="902" t="s">
        <v>118</v>
      </c>
      <c r="B47" s="902"/>
      <c r="C47" s="902"/>
      <c r="D47" s="902"/>
      <c r="E47" s="217">
        <f t="shared" ref="E47:H47" si="0">SUM(E4:E46)</f>
        <v>70.772445588235271</v>
      </c>
      <c r="F47" s="217">
        <f t="shared" si="0"/>
        <v>3.1807098235294111</v>
      </c>
      <c r="G47" s="217">
        <f t="shared" si="0"/>
        <v>42.861613179604909</v>
      </c>
      <c r="H47" s="218">
        <f t="shared" si="0"/>
        <v>0</v>
      </c>
    </row>
    <row r="48" spans="1:9">
      <c r="A48" s="902" t="s">
        <v>581</v>
      </c>
      <c r="B48" s="902"/>
      <c r="C48" s="902"/>
      <c r="D48" s="902"/>
      <c r="E48" s="304">
        <f>E47*8760/2000</f>
        <v>309.98331167647052</v>
      </c>
      <c r="F48" s="304">
        <f>F47*8760/2000</f>
        <v>13.931509027058821</v>
      </c>
      <c r="G48" s="304">
        <f>G47*8760/2000</f>
        <v>187.73386572666951</v>
      </c>
      <c r="H48" s="855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511.64868643019884</v>
      </c>
      <c r="D51" s="551">
        <f>C51/B51</f>
        <v>5.8945701201635812</v>
      </c>
    </row>
    <row r="52" spans="1:4" ht="13.8" thickBot="1">
      <c r="A52" s="552" t="s">
        <v>255</v>
      </c>
      <c r="B52" s="553">
        <v>199.3</v>
      </c>
      <c r="C52" s="554">
        <f>C51</f>
        <v>511.64868643019884</v>
      </c>
      <c r="D52" s="555">
        <f>C52/B52</f>
        <v>2.5672287327154981</v>
      </c>
    </row>
  </sheetData>
  <mergeCells count="43">
    <mergeCell ref="C11:D11"/>
    <mergeCell ref="A1:I1"/>
    <mergeCell ref="A2:A3"/>
    <mergeCell ref="B2:B3"/>
    <mergeCell ref="C2:D3"/>
    <mergeCell ref="E2:H2"/>
    <mergeCell ref="C4:D4"/>
    <mergeCell ref="C5:D5"/>
    <mergeCell ref="C7:D7"/>
    <mergeCell ref="C8:D8"/>
    <mergeCell ref="C9:D9"/>
    <mergeCell ref="C10:D10"/>
    <mergeCell ref="C26:D2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4:D24"/>
    <mergeCell ref="C25:D25"/>
    <mergeCell ref="C38:D38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A47:D47"/>
    <mergeCell ref="A48:D48"/>
    <mergeCell ref="C39:D39"/>
    <mergeCell ref="C40:D40"/>
    <mergeCell ref="C41:D41"/>
    <mergeCell ref="C42:D42"/>
    <mergeCell ref="C43:D43"/>
    <mergeCell ref="C44:D44"/>
  </mergeCells>
  <pageMargins left="0.5" right="0.5" top="0.5" bottom="0.5" header="0.5" footer="0.5"/>
  <pageSetup paperSize="17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  <pageSetUpPr fitToPage="1"/>
  </sheetPr>
  <dimension ref="A1:I35"/>
  <sheetViews>
    <sheetView workbookViewId="0">
      <selection activeCell="O20" sqref="O20"/>
    </sheetView>
  </sheetViews>
  <sheetFormatPr defaultColWidth="9.109375" defaultRowHeight="13.2"/>
  <cols>
    <col min="1" max="1" width="19.66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0.88671875" style="7" customWidth="1"/>
    <col min="6" max="6" width="5.109375" style="7" bestFit="1" customWidth="1"/>
    <col min="7" max="8" width="9.109375" style="7"/>
    <col min="9" max="9" width="10" style="7" bestFit="1" customWidth="1"/>
    <col min="10" max="16384" width="9.109375" style="7"/>
  </cols>
  <sheetData>
    <row r="1" spans="1:8">
      <c r="A1" s="38" t="s">
        <v>70</v>
      </c>
      <c r="B1" s="5">
        <v>44</v>
      </c>
      <c r="D1" s="6"/>
    </row>
    <row r="2" spans="1:8">
      <c r="A2" s="40" t="s">
        <v>1</v>
      </c>
      <c r="B2" s="5" t="s">
        <v>349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Package Boiler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61" t="s">
        <v>52</v>
      </c>
      <c r="B6" s="962"/>
      <c r="C6" s="13">
        <v>243</v>
      </c>
      <c r="D6" s="14" t="s">
        <v>53</v>
      </c>
      <c r="E6" s="15">
        <v>1</v>
      </c>
    </row>
    <row r="7" spans="1:8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8">
      <c r="A8" s="1006" t="s">
        <v>54</v>
      </c>
      <c r="B8" s="1007"/>
      <c r="C8" s="20">
        <f>C6/C7</f>
        <v>0.23823529411764705</v>
      </c>
      <c r="D8" s="17" t="s">
        <v>68</v>
      </c>
      <c r="E8" s="18"/>
    </row>
    <row r="9" spans="1:8">
      <c r="A9" s="1008"/>
      <c r="B9" s="1009"/>
      <c r="C9" s="320">
        <f>C8*C11</f>
        <v>2086.9411764705883</v>
      </c>
      <c r="D9" s="17" t="s">
        <v>95</v>
      </c>
      <c r="E9" s="18"/>
    </row>
    <row r="10" spans="1:8">
      <c r="A10" s="957" t="s">
        <v>55</v>
      </c>
      <c r="B10" s="958"/>
      <c r="C10" s="21">
        <v>24</v>
      </c>
      <c r="D10" s="17" t="s">
        <v>56</v>
      </c>
      <c r="E10" s="18">
        <v>1</v>
      </c>
    </row>
    <row r="11" spans="1:8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8" ht="13.8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8" ht="15.6">
      <c r="A16" s="81" t="s">
        <v>79</v>
      </c>
      <c r="B16" s="238">
        <v>0.01</v>
      </c>
      <c r="C16" s="357" t="s">
        <v>221</v>
      </c>
      <c r="D16" s="226">
        <f>C6*B16</f>
        <v>2.4300000000000002</v>
      </c>
      <c r="E16" s="230">
        <f>D16*C11/2000</f>
        <v>10.643400000000002</v>
      </c>
      <c r="F16" s="15"/>
      <c r="G16" s="10"/>
      <c r="H16" s="319" t="s">
        <v>576</v>
      </c>
    </row>
    <row r="17" spans="1:9">
      <c r="A17" s="42" t="s">
        <v>78</v>
      </c>
      <c r="B17" s="31">
        <v>3.6999999999999998E-2</v>
      </c>
      <c r="C17" s="334" t="s">
        <v>221</v>
      </c>
      <c r="D17" s="228">
        <f>C6*B17</f>
        <v>8.9909999999999997</v>
      </c>
      <c r="E17" s="234">
        <f>D17*C11/2000</f>
        <v>39.380580000000002</v>
      </c>
      <c r="F17" s="18"/>
      <c r="G17" s="10"/>
      <c r="H17" s="319" t="s">
        <v>264</v>
      </c>
    </row>
    <row r="18" spans="1:9" ht="15.6">
      <c r="A18" s="42" t="s">
        <v>80</v>
      </c>
      <c r="B18" s="33">
        <v>0.6</v>
      </c>
      <c r="C18" s="32" t="s">
        <v>71</v>
      </c>
      <c r="D18" s="254">
        <f t="shared" ref="D18:D27" si="0">B18*$C$8</f>
        <v>0.14294117647058821</v>
      </c>
      <c r="E18" s="234">
        <f t="shared" ref="E18:E27" si="1">B18*$C$9/2000</f>
        <v>0.62608235294117653</v>
      </c>
      <c r="F18" s="18">
        <v>3</v>
      </c>
      <c r="G18" s="10"/>
    </row>
    <row r="19" spans="1:9">
      <c r="A19" s="42" t="s">
        <v>204</v>
      </c>
      <c r="B19" s="31">
        <v>1.9</v>
      </c>
      <c r="C19" s="32" t="s">
        <v>71</v>
      </c>
      <c r="D19" s="228">
        <f>B19*$C$8</f>
        <v>0.45264705882352935</v>
      </c>
      <c r="E19" s="234">
        <f>B19*$C$9/2000</f>
        <v>1.9825941176470587</v>
      </c>
      <c r="F19" s="18">
        <v>3</v>
      </c>
      <c r="G19" s="10"/>
    </row>
    <row r="20" spans="1:9" ht="15.6">
      <c r="A20" s="42" t="s">
        <v>75</v>
      </c>
      <c r="B20" s="31">
        <v>7.6</v>
      </c>
      <c r="C20" s="32" t="s">
        <v>71</v>
      </c>
      <c r="D20" s="228">
        <f t="shared" si="0"/>
        <v>1.8105882352941174</v>
      </c>
      <c r="E20" s="234">
        <f t="shared" si="1"/>
        <v>7.9303764705882349</v>
      </c>
      <c r="F20" s="18">
        <v>3</v>
      </c>
      <c r="G20" s="10"/>
    </row>
    <row r="21" spans="1:9" ht="15.6">
      <c r="A21" s="42" t="s">
        <v>194</v>
      </c>
      <c r="B21" s="31">
        <v>7.6</v>
      </c>
      <c r="C21" s="32" t="s">
        <v>71</v>
      </c>
      <c r="D21" s="228">
        <f>B21*$C$8</f>
        <v>1.8105882352941174</v>
      </c>
      <c r="E21" s="234">
        <f>B21*$C$9/2000</f>
        <v>7.9303764705882349</v>
      </c>
      <c r="F21" s="18">
        <v>3</v>
      </c>
      <c r="G21" s="10"/>
    </row>
    <row r="22" spans="1:9">
      <c r="A22" s="42" t="s">
        <v>77</v>
      </c>
      <c r="B22" s="31">
        <v>5.5</v>
      </c>
      <c r="C22" s="32" t="s">
        <v>71</v>
      </c>
      <c r="D22" s="228">
        <f t="shared" si="0"/>
        <v>1.3102941176470588</v>
      </c>
      <c r="E22" s="234">
        <f t="shared" si="1"/>
        <v>5.7390882352941182</v>
      </c>
      <c r="F22" s="18">
        <v>3</v>
      </c>
      <c r="G22" s="10"/>
    </row>
    <row r="23" spans="1:9">
      <c r="A23" s="249" t="s">
        <v>63</v>
      </c>
      <c r="B23" s="31">
        <v>5.0000000000000001E-4</v>
      </c>
      <c r="C23" s="32" t="s">
        <v>71</v>
      </c>
      <c r="D23" s="254">
        <f t="shared" si="0"/>
        <v>1.1911764705882352E-4</v>
      </c>
      <c r="E23" s="270">
        <f t="shared" si="1"/>
        <v>5.2173529411764707E-4</v>
      </c>
      <c r="F23" s="18">
        <v>3</v>
      </c>
      <c r="G23" s="10"/>
    </row>
    <row r="24" spans="1:9">
      <c r="A24" s="355" t="s">
        <v>489</v>
      </c>
      <c r="B24" s="273">
        <v>10</v>
      </c>
      <c r="C24" s="609" t="s">
        <v>490</v>
      </c>
      <c r="D24" s="254"/>
      <c r="E24" s="270"/>
      <c r="F24" s="18">
        <v>5</v>
      </c>
      <c r="G24" s="10"/>
    </row>
    <row r="25" spans="1:9" ht="15.6">
      <c r="A25" s="249" t="s">
        <v>197</v>
      </c>
      <c r="B25" s="31">
        <v>120000</v>
      </c>
      <c r="C25" s="32" t="s">
        <v>71</v>
      </c>
      <c r="D25" s="268">
        <f t="shared" si="0"/>
        <v>28588.235294117647</v>
      </c>
      <c r="E25" s="271">
        <f t="shared" si="1"/>
        <v>125216.4705882353</v>
      </c>
      <c r="F25" s="18">
        <v>3</v>
      </c>
      <c r="G25" s="10"/>
    </row>
    <row r="26" spans="1:9" ht="15.6">
      <c r="A26" s="567" t="s">
        <v>433</v>
      </c>
      <c r="B26" s="31">
        <v>0.64</v>
      </c>
      <c r="C26" s="32" t="s">
        <v>71</v>
      </c>
      <c r="D26" s="268">
        <f t="shared" si="0"/>
        <v>0.15247058823529411</v>
      </c>
      <c r="E26" s="271">
        <f t="shared" si="1"/>
        <v>0.66782117647058825</v>
      </c>
      <c r="F26" s="18">
        <v>3</v>
      </c>
      <c r="G26" s="10"/>
    </row>
    <row r="27" spans="1:9">
      <c r="A27" s="249" t="s">
        <v>198</v>
      </c>
      <c r="B27" s="31">
        <v>2.2999999999999998</v>
      </c>
      <c r="C27" s="32" t="s">
        <v>71</v>
      </c>
      <c r="D27" s="268">
        <f t="shared" si="0"/>
        <v>0.54794117647058815</v>
      </c>
      <c r="E27" s="271">
        <f t="shared" si="1"/>
        <v>2.3999823529411763</v>
      </c>
      <c r="F27" s="18">
        <v>3</v>
      </c>
      <c r="G27" s="10"/>
    </row>
    <row r="28" spans="1:9" ht="16.2" thickBot="1">
      <c r="A28" s="43" t="s">
        <v>199</v>
      </c>
      <c r="B28" s="34"/>
      <c r="C28" s="35"/>
      <c r="D28" s="269">
        <f>D25+D26*298+D27*25</f>
        <v>28647.37005882353</v>
      </c>
      <c r="E28" s="269">
        <f>E25+E26*298+E27*25</f>
        <v>125475.48085764707</v>
      </c>
      <c r="F28" s="24">
        <v>4</v>
      </c>
      <c r="G28" s="10"/>
      <c r="I28" s="412"/>
    </row>
    <row r="29" spans="1:9">
      <c r="A29" s="10"/>
      <c r="B29" s="10"/>
      <c r="C29" s="11"/>
      <c r="D29" s="11"/>
      <c r="E29" s="11"/>
      <c r="F29" s="11"/>
      <c r="G29" s="10"/>
      <c r="H29" s="10"/>
    </row>
    <row r="30" spans="1:9">
      <c r="A30" s="45" t="s">
        <v>64</v>
      </c>
      <c r="D30" s="11"/>
      <c r="E30" s="11"/>
      <c r="F30" s="11"/>
      <c r="G30" s="10"/>
      <c r="H30" s="10"/>
    </row>
    <row r="31" spans="1:9">
      <c r="A31" s="37" t="s">
        <v>65</v>
      </c>
      <c r="D31" s="11"/>
      <c r="E31" s="11"/>
      <c r="F31" s="11"/>
      <c r="G31" s="10"/>
      <c r="H31" s="10"/>
    </row>
    <row r="32" spans="1:9">
      <c r="A32" s="325" t="s">
        <v>315</v>
      </c>
      <c r="D32" s="11"/>
      <c r="E32" s="11"/>
      <c r="F32" s="11"/>
      <c r="G32" s="10"/>
      <c r="H32" s="10"/>
    </row>
    <row r="33" spans="1:1">
      <c r="A33" s="325" t="s">
        <v>85</v>
      </c>
    </row>
    <row r="34" spans="1:1">
      <c r="A34" s="319" t="s">
        <v>216</v>
      </c>
    </row>
    <row r="35" spans="1:1">
      <c r="A35" s="319" t="s">
        <v>573</v>
      </c>
    </row>
  </sheetData>
  <mergeCells count="9">
    <mergeCell ref="F14:F15"/>
    <mergeCell ref="A8:B9"/>
    <mergeCell ref="A5:D5"/>
    <mergeCell ref="A14:A15"/>
    <mergeCell ref="C14:C15"/>
    <mergeCell ref="B14:B15"/>
    <mergeCell ref="A10:B11"/>
    <mergeCell ref="A6:B6"/>
    <mergeCell ref="A7:B7"/>
  </mergeCells>
  <phoneticPr fontId="6" type="noConversion"/>
  <pageMargins left="0.75" right="0.75" top="1" bottom="1" header="0.5" footer="0.5"/>
  <pageSetup scale="7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32"/>
  <sheetViews>
    <sheetView topLeftCell="A4" workbookViewId="0">
      <selection activeCell="E16" sqref="E16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6640625" style="7" customWidth="1"/>
    <col min="4" max="4" width="10.44140625" style="7" customWidth="1"/>
    <col min="5" max="5" width="7.44140625" style="7" bestFit="1" customWidth="1"/>
    <col min="6" max="6" width="5.109375" style="7" bestFit="1" customWidth="1"/>
    <col min="7" max="7" width="9.6640625" style="7" customWidth="1"/>
    <col min="8" max="8" width="9.109375" style="7"/>
    <col min="9" max="9" width="4" style="7" customWidth="1"/>
    <col min="10" max="16384" width="9.109375" style="7"/>
  </cols>
  <sheetData>
    <row r="1" spans="1:7">
      <c r="A1" s="38" t="s">
        <v>70</v>
      </c>
      <c r="B1" s="5">
        <v>47</v>
      </c>
      <c r="D1" s="6"/>
    </row>
    <row r="2" spans="1:7">
      <c r="A2" s="40" t="s">
        <v>1</v>
      </c>
      <c r="B2" s="5" t="str">
        <f>VLOOKUP(B1,'Crit PTE TPY Summary'!$A$4:$D$45,2,FALSE)</f>
        <v>N/A</v>
      </c>
      <c r="D2" s="9"/>
      <c r="E2" s="10"/>
      <c r="F2" s="11"/>
      <c r="G2" s="10"/>
    </row>
    <row r="3" spans="1:7">
      <c r="A3" s="40" t="s">
        <v>91</v>
      </c>
      <c r="B3" s="39" t="str">
        <f>VLOOKUP(B1,'Crit PTE TPY Summary'!$A$4:$D$45,3,FALSE)</f>
        <v>Urea Loading Wharf</v>
      </c>
      <c r="D3" s="9"/>
      <c r="E3" s="10"/>
      <c r="F3" s="11"/>
      <c r="G3" s="10"/>
    </row>
    <row r="4" spans="1:7" ht="13.8" thickBot="1">
      <c r="A4" s="8"/>
      <c r="B4" s="8"/>
      <c r="C4" s="5"/>
      <c r="D4" s="9"/>
      <c r="E4" s="10"/>
      <c r="F4" s="11"/>
      <c r="G4" s="10"/>
    </row>
    <row r="5" spans="1:7" ht="13.8" thickBot="1">
      <c r="A5" s="926" t="s">
        <v>81</v>
      </c>
      <c r="B5" s="927"/>
      <c r="C5" s="927"/>
      <c r="D5" s="928"/>
      <c r="E5" s="12" t="s">
        <v>51</v>
      </c>
      <c r="F5" s="10"/>
      <c r="G5" s="6"/>
    </row>
    <row r="6" spans="1:7">
      <c r="A6" s="955" t="s">
        <v>69</v>
      </c>
      <c r="B6" s="956"/>
      <c r="C6" s="19">
        <v>1000</v>
      </c>
      <c r="D6" s="17" t="s">
        <v>72</v>
      </c>
      <c r="E6" s="18">
        <v>1</v>
      </c>
    </row>
    <row r="7" spans="1:7">
      <c r="A7" s="605" t="s">
        <v>235</v>
      </c>
      <c r="B7" s="606"/>
      <c r="C7" s="19">
        <f>100-(50*0.25)</f>
        <v>87.5</v>
      </c>
      <c r="D7" s="358" t="s">
        <v>104</v>
      </c>
      <c r="E7" s="18">
        <v>5</v>
      </c>
    </row>
    <row r="8" spans="1:7">
      <c r="A8" s="957" t="s">
        <v>55</v>
      </c>
      <c r="B8" s="958"/>
      <c r="C8" s="21">
        <v>24</v>
      </c>
      <c r="D8" s="17" t="s">
        <v>56</v>
      </c>
      <c r="E8" s="18">
        <v>1</v>
      </c>
    </row>
    <row r="9" spans="1:7" ht="13.8" thickBot="1">
      <c r="A9" s="959"/>
      <c r="B9" s="960"/>
      <c r="C9" s="22">
        <v>8760</v>
      </c>
      <c r="D9" s="23" t="s">
        <v>57</v>
      </c>
      <c r="E9" s="564" t="s">
        <v>424</v>
      </c>
    </row>
    <row r="10" spans="1:7">
      <c r="A10" s="11"/>
      <c r="B10" s="11"/>
      <c r="C10" s="11"/>
      <c r="D10" s="11"/>
      <c r="E10" s="25"/>
      <c r="F10" s="11"/>
      <c r="G10" s="10"/>
    </row>
    <row r="11" spans="1:7" ht="13.8" thickBot="1">
      <c r="A11" s="11"/>
      <c r="B11" s="11"/>
      <c r="C11" s="11"/>
      <c r="D11" s="11"/>
      <c r="E11" s="25"/>
      <c r="F11" s="11"/>
      <c r="G11" s="10"/>
    </row>
    <row r="12" spans="1:7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7" ht="13.8" thickBot="1">
      <c r="A13" s="952"/>
      <c r="B13" s="954"/>
      <c r="C13" s="951"/>
      <c r="D13" s="68" t="s">
        <v>60</v>
      </c>
      <c r="E13" s="69" t="s">
        <v>61</v>
      </c>
      <c r="F13" s="951"/>
      <c r="G13" s="10"/>
    </row>
    <row r="14" spans="1:7">
      <c r="A14" s="81" t="s">
        <v>207</v>
      </c>
      <c r="B14" s="362">
        <f>0.02*0.5</f>
        <v>0.01</v>
      </c>
      <c r="C14" s="225" t="s">
        <v>82</v>
      </c>
      <c r="D14" s="576">
        <f>B14*C6*(1-C7/100)</f>
        <v>1.25</v>
      </c>
      <c r="E14" s="230">
        <f>D14*$C$9/10/2000</f>
        <v>0.54749999999999999</v>
      </c>
      <c r="F14" s="112">
        <v>2</v>
      </c>
      <c r="G14" s="10"/>
    </row>
    <row r="15" spans="1:7" ht="15.6">
      <c r="A15" s="42" t="s">
        <v>93</v>
      </c>
      <c r="B15" s="647">
        <f>0.017*0.5</f>
        <v>8.5000000000000006E-3</v>
      </c>
      <c r="C15" s="32" t="s">
        <v>82</v>
      </c>
      <c r="D15" s="577">
        <f>B15*C6*(1-C7/100)</f>
        <v>1.0625</v>
      </c>
      <c r="E15" s="234">
        <f>D15*$C$9/10/2000</f>
        <v>0.46537499999999998</v>
      </c>
      <c r="F15" s="70">
        <v>2</v>
      </c>
      <c r="G15" s="10"/>
    </row>
    <row r="16" spans="1:7" ht="16.2" thickBot="1">
      <c r="A16" s="46" t="s">
        <v>201</v>
      </c>
      <c r="B16" s="272">
        <f>B14*0.3</f>
        <v>3.0000000000000001E-3</v>
      </c>
      <c r="C16" s="35" t="s">
        <v>82</v>
      </c>
      <c r="D16" s="613">
        <f>B16*C6*(1-C7/100)</f>
        <v>0.375</v>
      </c>
      <c r="E16" s="235">
        <f>D16*$C$9/10/2000</f>
        <v>0.16425000000000001</v>
      </c>
      <c r="F16" s="88">
        <v>3</v>
      </c>
      <c r="G16" s="10"/>
    </row>
    <row r="17" spans="1:16">
      <c r="A17" s="10"/>
      <c r="B17" s="10"/>
      <c r="C17" s="11"/>
      <c r="D17" s="11"/>
      <c r="E17" s="11"/>
      <c r="F17" s="11"/>
      <c r="G17" s="10"/>
    </row>
    <row r="18" spans="1:16">
      <c r="A18" s="45" t="s">
        <v>64</v>
      </c>
      <c r="F18" s="11"/>
      <c r="G18" s="10"/>
    </row>
    <row r="19" spans="1:16">
      <c r="A19" s="37" t="s">
        <v>65</v>
      </c>
      <c r="F19" s="11"/>
      <c r="G19" s="10"/>
    </row>
    <row r="20" spans="1:16">
      <c r="A20" s="325" t="s">
        <v>503</v>
      </c>
      <c r="D20" s="11"/>
      <c r="E20" s="11"/>
      <c r="F20" s="11"/>
      <c r="G20" s="10"/>
    </row>
    <row r="21" spans="1:16">
      <c r="A21" s="319" t="s">
        <v>492</v>
      </c>
    </row>
    <row r="22" spans="1:16">
      <c r="A22" s="7" t="s">
        <v>425</v>
      </c>
    </row>
    <row r="23" spans="1:16" ht="54.75" customHeight="1">
      <c r="A23" s="1010" t="s">
        <v>504</v>
      </c>
      <c r="B23" s="925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P23" s="7" t="s">
        <v>219</v>
      </c>
    </row>
    <row r="24" spans="1:16">
      <c r="A24" s="319"/>
    </row>
    <row r="25" spans="1:16">
      <c r="B25" s="537" t="s">
        <v>422</v>
      </c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6"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6">
      <c r="B27" s="364" t="s">
        <v>412</v>
      </c>
      <c r="C27" s="364"/>
      <c r="D27" s="364"/>
      <c r="E27" s="541">
        <v>24</v>
      </c>
      <c r="F27" s="364"/>
      <c r="G27" s="364" t="s">
        <v>426</v>
      </c>
      <c r="H27" s="364"/>
      <c r="I27" s="364"/>
      <c r="J27" s="364">
        <f>C6*C8</f>
        <v>24000</v>
      </c>
      <c r="K27" s="364"/>
    </row>
    <row r="28" spans="1:16">
      <c r="B28" s="364"/>
      <c r="C28" s="364"/>
      <c r="D28" s="364"/>
      <c r="E28" s="364"/>
      <c r="F28" s="364"/>
      <c r="G28" s="364"/>
      <c r="H28" s="364"/>
      <c r="I28" s="364"/>
      <c r="J28" s="364"/>
      <c r="K28" s="364"/>
    </row>
    <row r="29" spans="1:16">
      <c r="C29" s="319" t="s">
        <v>413</v>
      </c>
      <c r="D29" s="319" t="s">
        <v>414</v>
      </c>
      <c r="E29" s="319" t="s">
        <v>406</v>
      </c>
      <c r="G29" s="319" t="s">
        <v>410</v>
      </c>
      <c r="H29" s="364"/>
      <c r="I29" s="364"/>
      <c r="J29" s="364"/>
      <c r="K29" s="364"/>
    </row>
    <row r="30" spans="1:16">
      <c r="B30" s="319" t="s">
        <v>259</v>
      </c>
      <c r="C30" s="83" t="s">
        <v>409</v>
      </c>
      <c r="G30" s="83"/>
      <c r="H30" s="364"/>
      <c r="I30" s="364"/>
      <c r="J30" s="364"/>
      <c r="K30" s="364"/>
    </row>
    <row r="31" spans="1:16">
      <c r="B31" s="319" t="s">
        <v>257</v>
      </c>
      <c r="C31" s="565">
        <f>D15</f>
        <v>1.0625</v>
      </c>
      <c r="D31" s="566">
        <f>D15*E27</f>
        <v>25.5</v>
      </c>
      <c r="E31" s="7">
        <f>D31*365/2000</f>
        <v>4.6537499999999996</v>
      </c>
      <c r="G31" s="83">
        <f>E31-E15</f>
        <v>4.1883749999999997</v>
      </c>
      <c r="H31" s="364"/>
      <c r="I31" s="364"/>
      <c r="J31" s="364"/>
      <c r="K31" s="364"/>
    </row>
    <row r="32" spans="1:16">
      <c r="B32" s="319" t="s">
        <v>258</v>
      </c>
      <c r="C32" s="543" t="s">
        <v>409</v>
      </c>
      <c r="G32" s="540"/>
      <c r="H32" s="364"/>
      <c r="I32" s="364"/>
      <c r="J32" s="364"/>
      <c r="K32" s="364"/>
    </row>
  </sheetData>
  <mergeCells count="8">
    <mergeCell ref="A23:M23"/>
    <mergeCell ref="F12:F13"/>
    <mergeCell ref="A6:B6"/>
    <mergeCell ref="A8:B9"/>
    <mergeCell ref="A5:D5"/>
    <mergeCell ref="A12:A13"/>
    <mergeCell ref="B12:B13"/>
    <mergeCell ref="C12:C13"/>
  </mergeCells>
  <phoneticPr fontId="6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3"/>
  <sheetViews>
    <sheetView workbookViewId="0">
      <selection activeCell="A21" sqref="A21"/>
    </sheetView>
  </sheetViews>
  <sheetFormatPr defaultRowHeight="13.2"/>
  <cols>
    <col min="1" max="1" width="14.5546875" customWidth="1"/>
  </cols>
  <sheetData>
    <row r="1" spans="1:9">
      <c r="A1" s="38" t="s">
        <v>70</v>
      </c>
      <c r="B1" s="5" t="s">
        <v>233</v>
      </c>
      <c r="C1" s="7"/>
      <c r="D1" s="321"/>
      <c r="E1" s="7"/>
      <c r="F1" s="7"/>
      <c r="G1" s="7"/>
      <c r="H1" s="7"/>
      <c r="I1" s="7"/>
    </row>
    <row r="2" spans="1:9">
      <c r="A2" s="40" t="s">
        <v>1</v>
      </c>
      <c r="B2" s="5"/>
      <c r="C2" s="7"/>
      <c r="D2" s="9"/>
      <c r="E2" s="10"/>
      <c r="F2" s="11"/>
      <c r="G2" s="10"/>
      <c r="H2" s="7"/>
      <c r="I2" s="7"/>
    </row>
    <row r="3" spans="1:9">
      <c r="A3" s="40" t="s">
        <v>91</v>
      </c>
      <c r="B3" s="39" t="s">
        <v>437</v>
      </c>
      <c r="C3" s="7"/>
      <c r="D3" s="9"/>
      <c r="E3" s="10"/>
      <c r="F3" s="11"/>
      <c r="G3" s="10"/>
      <c r="H3" s="7"/>
      <c r="I3" s="7"/>
    </row>
    <row r="4" spans="1:9" ht="13.8" thickBot="1">
      <c r="A4" s="8"/>
      <c r="B4" s="8"/>
      <c r="C4" s="5"/>
      <c r="D4" s="9"/>
      <c r="E4" s="10"/>
      <c r="F4" s="11"/>
      <c r="G4" s="10"/>
      <c r="H4" s="7"/>
      <c r="I4" s="7"/>
    </row>
    <row r="5" spans="1:9" ht="13.8" thickBot="1">
      <c r="A5" s="926" t="s">
        <v>81</v>
      </c>
      <c r="B5" s="927"/>
      <c r="C5" s="927"/>
      <c r="D5" s="928"/>
      <c r="E5" s="12" t="s">
        <v>51</v>
      </c>
      <c r="F5" s="10"/>
      <c r="G5" s="321"/>
      <c r="H5" s="7"/>
      <c r="I5" s="7"/>
    </row>
    <row r="6" spans="1:9">
      <c r="A6" s="955" t="s">
        <v>69</v>
      </c>
      <c r="B6" s="956"/>
      <c r="C6" s="19">
        <v>100</v>
      </c>
      <c r="D6" s="323" t="s">
        <v>72</v>
      </c>
      <c r="E6" s="18">
        <v>1</v>
      </c>
      <c r="F6" s="7"/>
      <c r="G6" s="7"/>
      <c r="H6" s="7"/>
      <c r="I6" s="7"/>
    </row>
    <row r="7" spans="1:9">
      <c r="A7" s="343" t="s">
        <v>234</v>
      </c>
      <c r="B7" s="322"/>
      <c r="C7" s="49">
        <v>1</v>
      </c>
      <c r="D7" s="323"/>
      <c r="E7" s="18"/>
      <c r="F7" s="7"/>
      <c r="G7" s="7"/>
      <c r="H7" s="7"/>
      <c r="I7" s="7"/>
    </row>
    <row r="8" spans="1:9">
      <c r="A8" s="343" t="s">
        <v>235</v>
      </c>
      <c r="B8" s="322"/>
      <c r="C8" s="49">
        <v>0.99</v>
      </c>
      <c r="D8" s="323"/>
      <c r="E8" s="18"/>
      <c r="F8" s="7"/>
      <c r="G8" s="7"/>
      <c r="H8" s="7"/>
      <c r="I8" s="7"/>
    </row>
    <row r="9" spans="1:9">
      <c r="A9" s="957" t="s">
        <v>55</v>
      </c>
      <c r="B9" s="958"/>
      <c r="C9" s="21">
        <v>24</v>
      </c>
      <c r="D9" s="323" t="s">
        <v>56</v>
      </c>
      <c r="E9" s="18">
        <v>1</v>
      </c>
      <c r="F9" s="7"/>
      <c r="G9" s="7"/>
      <c r="H9" s="7"/>
      <c r="I9" s="7"/>
    </row>
    <row r="10" spans="1:9" ht="13.8" thickBot="1">
      <c r="A10" s="959"/>
      <c r="B10" s="960"/>
      <c r="C10" s="22">
        <v>8760</v>
      </c>
      <c r="D10" s="23" t="s">
        <v>57</v>
      </c>
      <c r="E10" s="24">
        <v>1</v>
      </c>
      <c r="F10" s="7"/>
      <c r="G10" s="7"/>
      <c r="H10" s="7"/>
      <c r="I10" s="7"/>
    </row>
    <row r="11" spans="1:9">
      <c r="A11" s="11"/>
      <c r="B11" s="11"/>
      <c r="C11" s="11"/>
      <c r="D11" s="11"/>
      <c r="E11" s="25"/>
      <c r="F11" s="11"/>
      <c r="G11" s="10"/>
      <c r="H11" s="7"/>
      <c r="I11" s="7"/>
    </row>
    <row r="12" spans="1:9" ht="13.8" thickBot="1">
      <c r="A12" s="11"/>
      <c r="B12" s="11"/>
      <c r="C12" s="11"/>
      <c r="D12" s="11"/>
      <c r="E12" s="25"/>
      <c r="F12" s="11"/>
      <c r="G12" s="10"/>
      <c r="H12" s="7"/>
      <c r="I12" s="7"/>
    </row>
    <row r="13" spans="1:9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  <c r="H13" s="7"/>
      <c r="I13" s="7"/>
    </row>
    <row r="14" spans="1:9" ht="13.8" thickBot="1">
      <c r="A14" s="952"/>
      <c r="B14" s="954"/>
      <c r="C14" s="951"/>
      <c r="D14" s="68" t="s">
        <v>60</v>
      </c>
      <c r="E14" s="69" t="s">
        <v>61</v>
      </c>
      <c r="F14" s="951"/>
      <c r="G14" s="10"/>
      <c r="H14" s="7"/>
      <c r="I14" s="7"/>
    </row>
    <row r="15" spans="1:9">
      <c r="A15" s="81" t="s">
        <v>207</v>
      </c>
      <c r="B15" s="33">
        <v>0.02</v>
      </c>
      <c r="C15" s="225" t="s">
        <v>82</v>
      </c>
      <c r="D15" s="571" t="s">
        <v>439</v>
      </c>
      <c r="E15" s="571" t="s">
        <v>439</v>
      </c>
      <c r="F15" s="112">
        <v>2</v>
      </c>
      <c r="G15" s="10"/>
      <c r="H15" s="7"/>
      <c r="I15" s="7"/>
    </row>
    <row r="16" spans="1:9" ht="15.6">
      <c r="A16" s="42" t="s">
        <v>93</v>
      </c>
      <c r="B16" s="33">
        <v>1.7000000000000001E-2</v>
      </c>
      <c r="C16" s="32" t="s">
        <v>82</v>
      </c>
      <c r="D16" s="572" t="s">
        <v>439</v>
      </c>
      <c r="E16" s="572" t="s">
        <v>439</v>
      </c>
      <c r="F16" s="70">
        <v>2</v>
      </c>
      <c r="G16" s="10"/>
      <c r="H16" s="7"/>
      <c r="I16" s="7"/>
    </row>
    <row r="17" spans="1:9" ht="16.2" thickBot="1">
      <c r="A17" s="46" t="s">
        <v>201</v>
      </c>
      <c r="B17" s="272">
        <f>B15*0.3</f>
        <v>6.0000000000000001E-3</v>
      </c>
      <c r="C17" s="344" t="s">
        <v>82</v>
      </c>
      <c r="D17" s="573" t="s">
        <v>439</v>
      </c>
      <c r="E17" s="573" t="s">
        <v>439</v>
      </c>
      <c r="F17" s="88">
        <v>3</v>
      </c>
      <c r="G17" s="10"/>
      <c r="H17" s="7"/>
      <c r="I17" s="7"/>
    </row>
    <row r="18" spans="1:9">
      <c r="A18" s="10"/>
      <c r="B18" s="10"/>
      <c r="C18" s="11"/>
      <c r="D18" s="11"/>
      <c r="E18" s="11"/>
      <c r="F18" s="11"/>
      <c r="G18" s="10"/>
      <c r="H18" s="7"/>
      <c r="I18" s="7"/>
    </row>
    <row r="19" spans="1:9">
      <c r="A19" s="45" t="s">
        <v>64</v>
      </c>
      <c r="B19" s="7"/>
      <c r="C19" s="7"/>
      <c r="D19" s="7"/>
      <c r="E19" s="7"/>
      <c r="F19" s="11"/>
      <c r="G19" s="10"/>
      <c r="H19" s="7"/>
      <c r="I19" s="7"/>
    </row>
    <row r="20" spans="1:9">
      <c r="A20" s="37" t="s">
        <v>65</v>
      </c>
      <c r="B20" s="7"/>
      <c r="C20" s="7"/>
      <c r="D20" s="7"/>
      <c r="E20" s="7"/>
      <c r="F20" s="11"/>
      <c r="G20" s="10"/>
      <c r="H20" s="7"/>
      <c r="I20" s="7"/>
    </row>
    <row r="21" spans="1:9">
      <c r="A21" s="325" t="s">
        <v>503</v>
      </c>
      <c r="B21" s="7"/>
      <c r="C21" s="7"/>
      <c r="D21" s="11"/>
      <c r="E21" s="11"/>
      <c r="F21" s="11"/>
      <c r="G21" s="10"/>
      <c r="H21" s="7"/>
      <c r="I21" s="7"/>
    </row>
    <row r="22" spans="1:9">
      <c r="A22" s="325" t="s">
        <v>493</v>
      </c>
    </row>
    <row r="23" spans="1:9">
      <c r="A23" s="325" t="s">
        <v>438</v>
      </c>
    </row>
  </sheetData>
  <mergeCells count="7">
    <mergeCell ref="F13:F14"/>
    <mergeCell ref="A5:D5"/>
    <mergeCell ref="A6:B6"/>
    <mergeCell ref="A9:B10"/>
    <mergeCell ref="A13:A14"/>
    <mergeCell ref="B13:B14"/>
    <mergeCell ref="C13:C14"/>
  </mergeCells>
  <pageMargins left="0.75" right="0.25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0"/>
  <sheetViews>
    <sheetView topLeftCell="A7" workbookViewId="0">
      <selection activeCell="D33" sqref="D33"/>
    </sheetView>
  </sheetViews>
  <sheetFormatPr defaultRowHeight="13.2"/>
  <cols>
    <col min="1" max="1" width="14.109375" customWidth="1"/>
    <col min="2" max="2" width="18" customWidth="1"/>
    <col min="8" max="8" width="13.5546875" customWidth="1"/>
    <col min="9" max="9" width="14.5546875" customWidth="1"/>
  </cols>
  <sheetData>
    <row r="1" spans="1:9">
      <c r="A1" s="38" t="s">
        <v>70</v>
      </c>
      <c r="B1" s="5" t="s">
        <v>339</v>
      </c>
      <c r="C1" s="7"/>
      <c r="D1" s="321"/>
      <c r="E1" s="7"/>
      <c r="F1" s="7"/>
      <c r="G1" s="7"/>
      <c r="H1" s="7"/>
      <c r="I1" s="7"/>
    </row>
    <row r="2" spans="1:9">
      <c r="A2" s="40" t="s">
        <v>1</v>
      </c>
      <c r="B2" s="5" t="s">
        <v>487</v>
      </c>
      <c r="C2" s="7"/>
      <c r="D2" s="9"/>
      <c r="E2" s="10"/>
      <c r="F2" s="11"/>
      <c r="G2" s="10"/>
      <c r="H2" s="7"/>
      <c r="I2" s="7"/>
    </row>
    <row r="3" spans="1:9" ht="40.5" customHeight="1">
      <c r="A3" s="40" t="s">
        <v>91</v>
      </c>
      <c r="B3" s="1011" t="s">
        <v>502</v>
      </c>
      <c r="C3" s="925"/>
      <c r="D3" s="925"/>
      <c r="E3" s="925"/>
      <c r="F3" s="925"/>
      <c r="G3" s="925"/>
      <c r="H3" s="925"/>
      <c r="I3" s="7"/>
    </row>
    <row r="4" spans="1:9" ht="13.8" thickBot="1">
      <c r="A4" s="8"/>
      <c r="B4" s="8"/>
      <c r="C4" s="5"/>
      <c r="D4" s="9"/>
      <c r="E4" s="10"/>
      <c r="F4" s="11"/>
      <c r="G4" s="10"/>
      <c r="H4" s="7"/>
      <c r="I4" s="7"/>
    </row>
    <row r="5" spans="1:9" ht="13.8" thickBot="1">
      <c r="A5" s="926" t="s">
        <v>81</v>
      </c>
      <c r="B5" s="927"/>
      <c r="C5" s="927"/>
      <c r="D5" s="928"/>
      <c r="E5" s="12" t="s">
        <v>51</v>
      </c>
      <c r="F5" s="10"/>
      <c r="G5" s="321"/>
      <c r="H5" s="7"/>
      <c r="I5" s="7"/>
    </row>
    <row r="6" spans="1:9">
      <c r="A6" s="994" t="s">
        <v>485</v>
      </c>
      <c r="B6" s="956"/>
      <c r="C6" s="19">
        <v>1000</v>
      </c>
      <c r="D6" s="323" t="s">
        <v>72</v>
      </c>
      <c r="E6" s="18">
        <v>1</v>
      </c>
      <c r="F6" s="7"/>
      <c r="G6" s="7"/>
      <c r="H6" s="7"/>
      <c r="I6" s="7"/>
    </row>
    <row r="7" spans="1:9">
      <c r="A7" s="605" t="s">
        <v>484</v>
      </c>
      <c r="B7" s="606"/>
      <c r="C7" s="19">
        <f>100*8760</f>
        <v>876000</v>
      </c>
      <c r="D7" s="358" t="s">
        <v>486</v>
      </c>
      <c r="E7" s="18"/>
      <c r="F7" s="7"/>
      <c r="G7" s="7"/>
      <c r="H7" s="7"/>
      <c r="I7" s="7"/>
    </row>
    <row r="8" spans="1:9">
      <c r="A8" s="343" t="s">
        <v>234</v>
      </c>
      <c r="B8" s="322"/>
      <c r="C8" s="49">
        <v>0.95</v>
      </c>
      <c r="D8" s="323"/>
      <c r="E8" s="18"/>
      <c r="F8" s="7"/>
      <c r="G8" s="7"/>
      <c r="H8" s="7"/>
      <c r="I8" s="7"/>
    </row>
    <row r="9" spans="1:9">
      <c r="A9" s="343" t="s">
        <v>235</v>
      </c>
      <c r="B9" s="322"/>
      <c r="C9" s="49">
        <v>0.99</v>
      </c>
      <c r="D9" s="323"/>
      <c r="E9" s="18"/>
      <c r="F9" s="7"/>
      <c r="G9" s="7"/>
      <c r="H9" s="7"/>
      <c r="I9" s="7"/>
    </row>
    <row r="10" spans="1:9">
      <c r="A10" s="957" t="s">
        <v>55</v>
      </c>
      <c r="B10" s="958"/>
      <c r="C10" s="21">
        <v>24</v>
      </c>
      <c r="D10" s="323" t="s">
        <v>56</v>
      </c>
      <c r="E10" s="18">
        <v>1</v>
      </c>
      <c r="F10" s="7"/>
      <c r="G10" s="7"/>
      <c r="H10" s="7"/>
      <c r="I10" s="7"/>
    </row>
    <row r="11" spans="1:9" ht="13.8" thickBot="1">
      <c r="A11" s="959"/>
      <c r="B11" s="960"/>
      <c r="C11" s="22">
        <v>8760</v>
      </c>
      <c r="D11" s="23" t="s">
        <v>57</v>
      </c>
      <c r="E11" s="564" t="s">
        <v>424</v>
      </c>
      <c r="F11" s="7"/>
      <c r="G11" s="7"/>
      <c r="H11" s="7"/>
      <c r="I11" s="7"/>
    </row>
    <row r="12" spans="1:9" ht="12.75" customHeight="1">
      <c r="A12" s="11"/>
      <c r="B12" s="11"/>
      <c r="C12" s="11"/>
      <c r="D12" s="11"/>
      <c r="E12" s="25"/>
      <c r="F12" s="11"/>
      <c r="G12" s="10"/>
      <c r="H12" s="7"/>
      <c r="I12" s="7"/>
    </row>
    <row r="13" spans="1:9" ht="12.75" customHeight="1">
      <c r="A13" s="11"/>
      <c r="B13" s="11"/>
      <c r="C13" s="11"/>
      <c r="D13" s="11"/>
      <c r="E13" s="25"/>
      <c r="F13" s="11"/>
      <c r="G13" s="10"/>
      <c r="H13" s="7"/>
      <c r="I13" s="7"/>
    </row>
    <row r="14" spans="1:9" ht="12.75" customHeight="1">
      <c r="A14" s="348" t="s">
        <v>340</v>
      </c>
      <c r="B14" s="11"/>
      <c r="C14" s="11"/>
      <c r="D14" s="11"/>
      <c r="E14" s="25"/>
      <c r="F14" s="11"/>
      <c r="G14" s="10"/>
      <c r="H14" s="7"/>
      <c r="I14" s="7"/>
    </row>
    <row r="15" spans="1:9" ht="13.8" thickBot="1">
      <c r="A15" s="11"/>
      <c r="B15" s="11"/>
      <c r="C15" s="11"/>
      <c r="D15" s="11"/>
      <c r="E15" s="25"/>
      <c r="F15" s="11"/>
      <c r="G15" s="10"/>
      <c r="H15" s="7"/>
      <c r="I15" s="7"/>
    </row>
    <row r="16" spans="1:9" ht="12.75" customHeight="1">
      <c r="A16" s="944" t="s">
        <v>58</v>
      </c>
      <c r="B16" s="953" t="s">
        <v>76</v>
      </c>
      <c r="C16" s="950" t="s">
        <v>50</v>
      </c>
      <c r="D16" s="1" t="s">
        <v>59</v>
      </c>
      <c r="E16" s="2"/>
      <c r="F16" s="950" t="s">
        <v>51</v>
      </c>
      <c r="G16" s="10"/>
      <c r="H16" s="7"/>
      <c r="I16" s="7"/>
    </row>
    <row r="17" spans="1:9" ht="13.8" thickBot="1">
      <c r="A17" s="952"/>
      <c r="B17" s="954"/>
      <c r="C17" s="951"/>
      <c r="D17" s="68" t="s">
        <v>60</v>
      </c>
      <c r="E17" s="69" t="s">
        <v>61</v>
      </c>
      <c r="F17" s="951"/>
      <c r="G17" s="10"/>
      <c r="H17" s="7"/>
      <c r="I17" s="7"/>
    </row>
    <row r="18" spans="1:9">
      <c r="A18" s="81" t="s">
        <v>207</v>
      </c>
      <c r="B18" s="33">
        <f>0.02*0.5</f>
        <v>0.01</v>
      </c>
      <c r="C18" s="225" t="s">
        <v>82</v>
      </c>
      <c r="D18" s="240">
        <f>B18*C6*(C8)*(1-C9)</f>
        <v>9.5000000000000084E-2</v>
      </c>
      <c r="E18" s="611">
        <f>B18*$C$7*$C$8*(1-$C$9)/2000</f>
        <v>4.1610000000000036E-2</v>
      </c>
      <c r="F18" s="614" t="s">
        <v>316</v>
      </c>
      <c r="G18" s="10"/>
      <c r="H18" s="7"/>
      <c r="I18" s="7"/>
    </row>
    <row r="19" spans="1:9" ht="15.6">
      <c r="A19" s="42" t="s">
        <v>93</v>
      </c>
      <c r="B19" s="647">
        <f>0.017*0.5</f>
        <v>8.5000000000000006E-3</v>
      </c>
      <c r="C19" s="32" t="s">
        <v>82</v>
      </c>
      <c r="D19" s="255">
        <f>B19*C6*C8*(1-C9)</f>
        <v>8.0750000000000058E-2</v>
      </c>
      <c r="E19" s="469">
        <f t="shared" ref="E19:E20" si="0">B19*$C$7*$C$8*(1-$C$9)/2000</f>
        <v>3.5368500000000032E-2</v>
      </c>
      <c r="F19" s="615" t="s">
        <v>316</v>
      </c>
      <c r="G19" s="10"/>
      <c r="H19" s="7"/>
      <c r="I19" s="7"/>
    </row>
    <row r="20" spans="1:9" ht="16.2" thickBot="1">
      <c r="A20" s="46" t="s">
        <v>201</v>
      </c>
      <c r="B20" s="272">
        <f>B18*0.3</f>
        <v>3.0000000000000001E-3</v>
      </c>
      <c r="C20" s="344" t="s">
        <v>82</v>
      </c>
      <c r="D20" s="613">
        <f>B20*C6*C8*(1-C9)</f>
        <v>2.8500000000000022E-2</v>
      </c>
      <c r="E20" s="612">
        <f t="shared" si="0"/>
        <v>1.2483000000000011E-2</v>
      </c>
      <c r="F20" s="616" t="s">
        <v>84</v>
      </c>
      <c r="G20" s="10"/>
      <c r="H20" s="7"/>
      <c r="I20" s="7"/>
    </row>
    <row r="21" spans="1:9">
      <c r="A21" s="10"/>
      <c r="B21" s="10"/>
      <c r="C21" s="11"/>
      <c r="D21" s="11"/>
      <c r="E21" s="11"/>
      <c r="F21" s="11"/>
      <c r="G21" s="10"/>
      <c r="H21" s="7"/>
      <c r="I21" s="7"/>
    </row>
    <row r="22" spans="1:9">
      <c r="A22" s="45" t="s">
        <v>64</v>
      </c>
      <c r="B22" s="7"/>
      <c r="C22" s="7"/>
      <c r="D22" s="7"/>
      <c r="E22" s="7"/>
      <c r="F22" s="11"/>
      <c r="G22" s="10"/>
      <c r="H22" s="7"/>
      <c r="I22" s="7"/>
    </row>
    <row r="23" spans="1:9">
      <c r="A23" s="37" t="s">
        <v>65</v>
      </c>
      <c r="B23" s="7"/>
      <c r="C23" s="7"/>
      <c r="D23" s="7"/>
      <c r="E23" s="7"/>
      <c r="F23" s="11"/>
      <c r="G23" s="10"/>
    </row>
    <row r="24" spans="1:9">
      <c r="A24" s="37" t="s">
        <v>97</v>
      </c>
      <c r="B24" s="7"/>
      <c r="C24" s="7"/>
      <c r="D24" s="11"/>
      <c r="E24" s="11"/>
      <c r="F24" s="11"/>
      <c r="G24" s="10"/>
    </row>
    <row r="25" spans="1:9">
      <c r="A25" s="325" t="s">
        <v>493</v>
      </c>
    </row>
    <row r="26" spans="1:9">
      <c r="A26" s="325" t="s">
        <v>488</v>
      </c>
    </row>
    <row r="28" spans="1:9">
      <c r="A28" s="347" t="s">
        <v>341</v>
      </c>
    </row>
    <row r="29" spans="1:9" ht="13.8" thickBot="1">
      <c r="D29" s="345" t="s">
        <v>219</v>
      </c>
    </row>
    <row r="30" spans="1:9">
      <c r="A30" s="944" t="s">
        <v>58</v>
      </c>
      <c r="B30" s="953" t="s">
        <v>76</v>
      </c>
      <c r="C30" s="950" t="s">
        <v>50</v>
      </c>
      <c r="D30" s="1" t="s">
        <v>59</v>
      </c>
      <c r="E30" s="2"/>
      <c r="F30" s="950" t="s">
        <v>51</v>
      </c>
      <c r="G30" s="10"/>
    </row>
    <row r="31" spans="1:9" ht="13.8" thickBot="1">
      <c r="A31" s="952"/>
      <c r="B31" s="954"/>
      <c r="C31" s="951"/>
      <c r="D31" s="68" t="s">
        <v>60</v>
      </c>
      <c r="E31" s="69" t="s">
        <v>61</v>
      </c>
      <c r="F31" s="951"/>
      <c r="G31" s="10"/>
    </row>
    <row r="32" spans="1:9">
      <c r="A32" s="81" t="s">
        <v>207</v>
      </c>
      <c r="B32" s="33">
        <f>0.02*0.5</f>
        <v>0.01</v>
      </c>
      <c r="C32" s="225" t="s">
        <v>82</v>
      </c>
      <c r="D32" s="240">
        <f>B32*C6*(1-C8)</f>
        <v>0.50000000000000044</v>
      </c>
      <c r="E32" s="242">
        <f>B32*$C$7*(1-$C$8)/2000</f>
        <v>0.21900000000000019</v>
      </c>
      <c r="F32" s="614" t="s">
        <v>316</v>
      </c>
      <c r="G32" s="10"/>
    </row>
    <row r="33" spans="1:11" ht="15.6">
      <c r="A33" s="42" t="s">
        <v>93</v>
      </c>
      <c r="B33" s="647">
        <f>0.017*0.5</f>
        <v>8.5000000000000006E-3</v>
      </c>
      <c r="C33" s="32" t="s">
        <v>82</v>
      </c>
      <c r="D33" s="255">
        <f>B33*C6*(1-C8)</f>
        <v>0.42500000000000038</v>
      </c>
      <c r="E33" s="346">
        <f t="shared" ref="E33:E34" si="1">B33*$C$7*(1-$C$8)/2000</f>
        <v>0.18615000000000018</v>
      </c>
      <c r="F33" s="615" t="s">
        <v>316</v>
      </c>
      <c r="G33" s="10"/>
    </row>
    <row r="34" spans="1:11" ht="16.2" thickBot="1">
      <c r="A34" s="46" t="s">
        <v>201</v>
      </c>
      <c r="B34" s="272">
        <f>B32*0.3</f>
        <v>3.0000000000000001E-3</v>
      </c>
      <c r="C34" s="344" t="s">
        <v>82</v>
      </c>
      <c r="D34" s="241">
        <f>B34*C6*(1-C8)</f>
        <v>0.15000000000000013</v>
      </c>
      <c r="E34" s="612">
        <f t="shared" si="1"/>
        <v>6.5700000000000064E-2</v>
      </c>
      <c r="F34" s="616" t="s">
        <v>84</v>
      </c>
      <c r="G34" s="10"/>
    </row>
    <row r="35" spans="1:11">
      <c r="A35" s="10"/>
      <c r="B35" s="10"/>
      <c r="C35" s="11"/>
      <c r="D35" s="11"/>
      <c r="E35" s="11"/>
      <c r="F35" s="11"/>
      <c r="G35" s="10"/>
    </row>
    <row r="36" spans="1:11">
      <c r="A36" s="45" t="s">
        <v>64</v>
      </c>
      <c r="B36" s="7"/>
      <c r="C36" s="7"/>
      <c r="D36" s="7"/>
      <c r="E36" s="7"/>
      <c r="F36" s="11"/>
      <c r="G36" s="10"/>
    </row>
    <row r="37" spans="1:11">
      <c r="A37" s="37" t="s">
        <v>65</v>
      </c>
      <c r="B37" s="7"/>
      <c r="C37" s="7"/>
      <c r="D37" s="7"/>
      <c r="E37" s="7"/>
      <c r="F37" s="11"/>
      <c r="G37" s="10"/>
    </row>
    <row r="38" spans="1:11">
      <c r="A38" s="325" t="s">
        <v>503</v>
      </c>
      <c r="B38" s="7"/>
      <c r="C38" s="7"/>
      <c r="D38" s="11"/>
      <c r="E38" s="11"/>
      <c r="F38" s="11"/>
      <c r="G38" s="10"/>
    </row>
    <row r="39" spans="1:11">
      <c r="A39" s="325" t="s">
        <v>493</v>
      </c>
    </row>
    <row r="40" spans="1:11">
      <c r="A40" s="325" t="s">
        <v>488</v>
      </c>
    </row>
    <row r="42" spans="1:11">
      <c r="B42" s="537" t="s">
        <v>422</v>
      </c>
      <c r="C42" s="364"/>
      <c r="D42" s="364"/>
      <c r="E42" s="364"/>
      <c r="F42" s="364"/>
      <c r="G42" s="364"/>
      <c r="H42" s="364"/>
      <c r="I42" s="364"/>
      <c r="J42" s="364"/>
      <c r="K42" s="364"/>
    </row>
    <row r="43" spans="1:11">
      <c r="B43" s="364"/>
      <c r="C43" s="364"/>
      <c r="D43" s="364"/>
      <c r="E43" s="364"/>
      <c r="F43" s="364"/>
      <c r="G43" s="364"/>
      <c r="H43" s="364"/>
      <c r="I43" s="364"/>
      <c r="J43" s="364"/>
      <c r="K43" s="364"/>
    </row>
    <row r="44" spans="1:11">
      <c r="B44" s="364" t="s">
        <v>412</v>
      </c>
      <c r="C44" s="364"/>
      <c r="D44" s="364"/>
      <c r="E44" s="541">
        <v>24</v>
      </c>
      <c r="F44" s="364"/>
      <c r="G44" s="364" t="s">
        <v>427</v>
      </c>
      <c r="H44" s="364"/>
      <c r="I44" s="364"/>
      <c r="J44" s="364">
        <f>E44*C6</f>
        <v>24000</v>
      </c>
      <c r="K44" s="364"/>
    </row>
    <row r="45" spans="1:11"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  <row r="46" spans="1:11">
      <c r="B46" s="7"/>
      <c r="C46" s="319" t="s">
        <v>413</v>
      </c>
      <c r="D46" s="319" t="s">
        <v>414</v>
      </c>
      <c r="E46" s="319" t="s">
        <v>406</v>
      </c>
      <c r="F46" s="7"/>
      <c r="G46" s="319" t="s">
        <v>410</v>
      </c>
      <c r="H46" s="364"/>
      <c r="I46" s="364"/>
      <c r="J46" s="364"/>
      <c r="K46" s="364"/>
    </row>
    <row r="47" spans="1:11">
      <c r="B47" s="319" t="s">
        <v>259</v>
      </c>
      <c r="C47" s="83" t="s">
        <v>409</v>
      </c>
      <c r="D47" s="7"/>
      <c r="E47" s="7"/>
      <c r="F47" s="7"/>
      <c r="G47" s="83"/>
      <c r="H47" s="364"/>
      <c r="I47" s="364"/>
      <c r="J47" s="364"/>
      <c r="K47" s="364"/>
    </row>
    <row r="48" spans="1:11">
      <c r="B48" s="319" t="s">
        <v>428</v>
      </c>
      <c r="C48" s="542">
        <f>D19</f>
        <v>8.0750000000000058E-2</v>
      </c>
      <c r="D48" s="7">
        <f>C48*E44</f>
        <v>1.9380000000000015</v>
      </c>
      <c r="E48" s="7">
        <f>D48*365/2000</f>
        <v>0.3536850000000003</v>
      </c>
      <c r="F48" s="7"/>
      <c r="G48" s="83">
        <f>E48-E19</f>
        <v>0.31831650000000028</v>
      </c>
      <c r="H48" s="364"/>
      <c r="I48" s="364"/>
      <c r="J48" s="364"/>
      <c r="K48" s="364"/>
    </row>
    <row r="49" spans="2:11">
      <c r="B49" s="319" t="s">
        <v>429</v>
      </c>
      <c r="C49" s="542">
        <f>D33</f>
        <v>0.42500000000000038</v>
      </c>
      <c r="D49" s="7">
        <f>C49*E44</f>
        <v>10.20000000000001</v>
      </c>
      <c r="E49" s="7">
        <f>D49*365/2000</f>
        <v>1.8615000000000017</v>
      </c>
      <c r="F49" s="7"/>
      <c r="G49" s="83">
        <f>E49-E33</f>
        <v>1.6753500000000014</v>
      </c>
      <c r="H49" s="364"/>
      <c r="I49" s="364"/>
      <c r="J49" s="364"/>
      <c r="K49" s="364"/>
    </row>
    <row r="50" spans="2:11">
      <c r="B50" s="319" t="s">
        <v>258</v>
      </c>
      <c r="C50" s="543" t="s">
        <v>409</v>
      </c>
      <c r="D50" s="7"/>
      <c r="E50" s="7"/>
      <c r="F50" s="7"/>
      <c r="G50" s="540"/>
      <c r="H50" s="364"/>
      <c r="I50" s="364"/>
      <c r="J50" s="364"/>
      <c r="K50" s="364"/>
    </row>
  </sheetData>
  <mergeCells count="12">
    <mergeCell ref="B3:H3"/>
    <mergeCell ref="F30:F31"/>
    <mergeCell ref="A10:B11"/>
    <mergeCell ref="A16:A17"/>
    <mergeCell ref="B16:B17"/>
    <mergeCell ref="C16:C17"/>
    <mergeCell ref="F16:F17"/>
    <mergeCell ref="A5:D5"/>
    <mergeCell ref="A6:B6"/>
    <mergeCell ref="A30:A31"/>
    <mergeCell ref="B30:B31"/>
    <mergeCell ref="C30:C31"/>
  </mergeCells>
  <pageMargins left="0.7" right="0.2" top="0.75" bottom="0.75" header="0.3" footer="0.3"/>
  <pageSetup scale="7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D16" sqref="D16"/>
    </sheetView>
  </sheetViews>
  <sheetFormatPr defaultRowHeight="13.2"/>
  <cols>
    <col min="1" max="1" width="14.5546875" customWidth="1"/>
    <col min="3" max="3" width="11.88671875" customWidth="1"/>
    <col min="9" max="9" width="13.88671875" customWidth="1"/>
  </cols>
  <sheetData>
    <row r="1" spans="1:10">
      <c r="A1" s="38" t="s">
        <v>70</v>
      </c>
      <c r="B1" s="5" t="s">
        <v>342</v>
      </c>
      <c r="C1" s="7"/>
      <c r="D1" s="459"/>
      <c r="E1" s="7"/>
      <c r="F1" s="7"/>
      <c r="G1" s="7"/>
      <c r="H1" s="7"/>
      <c r="I1" s="7"/>
    </row>
    <row r="2" spans="1:10">
      <c r="A2" s="40" t="s">
        <v>1</v>
      </c>
      <c r="B2" s="5"/>
      <c r="C2" s="7"/>
      <c r="D2" s="9"/>
      <c r="E2" s="10"/>
      <c r="F2" s="11"/>
      <c r="G2" s="10"/>
      <c r="H2" s="7"/>
      <c r="I2" s="7"/>
    </row>
    <row r="3" spans="1:10">
      <c r="A3" s="40" t="s">
        <v>91</v>
      </c>
      <c r="B3" s="39" t="s">
        <v>343</v>
      </c>
      <c r="C3" s="7"/>
      <c r="D3" s="9"/>
      <c r="E3" s="10"/>
      <c r="F3" s="11"/>
      <c r="G3" s="10"/>
      <c r="H3" s="7"/>
      <c r="I3" s="7"/>
    </row>
    <row r="4" spans="1:10" ht="13.8" thickBot="1">
      <c r="A4" s="8"/>
      <c r="B4" s="8"/>
      <c r="C4" s="5"/>
      <c r="D4" s="9"/>
      <c r="E4" s="10"/>
      <c r="F4" s="11"/>
      <c r="G4" s="10"/>
      <c r="H4" s="7"/>
      <c r="I4" s="7"/>
    </row>
    <row r="5" spans="1:10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7"/>
      <c r="I5" s="7"/>
    </row>
    <row r="6" spans="1:10">
      <c r="A6" s="955" t="s">
        <v>69</v>
      </c>
      <c r="B6" s="956"/>
      <c r="C6" s="19">
        <v>1000</v>
      </c>
      <c r="D6" s="463" t="s">
        <v>72</v>
      </c>
      <c r="E6" s="18">
        <v>1</v>
      </c>
      <c r="F6" s="7"/>
      <c r="G6" s="7"/>
      <c r="H6" s="7"/>
      <c r="I6" s="7"/>
    </row>
    <row r="7" spans="1:10">
      <c r="A7" s="460" t="s">
        <v>234</v>
      </c>
      <c r="B7" s="462"/>
      <c r="C7" s="49">
        <v>1</v>
      </c>
      <c r="D7" s="463"/>
      <c r="E7" s="18"/>
      <c r="F7" s="7"/>
      <c r="G7" s="7"/>
      <c r="H7" s="7"/>
      <c r="I7" s="7"/>
    </row>
    <row r="8" spans="1:10">
      <c r="A8" s="460" t="s">
        <v>235</v>
      </c>
      <c r="B8" s="462"/>
      <c r="C8" s="49">
        <v>0.99</v>
      </c>
      <c r="D8" s="463"/>
      <c r="E8" s="18"/>
      <c r="F8" s="7"/>
      <c r="G8" s="7"/>
      <c r="H8" s="7"/>
      <c r="I8" s="7"/>
    </row>
    <row r="9" spans="1:10">
      <c r="A9" s="957" t="s">
        <v>55</v>
      </c>
      <c r="B9" s="958"/>
      <c r="C9" s="21">
        <v>24</v>
      </c>
      <c r="D9" s="463" t="s">
        <v>56</v>
      </c>
      <c r="E9" s="18">
        <v>1</v>
      </c>
      <c r="F9" s="7"/>
      <c r="G9" s="7"/>
      <c r="H9" s="7"/>
      <c r="I9" s="7"/>
    </row>
    <row r="10" spans="1:10" ht="13.8" thickBot="1">
      <c r="A10" s="959"/>
      <c r="B10" s="960"/>
      <c r="C10" s="22">
        <v>8760</v>
      </c>
      <c r="D10" s="23" t="s">
        <v>57</v>
      </c>
      <c r="E10" s="564" t="s">
        <v>424</v>
      </c>
      <c r="F10" s="7"/>
      <c r="G10" s="7"/>
      <c r="H10" s="7"/>
      <c r="I10" s="7"/>
    </row>
    <row r="11" spans="1:10">
      <c r="A11" s="11"/>
      <c r="B11" s="11"/>
      <c r="C11" s="11"/>
      <c r="D11" s="11"/>
      <c r="E11" s="25"/>
      <c r="F11" s="11"/>
      <c r="G11" s="10"/>
      <c r="H11" s="7"/>
      <c r="I11" s="7"/>
    </row>
    <row r="12" spans="1:10" ht="13.8" thickBot="1">
      <c r="A12" s="11"/>
      <c r="B12" s="11"/>
      <c r="C12" s="11"/>
      <c r="D12" s="11"/>
      <c r="E12" s="25"/>
      <c r="F12" s="11"/>
      <c r="G12" s="10"/>
      <c r="H12" s="7"/>
      <c r="I12" s="7"/>
    </row>
    <row r="13" spans="1:10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  <c r="H13" s="7"/>
      <c r="I13" s="7"/>
    </row>
    <row r="14" spans="1:10" ht="13.8" thickBot="1">
      <c r="A14" s="952"/>
      <c r="B14" s="954"/>
      <c r="C14" s="951"/>
      <c r="D14" s="68" t="s">
        <v>60</v>
      </c>
      <c r="E14" s="69" t="s">
        <v>61</v>
      </c>
      <c r="F14" s="951"/>
      <c r="G14" s="10"/>
      <c r="H14" s="7"/>
      <c r="I14" s="7"/>
    </row>
    <row r="15" spans="1:10">
      <c r="A15" s="81" t="s">
        <v>207</v>
      </c>
      <c r="B15" s="33">
        <f>0.02*0.5</f>
        <v>0.01</v>
      </c>
      <c r="C15" s="225" t="s">
        <v>82</v>
      </c>
      <c r="D15" s="240">
        <f>B15*C6*(C7)*(1-C8)</f>
        <v>0.10000000000000009</v>
      </c>
      <c r="E15" s="611">
        <f>D15*$C$10/10/2000</f>
        <v>4.380000000000004E-2</v>
      </c>
      <c r="F15" s="614" t="s">
        <v>316</v>
      </c>
      <c r="G15" s="10"/>
      <c r="H15" s="7"/>
      <c r="I15" s="7"/>
      <c r="J15" t="s">
        <v>219</v>
      </c>
    </row>
    <row r="16" spans="1:10" ht="15.6">
      <c r="A16" s="42" t="s">
        <v>93</v>
      </c>
      <c r="B16" s="647">
        <f>0.017*0.5</f>
        <v>8.5000000000000006E-3</v>
      </c>
      <c r="C16" s="32" t="s">
        <v>82</v>
      </c>
      <c r="D16" s="577">
        <f>B16*C6*C7*(1-C8)</f>
        <v>8.5000000000000075E-2</v>
      </c>
      <c r="E16" s="469">
        <f>D16*$C$10/10/2000</f>
        <v>3.7230000000000034E-2</v>
      </c>
      <c r="F16" s="615" t="s">
        <v>316</v>
      </c>
      <c r="G16" s="10"/>
      <c r="H16" s="7"/>
      <c r="I16" s="7"/>
    </row>
    <row r="17" spans="1:11" ht="16.2" thickBot="1">
      <c r="A17" s="46" t="s">
        <v>201</v>
      </c>
      <c r="B17" s="272">
        <f>B15*0.3</f>
        <v>3.0000000000000001E-3</v>
      </c>
      <c r="C17" s="344" t="s">
        <v>82</v>
      </c>
      <c r="D17" s="613">
        <f>B17*C6*C7*(1-C8)</f>
        <v>3.0000000000000027E-2</v>
      </c>
      <c r="E17" s="612">
        <f>D17*$C$10/10/2000</f>
        <v>1.3140000000000011E-2</v>
      </c>
      <c r="F17" s="616" t="s">
        <v>84</v>
      </c>
      <c r="G17" s="10"/>
      <c r="H17" s="7"/>
      <c r="I17" s="7"/>
    </row>
    <row r="18" spans="1:11">
      <c r="A18" s="10"/>
      <c r="B18" s="10"/>
      <c r="C18" s="11"/>
      <c r="D18" s="11"/>
      <c r="E18" s="11"/>
      <c r="F18" s="11"/>
      <c r="G18" s="10"/>
      <c r="H18" s="7"/>
      <c r="I18" s="7"/>
    </row>
    <row r="19" spans="1:11">
      <c r="A19" s="45" t="s">
        <v>64</v>
      </c>
      <c r="B19" s="7"/>
      <c r="C19" s="7"/>
      <c r="D19" s="7"/>
      <c r="E19" s="7"/>
      <c r="F19" s="11"/>
      <c r="G19" s="10"/>
      <c r="H19" s="7"/>
      <c r="I19" s="7"/>
    </row>
    <row r="20" spans="1:11">
      <c r="A20" s="37" t="s">
        <v>65</v>
      </c>
      <c r="B20" s="7"/>
      <c r="C20" s="7"/>
      <c r="D20" s="7"/>
      <c r="E20" s="7"/>
      <c r="F20" s="11"/>
      <c r="G20" s="10"/>
      <c r="H20" s="7"/>
      <c r="I20" s="7"/>
    </row>
    <row r="21" spans="1:11">
      <c r="A21" s="325" t="s">
        <v>503</v>
      </c>
      <c r="B21" s="7"/>
      <c r="C21" s="7"/>
      <c r="D21" s="11"/>
      <c r="E21" s="11"/>
      <c r="F21" s="11"/>
      <c r="G21" s="10"/>
      <c r="H21" s="7"/>
      <c r="I21" s="7"/>
    </row>
    <row r="22" spans="1:11">
      <c r="A22" s="325" t="s">
        <v>493</v>
      </c>
    </row>
    <row r="23" spans="1:11">
      <c r="A23" s="325" t="s">
        <v>430</v>
      </c>
    </row>
    <row r="25" spans="1:11">
      <c r="B25" s="537" t="s">
        <v>422</v>
      </c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1"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1">
      <c r="B27" s="364" t="s">
        <v>412</v>
      </c>
      <c r="C27" s="364"/>
      <c r="D27" s="364"/>
      <c r="E27" s="541">
        <v>24</v>
      </c>
      <c r="F27" s="364"/>
      <c r="G27" s="364" t="s">
        <v>427</v>
      </c>
      <c r="H27" s="364"/>
      <c r="I27" s="364"/>
      <c r="J27" s="364">
        <f>E27*C6</f>
        <v>24000</v>
      </c>
      <c r="K27" s="364"/>
    </row>
    <row r="28" spans="1:11">
      <c r="B28" s="364"/>
      <c r="C28" s="364"/>
      <c r="D28" s="364"/>
      <c r="E28" s="364"/>
      <c r="F28" s="364"/>
      <c r="G28" s="364"/>
      <c r="H28" s="364"/>
      <c r="I28" s="364"/>
      <c r="J28" s="364"/>
      <c r="K28" s="364"/>
    </row>
    <row r="29" spans="1:11">
      <c r="B29" s="7"/>
      <c r="C29" s="319" t="s">
        <v>413</v>
      </c>
      <c r="D29" s="319" t="s">
        <v>414</v>
      </c>
      <c r="E29" s="319" t="s">
        <v>406</v>
      </c>
      <c r="F29" s="7"/>
      <c r="G29" s="319" t="s">
        <v>410</v>
      </c>
      <c r="H29" s="364"/>
      <c r="I29" s="364"/>
      <c r="J29" s="364"/>
      <c r="K29" s="364"/>
    </row>
    <row r="30" spans="1:11">
      <c r="B30" s="319" t="s">
        <v>259</v>
      </c>
      <c r="C30" s="83" t="s">
        <v>409</v>
      </c>
      <c r="D30" s="7"/>
      <c r="E30" s="7"/>
      <c r="F30" s="7"/>
      <c r="G30" s="83"/>
      <c r="H30" s="364"/>
      <c r="I30" s="364"/>
      <c r="J30" s="364"/>
      <c r="K30" s="364"/>
    </row>
    <row r="31" spans="1:11">
      <c r="B31" s="319" t="s">
        <v>257</v>
      </c>
      <c r="C31" s="565">
        <f>D16</f>
        <v>8.5000000000000075E-2</v>
      </c>
      <c r="D31" s="566">
        <f>C31*E27</f>
        <v>2.0400000000000018</v>
      </c>
      <c r="E31" s="566">
        <f>D31*365/2000</f>
        <v>0.37230000000000035</v>
      </c>
      <c r="F31" s="7"/>
      <c r="G31" s="412">
        <f>E31-E16</f>
        <v>0.33507000000000031</v>
      </c>
      <c r="H31" s="364"/>
      <c r="I31" s="364"/>
      <c r="J31" s="364"/>
      <c r="K31" s="364"/>
    </row>
    <row r="32" spans="1:11">
      <c r="B32" s="319" t="s">
        <v>258</v>
      </c>
      <c r="C32" s="543" t="s">
        <v>409</v>
      </c>
      <c r="D32" s="7"/>
      <c r="E32" s="7"/>
      <c r="F32" s="7"/>
      <c r="G32" s="540"/>
      <c r="H32" s="364"/>
      <c r="I32" s="364"/>
      <c r="J32" s="364"/>
      <c r="K32" s="364"/>
    </row>
  </sheetData>
  <mergeCells count="7">
    <mergeCell ref="F13:F14"/>
    <mergeCell ref="A5:D5"/>
    <mergeCell ref="A6:B6"/>
    <mergeCell ref="A9:B10"/>
    <mergeCell ref="A13:A14"/>
    <mergeCell ref="B13:B14"/>
    <mergeCell ref="C13:C14"/>
  </mergeCells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  <pageSetUpPr fitToPage="1"/>
  </sheetPr>
  <dimension ref="A1:H37"/>
  <sheetViews>
    <sheetView workbookViewId="0">
      <selection activeCell="J9" sqref="J9"/>
    </sheetView>
  </sheetViews>
  <sheetFormatPr defaultColWidth="9.109375" defaultRowHeight="13.2"/>
  <cols>
    <col min="1" max="1" width="20.554687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2.5546875" style="7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48</v>
      </c>
      <c r="D1" s="6"/>
    </row>
    <row r="2" spans="1:8">
      <c r="A2" s="40" t="s">
        <v>1</v>
      </c>
      <c r="B2" s="5" t="s">
        <v>348</v>
      </c>
      <c r="D2" s="9"/>
      <c r="E2" s="10"/>
      <c r="F2" s="11"/>
      <c r="G2" s="10"/>
      <c r="H2" s="10"/>
    </row>
    <row r="3" spans="1:8">
      <c r="A3" s="40" t="s">
        <v>91</v>
      </c>
      <c r="B3" s="39" t="s">
        <v>32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 ht="13.5" customHeight="1">
      <c r="A6" s="961" t="s">
        <v>52</v>
      </c>
      <c r="B6" s="962"/>
      <c r="C6" s="13">
        <v>243</v>
      </c>
      <c r="D6" s="464" t="s">
        <v>53</v>
      </c>
      <c r="E6" s="15">
        <v>1</v>
      </c>
    </row>
    <row r="7" spans="1:8">
      <c r="A7" s="955" t="s">
        <v>66</v>
      </c>
      <c r="B7" s="956"/>
      <c r="C7" s="16">
        <v>1020</v>
      </c>
      <c r="D7" s="463" t="s">
        <v>67</v>
      </c>
      <c r="E7" s="18">
        <v>1</v>
      </c>
    </row>
    <row r="8" spans="1:8">
      <c r="A8" s="1006" t="s">
        <v>54</v>
      </c>
      <c r="B8" s="1007"/>
      <c r="C8" s="20">
        <f>C6/C7</f>
        <v>0.23823529411764705</v>
      </c>
      <c r="D8" s="463" t="s">
        <v>68</v>
      </c>
      <c r="E8" s="18"/>
    </row>
    <row r="9" spans="1:8">
      <c r="A9" s="1008"/>
      <c r="B9" s="1009"/>
      <c r="C9" s="320">
        <f>C8*C11</f>
        <v>2086.9411764705883</v>
      </c>
      <c r="D9" s="463" t="s">
        <v>95</v>
      </c>
      <c r="E9" s="18"/>
    </row>
    <row r="10" spans="1:8">
      <c r="A10" s="957" t="s">
        <v>55</v>
      </c>
      <c r="B10" s="958"/>
      <c r="C10" s="21">
        <v>24</v>
      </c>
      <c r="D10" s="463" t="s">
        <v>56</v>
      </c>
      <c r="E10" s="18">
        <v>1</v>
      </c>
    </row>
    <row r="11" spans="1:8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 ht="12.75" customHeight="1">
      <c r="A14" s="944" t="s">
        <v>58</v>
      </c>
      <c r="B14" s="953" t="s">
        <v>76</v>
      </c>
      <c r="C14" s="950" t="s">
        <v>50</v>
      </c>
      <c r="D14" s="465" t="s">
        <v>59</v>
      </c>
      <c r="E14" s="466"/>
      <c r="F14" s="950" t="s">
        <v>51</v>
      </c>
      <c r="G14" s="10"/>
    </row>
    <row r="15" spans="1:8" ht="12.75" customHeight="1" thickBot="1">
      <c r="A15" s="945"/>
      <c r="B15" s="970"/>
      <c r="C15" s="969"/>
      <c r="D15" s="477" t="s">
        <v>60</v>
      </c>
      <c r="E15" s="478" t="s">
        <v>61</v>
      </c>
      <c r="F15" s="969"/>
      <c r="G15" s="10"/>
    </row>
    <row r="16" spans="1:8" ht="15.6">
      <c r="A16" s="81" t="s">
        <v>79</v>
      </c>
      <c r="B16" s="238">
        <v>0.01</v>
      </c>
      <c r="C16" s="357" t="s">
        <v>221</v>
      </c>
      <c r="D16" s="226">
        <f>C6*B16</f>
        <v>2.4300000000000002</v>
      </c>
      <c r="E16" s="230">
        <f>D16*C11/2000</f>
        <v>10.643400000000002</v>
      </c>
      <c r="F16" s="15">
        <v>2</v>
      </c>
      <c r="G16" s="10"/>
      <c r="H16" s="319" t="s">
        <v>576</v>
      </c>
    </row>
    <row r="17" spans="1:8">
      <c r="A17" s="42" t="s">
        <v>78</v>
      </c>
      <c r="B17" s="31">
        <v>3.6999999999999998E-2</v>
      </c>
      <c r="C17" s="334" t="s">
        <v>221</v>
      </c>
      <c r="D17" s="228">
        <f>C6*B17</f>
        <v>8.9909999999999997</v>
      </c>
      <c r="E17" s="234">
        <f>D17*C11/2000</f>
        <v>39.380580000000002</v>
      </c>
      <c r="F17" s="18">
        <v>2</v>
      </c>
      <c r="G17" s="10"/>
      <c r="H17" s="319" t="s">
        <v>264</v>
      </c>
    </row>
    <row r="18" spans="1:8" ht="15.6">
      <c r="A18" s="42" t="s">
        <v>80</v>
      </c>
      <c r="B18" s="33">
        <v>0.6</v>
      </c>
      <c r="C18" s="32" t="s">
        <v>71</v>
      </c>
      <c r="D18" s="254">
        <f t="shared" ref="D18:D27" si="0">B18*$C$8</f>
        <v>0.14294117647058821</v>
      </c>
      <c r="E18" s="234">
        <f t="shared" ref="E18:E27" si="1">B18*$C$9/2000</f>
        <v>0.62608235294117653</v>
      </c>
      <c r="F18" s="18">
        <v>3</v>
      </c>
      <c r="G18" s="10"/>
    </row>
    <row r="19" spans="1:8">
      <c r="A19" s="42" t="s">
        <v>204</v>
      </c>
      <c r="B19" s="31">
        <v>1.9</v>
      </c>
      <c r="C19" s="32" t="s">
        <v>71</v>
      </c>
      <c r="D19" s="228">
        <f>B19*$C$8</f>
        <v>0.45264705882352935</v>
      </c>
      <c r="E19" s="234">
        <f>B19*$C$9/2000</f>
        <v>1.9825941176470587</v>
      </c>
      <c r="F19" s="18">
        <v>3</v>
      </c>
      <c r="G19" s="10"/>
    </row>
    <row r="20" spans="1:8" ht="15.6">
      <c r="A20" s="42" t="s">
        <v>75</v>
      </c>
      <c r="B20" s="31">
        <v>7.6</v>
      </c>
      <c r="C20" s="32" t="s">
        <v>71</v>
      </c>
      <c r="D20" s="228">
        <f t="shared" si="0"/>
        <v>1.8105882352941174</v>
      </c>
      <c r="E20" s="234">
        <f t="shared" si="1"/>
        <v>7.9303764705882349</v>
      </c>
      <c r="F20" s="18">
        <v>3</v>
      </c>
      <c r="G20" s="10"/>
    </row>
    <row r="21" spans="1:8" ht="15.6">
      <c r="A21" s="42" t="s">
        <v>194</v>
      </c>
      <c r="B21" s="31">
        <v>7.6</v>
      </c>
      <c r="C21" s="32" t="s">
        <v>71</v>
      </c>
      <c r="D21" s="228">
        <f>B21*$C$8</f>
        <v>1.8105882352941174</v>
      </c>
      <c r="E21" s="234">
        <f>B21*$C$9/2000</f>
        <v>7.9303764705882349</v>
      </c>
      <c r="F21" s="18">
        <v>3</v>
      </c>
      <c r="G21" s="10"/>
    </row>
    <row r="22" spans="1:8">
      <c r="A22" s="42" t="s">
        <v>77</v>
      </c>
      <c r="B22" s="31">
        <v>5.5</v>
      </c>
      <c r="C22" s="32" t="s">
        <v>71</v>
      </c>
      <c r="D22" s="228">
        <f t="shared" si="0"/>
        <v>1.3102941176470588</v>
      </c>
      <c r="E22" s="234">
        <f t="shared" si="1"/>
        <v>5.7390882352941182</v>
      </c>
      <c r="F22" s="18">
        <v>3</v>
      </c>
      <c r="G22" s="10"/>
    </row>
    <row r="23" spans="1:8">
      <c r="A23" s="249" t="s">
        <v>63</v>
      </c>
      <c r="B23" s="31">
        <v>5.0000000000000001E-4</v>
      </c>
      <c r="C23" s="32" t="s">
        <v>71</v>
      </c>
      <c r="D23" s="254">
        <f t="shared" si="0"/>
        <v>1.1911764705882352E-4</v>
      </c>
      <c r="E23" s="270">
        <f t="shared" si="1"/>
        <v>5.2173529411764707E-4</v>
      </c>
      <c r="F23" s="18">
        <v>3</v>
      </c>
      <c r="G23" s="10"/>
    </row>
    <row r="24" spans="1:8">
      <c r="A24" s="355" t="s">
        <v>489</v>
      </c>
      <c r="B24" s="273">
        <v>10</v>
      </c>
      <c r="C24" s="609" t="s">
        <v>490</v>
      </c>
      <c r="D24" s="254"/>
      <c r="E24" s="270"/>
      <c r="F24" s="18">
        <v>5</v>
      </c>
      <c r="G24" s="10"/>
    </row>
    <row r="25" spans="1:8" ht="15.6">
      <c r="A25" s="249" t="s">
        <v>197</v>
      </c>
      <c r="B25" s="31">
        <v>120000</v>
      </c>
      <c r="C25" s="32" t="s">
        <v>71</v>
      </c>
      <c r="D25" s="268">
        <f t="shared" si="0"/>
        <v>28588.235294117647</v>
      </c>
      <c r="E25" s="271">
        <f t="shared" si="1"/>
        <v>125216.4705882353</v>
      </c>
      <c r="F25" s="18">
        <v>3</v>
      </c>
      <c r="G25" s="10"/>
    </row>
    <row r="26" spans="1:8" ht="15.6">
      <c r="A26" s="567" t="s">
        <v>433</v>
      </c>
      <c r="B26" s="31">
        <v>0.64</v>
      </c>
      <c r="C26" s="32" t="s">
        <v>71</v>
      </c>
      <c r="D26" s="268">
        <f t="shared" si="0"/>
        <v>0.15247058823529411</v>
      </c>
      <c r="E26" s="271">
        <f t="shared" si="1"/>
        <v>0.66782117647058825</v>
      </c>
      <c r="F26" s="18">
        <v>3</v>
      </c>
      <c r="G26" s="10"/>
    </row>
    <row r="27" spans="1:8">
      <c r="A27" s="249" t="s">
        <v>198</v>
      </c>
      <c r="B27" s="31">
        <v>2.2999999999999998</v>
      </c>
      <c r="C27" s="32" t="s">
        <v>71</v>
      </c>
      <c r="D27" s="268">
        <f t="shared" si="0"/>
        <v>0.54794117647058815</v>
      </c>
      <c r="E27" s="271">
        <f t="shared" si="1"/>
        <v>2.3999823529411763</v>
      </c>
      <c r="F27" s="18">
        <v>3</v>
      </c>
      <c r="G27" s="10"/>
    </row>
    <row r="28" spans="1:8" ht="16.2" thickBot="1">
      <c r="A28" s="43" t="s">
        <v>199</v>
      </c>
      <c r="B28" s="34"/>
      <c r="C28" s="35"/>
      <c r="D28" s="269">
        <f>D25+D26*298+D27*25</f>
        <v>28647.37005882353</v>
      </c>
      <c r="E28" s="479">
        <f>E25+E26*298+E27*25</f>
        <v>125475.48085764707</v>
      </c>
      <c r="F28" s="24">
        <v>4</v>
      </c>
      <c r="G28" s="10"/>
    </row>
    <row r="29" spans="1:8">
      <c r="A29" s="10"/>
      <c r="B29" s="10"/>
      <c r="C29" s="11"/>
      <c r="D29" s="11"/>
      <c r="E29" s="11"/>
      <c r="F29" s="11"/>
      <c r="G29" s="10"/>
      <c r="H29" s="10"/>
    </row>
    <row r="30" spans="1:8">
      <c r="A30" s="45" t="s">
        <v>64</v>
      </c>
      <c r="D30" s="11"/>
      <c r="E30" s="11"/>
      <c r="F30" s="11"/>
      <c r="G30" s="10"/>
      <c r="H30" s="10"/>
    </row>
    <row r="31" spans="1:8">
      <c r="A31" s="37" t="s">
        <v>65</v>
      </c>
      <c r="D31" s="11"/>
      <c r="E31" s="11"/>
      <c r="F31" s="11"/>
      <c r="G31" s="10"/>
      <c r="H31" s="10"/>
    </row>
    <row r="32" spans="1:8">
      <c r="A32" s="325" t="s">
        <v>315</v>
      </c>
      <c r="D32" s="11"/>
      <c r="E32" s="11"/>
      <c r="F32" s="11"/>
      <c r="G32" s="10"/>
      <c r="H32" s="10"/>
    </row>
    <row r="33" spans="1:1">
      <c r="A33" s="325" t="s">
        <v>85</v>
      </c>
    </row>
    <row r="34" spans="1:1">
      <c r="A34" s="319" t="s">
        <v>216</v>
      </c>
    </row>
    <row r="35" spans="1:1">
      <c r="A35" s="319" t="s">
        <v>573</v>
      </c>
    </row>
    <row r="37" spans="1:1">
      <c r="A37" s="103"/>
    </row>
  </sheetData>
  <mergeCells count="9">
    <mergeCell ref="A14:A15"/>
    <mergeCell ref="B14:B15"/>
    <mergeCell ref="C14:C15"/>
    <mergeCell ref="F14:F15"/>
    <mergeCell ref="A5:D5"/>
    <mergeCell ref="A6:B6"/>
    <mergeCell ref="A7:B7"/>
    <mergeCell ref="A8:B9"/>
    <mergeCell ref="A10:B11"/>
  </mergeCells>
  <phoneticPr fontId="6" type="noConversion"/>
  <pageMargins left="0.75" right="0.75" top="1" bottom="1" header="0.5" footer="0.5"/>
  <pageSetup scale="7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  <pageSetUpPr fitToPage="1"/>
  </sheetPr>
  <dimension ref="A1:H37"/>
  <sheetViews>
    <sheetView workbookViewId="0">
      <selection activeCell="K13" sqref="K13"/>
    </sheetView>
  </sheetViews>
  <sheetFormatPr defaultColWidth="9.109375" defaultRowHeight="13.2"/>
  <cols>
    <col min="1" max="1" width="19.66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1.33203125" style="7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49</v>
      </c>
      <c r="D1" s="6"/>
    </row>
    <row r="2" spans="1:8">
      <c r="A2" s="40" t="s">
        <v>1</v>
      </c>
      <c r="B2" s="5" t="s">
        <v>347</v>
      </c>
      <c r="D2" s="9"/>
      <c r="E2" s="10"/>
      <c r="F2" s="11"/>
      <c r="G2" s="10"/>
      <c r="H2" s="10"/>
    </row>
    <row r="3" spans="1:8">
      <c r="A3" s="40" t="s">
        <v>91</v>
      </c>
      <c r="B3" s="39" t="s">
        <v>32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59"/>
      <c r="H5" s="459"/>
    </row>
    <row r="6" spans="1:8">
      <c r="A6" s="961" t="s">
        <v>52</v>
      </c>
      <c r="B6" s="962"/>
      <c r="C6" s="13">
        <v>243</v>
      </c>
      <c r="D6" s="464" t="s">
        <v>53</v>
      </c>
      <c r="E6" s="15">
        <v>1</v>
      </c>
    </row>
    <row r="7" spans="1:8">
      <c r="A7" s="955" t="s">
        <v>66</v>
      </c>
      <c r="B7" s="956"/>
      <c r="C7" s="16">
        <v>1020</v>
      </c>
      <c r="D7" s="463" t="s">
        <v>67</v>
      </c>
      <c r="E7" s="18">
        <v>1</v>
      </c>
    </row>
    <row r="8" spans="1:8">
      <c r="A8" s="1006" t="s">
        <v>54</v>
      </c>
      <c r="B8" s="1007"/>
      <c r="C8" s="20">
        <f>C6/C7</f>
        <v>0.23823529411764705</v>
      </c>
      <c r="D8" s="463" t="s">
        <v>68</v>
      </c>
      <c r="E8" s="18"/>
    </row>
    <row r="9" spans="1:8">
      <c r="A9" s="1008"/>
      <c r="B9" s="1009"/>
      <c r="C9" s="320">
        <f>C8*C11</f>
        <v>2086.9411764705883</v>
      </c>
      <c r="D9" s="463" t="s">
        <v>95</v>
      </c>
      <c r="E9" s="18"/>
    </row>
    <row r="10" spans="1:8">
      <c r="A10" s="957" t="s">
        <v>55</v>
      </c>
      <c r="B10" s="958"/>
      <c r="C10" s="21">
        <v>24</v>
      </c>
      <c r="D10" s="463" t="s">
        <v>56</v>
      </c>
      <c r="E10" s="18">
        <v>1</v>
      </c>
    </row>
    <row r="11" spans="1:8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8">
      <c r="A12" s="11"/>
      <c r="B12" s="11"/>
      <c r="C12" s="11"/>
      <c r="D12" s="11"/>
      <c r="E12" s="25"/>
      <c r="F12" s="11"/>
      <c r="G12" s="10"/>
      <c r="H12" s="10"/>
    </row>
    <row r="13" spans="1:8" ht="13.8" thickBot="1">
      <c r="A13" s="11"/>
      <c r="B13" s="11"/>
      <c r="C13" s="11"/>
      <c r="D13" s="11"/>
      <c r="E13" s="25"/>
      <c r="F13" s="11"/>
      <c r="G13" s="10"/>
      <c r="H13" s="10"/>
    </row>
    <row r="14" spans="1:8" ht="12.75" customHeight="1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8" ht="12.75" customHeight="1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8" ht="15.6">
      <c r="A16" s="81" t="s">
        <v>79</v>
      </c>
      <c r="B16" s="238">
        <v>0.01</v>
      </c>
      <c r="C16" s="357" t="s">
        <v>221</v>
      </c>
      <c r="D16" s="226">
        <f>C6*B16</f>
        <v>2.4300000000000002</v>
      </c>
      <c r="E16" s="230">
        <f>D16*C11/2000</f>
        <v>10.643400000000002</v>
      </c>
      <c r="F16" s="15">
        <v>2</v>
      </c>
      <c r="G16" s="10"/>
      <c r="H16" s="319" t="s">
        <v>576</v>
      </c>
    </row>
    <row r="17" spans="1:8">
      <c r="A17" s="42" t="s">
        <v>78</v>
      </c>
      <c r="B17" s="31">
        <v>3.6999999999999998E-2</v>
      </c>
      <c r="C17" s="334" t="s">
        <v>221</v>
      </c>
      <c r="D17" s="228">
        <f>C6*B17</f>
        <v>8.9909999999999997</v>
      </c>
      <c r="E17" s="234">
        <f>D17*C11/2000</f>
        <v>39.380580000000002</v>
      </c>
      <c r="F17" s="18">
        <v>2</v>
      </c>
      <c r="G17" s="10"/>
      <c r="H17" s="319" t="s">
        <v>264</v>
      </c>
    </row>
    <row r="18" spans="1:8" ht="15.6">
      <c r="A18" s="42" t="s">
        <v>80</v>
      </c>
      <c r="B18" s="33">
        <v>0.6</v>
      </c>
      <c r="C18" s="32" t="s">
        <v>71</v>
      </c>
      <c r="D18" s="254">
        <f t="shared" ref="D18:D27" si="0">B18*$C$8</f>
        <v>0.14294117647058821</v>
      </c>
      <c r="E18" s="234">
        <f t="shared" ref="E18:E27" si="1">B18*$C$9/2000</f>
        <v>0.62608235294117653</v>
      </c>
      <c r="F18" s="18">
        <v>3</v>
      </c>
      <c r="G18" s="10"/>
    </row>
    <row r="19" spans="1:8">
      <c r="A19" s="42" t="s">
        <v>204</v>
      </c>
      <c r="B19" s="31">
        <v>1.9</v>
      </c>
      <c r="C19" s="32" t="s">
        <v>71</v>
      </c>
      <c r="D19" s="228">
        <f>B19*$C$8</f>
        <v>0.45264705882352935</v>
      </c>
      <c r="E19" s="234">
        <f>B19*$C$9/2000</f>
        <v>1.9825941176470587</v>
      </c>
      <c r="F19" s="18">
        <v>3</v>
      </c>
      <c r="G19" s="10"/>
    </row>
    <row r="20" spans="1:8" ht="15.6">
      <c r="A20" s="42" t="s">
        <v>75</v>
      </c>
      <c r="B20" s="31">
        <v>7.6</v>
      </c>
      <c r="C20" s="32" t="s">
        <v>71</v>
      </c>
      <c r="D20" s="228">
        <f t="shared" si="0"/>
        <v>1.8105882352941174</v>
      </c>
      <c r="E20" s="234">
        <f t="shared" si="1"/>
        <v>7.9303764705882349</v>
      </c>
      <c r="F20" s="18">
        <v>3</v>
      </c>
      <c r="G20" s="10"/>
    </row>
    <row r="21" spans="1:8" ht="15.6">
      <c r="A21" s="42" t="s">
        <v>194</v>
      </c>
      <c r="B21" s="31">
        <v>7.6</v>
      </c>
      <c r="C21" s="32" t="s">
        <v>71</v>
      </c>
      <c r="D21" s="228">
        <f>B21*$C$8</f>
        <v>1.8105882352941174</v>
      </c>
      <c r="E21" s="234">
        <f>B21*$C$9/2000</f>
        <v>7.9303764705882349</v>
      </c>
      <c r="F21" s="18">
        <v>3</v>
      </c>
      <c r="G21" s="10"/>
    </row>
    <row r="22" spans="1:8">
      <c r="A22" s="42" t="s">
        <v>77</v>
      </c>
      <c r="B22" s="31">
        <v>5.5</v>
      </c>
      <c r="C22" s="32" t="s">
        <v>71</v>
      </c>
      <c r="D22" s="228">
        <f t="shared" si="0"/>
        <v>1.3102941176470588</v>
      </c>
      <c r="E22" s="234">
        <f t="shared" si="1"/>
        <v>5.7390882352941182</v>
      </c>
      <c r="F22" s="18">
        <v>3</v>
      </c>
      <c r="G22" s="10"/>
    </row>
    <row r="23" spans="1:8">
      <c r="A23" s="249" t="s">
        <v>63</v>
      </c>
      <c r="B23" s="31">
        <v>5.0000000000000001E-4</v>
      </c>
      <c r="C23" s="32" t="s">
        <v>71</v>
      </c>
      <c r="D23" s="254">
        <f t="shared" si="0"/>
        <v>1.1911764705882352E-4</v>
      </c>
      <c r="E23" s="270">
        <f t="shared" si="1"/>
        <v>5.2173529411764707E-4</v>
      </c>
      <c r="F23" s="18">
        <v>3</v>
      </c>
      <c r="G23" s="10"/>
    </row>
    <row r="24" spans="1:8">
      <c r="A24" s="355" t="s">
        <v>489</v>
      </c>
      <c r="B24" s="273">
        <v>10</v>
      </c>
      <c r="C24" s="609" t="s">
        <v>490</v>
      </c>
      <c r="D24" s="254"/>
      <c r="E24" s="270"/>
      <c r="F24" s="18">
        <v>5</v>
      </c>
      <c r="G24" s="10"/>
    </row>
    <row r="25" spans="1:8" ht="15.6">
      <c r="A25" s="249" t="s">
        <v>197</v>
      </c>
      <c r="B25" s="31">
        <v>120000</v>
      </c>
      <c r="C25" s="32" t="s">
        <v>71</v>
      </c>
      <c r="D25" s="268">
        <f t="shared" si="0"/>
        <v>28588.235294117647</v>
      </c>
      <c r="E25" s="271">
        <f t="shared" si="1"/>
        <v>125216.4705882353</v>
      </c>
      <c r="F25" s="18">
        <v>3</v>
      </c>
      <c r="G25" s="10"/>
    </row>
    <row r="26" spans="1:8" ht="15.6">
      <c r="A26" s="567" t="s">
        <v>433</v>
      </c>
      <c r="B26" s="31">
        <v>0.64</v>
      </c>
      <c r="C26" s="32" t="s">
        <v>71</v>
      </c>
      <c r="D26" s="268">
        <f t="shared" si="0"/>
        <v>0.15247058823529411</v>
      </c>
      <c r="E26" s="271">
        <f t="shared" si="1"/>
        <v>0.66782117647058825</v>
      </c>
      <c r="F26" s="18">
        <v>3</v>
      </c>
      <c r="G26" s="10"/>
    </row>
    <row r="27" spans="1:8">
      <c r="A27" s="249" t="s">
        <v>198</v>
      </c>
      <c r="B27" s="31">
        <v>2.2999999999999998</v>
      </c>
      <c r="C27" s="32" t="s">
        <v>71</v>
      </c>
      <c r="D27" s="268">
        <f t="shared" si="0"/>
        <v>0.54794117647058815</v>
      </c>
      <c r="E27" s="271">
        <f t="shared" si="1"/>
        <v>2.3999823529411763</v>
      </c>
      <c r="F27" s="18">
        <v>3</v>
      </c>
      <c r="G27" s="10"/>
    </row>
    <row r="28" spans="1:8" ht="16.2" thickBot="1">
      <c r="A28" s="43" t="s">
        <v>199</v>
      </c>
      <c r="B28" s="34"/>
      <c r="C28" s="35"/>
      <c r="D28" s="269">
        <f>D25+D26*298+D27*25</f>
        <v>28647.37005882353</v>
      </c>
      <c r="E28" s="269">
        <f>E25+E26*298+E27*25</f>
        <v>125475.48085764707</v>
      </c>
      <c r="F28" s="24">
        <v>4</v>
      </c>
      <c r="G28" s="10"/>
    </row>
    <row r="29" spans="1:8">
      <c r="A29" s="10"/>
      <c r="B29" s="10"/>
      <c r="C29" s="11"/>
      <c r="D29" s="11"/>
      <c r="E29" s="11"/>
      <c r="F29" s="11"/>
      <c r="G29" s="10"/>
      <c r="H29" s="10"/>
    </row>
    <row r="30" spans="1:8">
      <c r="A30" s="45" t="s">
        <v>64</v>
      </c>
      <c r="D30" s="11"/>
      <c r="E30" s="11"/>
      <c r="F30" s="11"/>
      <c r="G30" s="10"/>
      <c r="H30" s="10"/>
    </row>
    <row r="31" spans="1:8">
      <c r="A31" s="37" t="s">
        <v>65</v>
      </c>
      <c r="D31" s="11"/>
      <c r="E31" s="11"/>
      <c r="F31" s="11"/>
      <c r="G31" s="10"/>
      <c r="H31" s="10"/>
    </row>
    <row r="32" spans="1:8">
      <c r="A32" s="325" t="s">
        <v>315</v>
      </c>
      <c r="D32" s="11"/>
      <c r="E32" s="11"/>
      <c r="F32" s="11"/>
      <c r="G32" s="10"/>
      <c r="H32" s="10"/>
    </row>
    <row r="33" spans="1:1">
      <c r="A33" s="325" t="s">
        <v>85</v>
      </c>
    </row>
    <row r="34" spans="1:1">
      <c r="A34" s="319" t="s">
        <v>216</v>
      </c>
    </row>
    <row r="35" spans="1:1">
      <c r="A35" s="319" t="s">
        <v>573</v>
      </c>
    </row>
    <row r="37" spans="1:1">
      <c r="A37" s="103"/>
    </row>
  </sheetData>
  <mergeCells count="9">
    <mergeCell ref="A14:A15"/>
    <mergeCell ref="B14:B15"/>
    <mergeCell ref="C14:C15"/>
    <mergeCell ref="F14:F15"/>
    <mergeCell ref="A5:D5"/>
    <mergeCell ref="A6:B6"/>
    <mergeCell ref="A7:B7"/>
    <mergeCell ref="A8:B9"/>
    <mergeCell ref="A10:B11"/>
  </mergeCells>
  <phoneticPr fontId="6" type="noConversion"/>
  <pageMargins left="0.75" right="0.75" top="1" bottom="1" header="0.5" footer="0.5"/>
  <pageSetup scale="5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  <pageSetUpPr fitToPage="1"/>
  </sheetPr>
  <dimension ref="A1:M35"/>
  <sheetViews>
    <sheetView view="pageBreakPreview" zoomScaleNormal="100" zoomScaleSheetLayoutView="100" workbookViewId="0">
      <selection activeCell="A23" sqref="A23:C23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12">
      <c r="A1" s="38" t="s">
        <v>70</v>
      </c>
      <c r="B1" s="5">
        <v>50</v>
      </c>
      <c r="D1" s="6"/>
    </row>
    <row r="2" spans="1:12">
      <c r="A2" s="40" t="s">
        <v>1</v>
      </c>
      <c r="B2" s="5" t="str">
        <f>VLOOKUP(B1,'Crit PTE TPY Summary'!$A$4:$D$45,2)</f>
        <v>B-705A</v>
      </c>
      <c r="D2" s="9"/>
      <c r="E2" s="10"/>
      <c r="F2" s="11"/>
      <c r="G2" s="10"/>
      <c r="H2" s="10"/>
    </row>
    <row r="3" spans="1:12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2" ht="13.8" thickBot="1">
      <c r="A4" s="8"/>
      <c r="B4" s="8"/>
      <c r="C4" s="5"/>
      <c r="D4" s="9"/>
      <c r="E4" s="10"/>
      <c r="F4" s="11"/>
      <c r="G4" s="10"/>
      <c r="H4" s="10"/>
    </row>
    <row r="5" spans="1:12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2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2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2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2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2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2">
      <c r="A11" s="11"/>
      <c r="B11" s="11"/>
      <c r="C11" s="11"/>
      <c r="D11" s="11"/>
      <c r="E11" s="25"/>
      <c r="F11" s="11"/>
      <c r="G11" s="10"/>
      <c r="H11" s="10"/>
    </row>
    <row r="12" spans="1:12" ht="13.8" thickBot="1">
      <c r="A12" s="11"/>
      <c r="B12" s="11"/>
      <c r="C12" s="11"/>
      <c r="D12" s="11"/>
      <c r="E12" s="25"/>
      <c r="F12" s="11"/>
      <c r="G12" s="10"/>
      <c r="H12" s="10"/>
    </row>
    <row r="13" spans="1:12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2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2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</row>
    <row r="16" spans="1:12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13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13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13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13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  <c r="I20" s="319"/>
    </row>
    <row r="21" spans="1:13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13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13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13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13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13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  <c r="L26" s="319"/>
    </row>
    <row r="27" spans="1:13" ht="16.2" thickBot="1">
      <c r="A27" s="43" t="s">
        <v>199</v>
      </c>
      <c r="B27" s="34"/>
      <c r="C27" s="73"/>
      <c r="D27" s="827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13">
      <c r="A28" s="10"/>
      <c r="B28" s="10"/>
      <c r="C28" s="11"/>
      <c r="D28" s="11"/>
      <c r="E28" s="11"/>
      <c r="F28" s="11"/>
      <c r="G28" s="10"/>
      <c r="H28" s="10"/>
    </row>
    <row r="29" spans="1:13">
      <c r="A29" s="45" t="s">
        <v>64</v>
      </c>
      <c r="D29" s="11"/>
      <c r="E29" s="11"/>
      <c r="F29" s="11"/>
      <c r="G29" s="10"/>
      <c r="H29" s="10"/>
    </row>
    <row r="30" spans="1:13">
      <c r="A30" s="350" t="s">
        <v>564</v>
      </c>
      <c r="D30" s="11"/>
      <c r="E30" s="11"/>
      <c r="F30" s="11"/>
      <c r="G30" s="10"/>
      <c r="H30" s="10"/>
    </row>
    <row r="31" spans="1:13">
      <c r="A31" s="325" t="s">
        <v>83</v>
      </c>
      <c r="H31" s="412"/>
    </row>
    <row r="32" spans="1:13">
      <c r="A32" s="325" t="s">
        <v>85</v>
      </c>
      <c r="M32" s="319" t="s">
        <v>219</v>
      </c>
    </row>
    <row r="33" spans="1:5">
      <c r="A33" s="319" t="s">
        <v>216</v>
      </c>
    </row>
    <row r="34" spans="1:5">
      <c r="A34" s="319" t="s">
        <v>573</v>
      </c>
    </row>
    <row r="35" spans="1:5">
      <c r="E35" s="319" t="s">
        <v>219</v>
      </c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" right="0.7" top="0.75" bottom="0.75" header="0.3" footer="0.3"/>
  <pageSetup paperSize="17" scale="9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</sheetPr>
  <dimension ref="A1:L36"/>
  <sheetViews>
    <sheetView view="pageBreakPreview" zoomScaleNormal="100" zoomScaleSheetLayoutView="100" workbookViewId="0">
      <selection activeCell="G15" sqref="G15:H27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12">
      <c r="A1" s="38" t="s">
        <v>70</v>
      </c>
      <c r="B1" s="5">
        <v>51</v>
      </c>
      <c r="D1" s="6"/>
    </row>
    <row r="2" spans="1:12">
      <c r="A2" s="40" t="s">
        <v>1</v>
      </c>
      <c r="B2" s="5" t="str">
        <f>VLOOKUP(B1,'Crit PTE TPY Summary'!$A$4:$D$45,2)</f>
        <v>B-705B</v>
      </c>
      <c r="D2" s="9"/>
      <c r="E2" s="10"/>
      <c r="F2" s="11"/>
      <c r="G2" s="10"/>
      <c r="H2" s="10"/>
    </row>
    <row r="3" spans="1:12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2" ht="13.8" thickBot="1">
      <c r="A4" s="8"/>
      <c r="B4" s="8"/>
      <c r="C4" s="5"/>
      <c r="D4" s="9"/>
      <c r="E4" s="10"/>
      <c r="F4" s="11"/>
      <c r="G4" s="10"/>
      <c r="H4" s="10"/>
    </row>
    <row r="5" spans="1:12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2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2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2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2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2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2">
      <c r="A11" s="11"/>
      <c r="B11" s="11"/>
      <c r="C11" s="11"/>
      <c r="D11" s="11"/>
      <c r="E11" s="25"/>
      <c r="F11" s="11"/>
      <c r="G11" s="10"/>
      <c r="H11" s="10"/>
    </row>
    <row r="12" spans="1:12" ht="13.8" thickBot="1">
      <c r="A12" s="11"/>
      <c r="B12" s="11"/>
      <c r="C12" s="11"/>
      <c r="D12" s="11"/>
      <c r="E12" s="25"/>
      <c r="F12" s="11"/>
      <c r="G12" s="10"/>
      <c r="H12" s="10"/>
    </row>
    <row r="13" spans="1:12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2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2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</row>
    <row r="16" spans="1:12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8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8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8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8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8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8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8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8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8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8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8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50" t="s">
        <v>564</v>
      </c>
      <c r="D30" s="11"/>
      <c r="E30" s="11"/>
      <c r="F30" s="11"/>
      <c r="G30" s="10"/>
      <c r="H30" s="10"/>
    </row>
    <row r="31" spans="1:8">
      <c r="A31" s="325" t="s">
        <v>83</v>
      </c>
      <c r="D31" s="11"/>
      <c r="E31" s="11"/>
      <c r="F31" s="11"/>
      <c r="G31" s="10"/>
      <c r="H31" s="10"/>
    </row>
    <row r="32" spans="1:8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25" right="0.25" top="0.75" bottom="0.75" header="0.3" footer="0.3"/>
  <pageSetup paperSize="17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</sheetPr>
  <dimension ref="A1:M36"/>
  <sheetViews>
    <sheetView view="pageBreakPreview" zoomScaleNormal="100" zoomScaleSheetLayoutView="100" workbookViewId="0">
      <selection activeCell="V22" sqref="V22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2.6640625" style="7" customWidth="1"/>
    <col min="22" max="22" width="12.44140625" style="7" customWidth="1"/>
    <col min="23" max="16384" width="9.109375" style="7"/>
  </cols>
  <sheetData>
    <row r="1" spans="1:13">
      <c r="A1" s="38" t="s">
        <v>70</v>
      </c>
      <c r="B1" s="5">
        <v>52</v>
      </c>
      <c r="D1" s="6"/>
    </row>
    <row r="2" spans="1:13">
      <c r="A2" s="40" t="s">
        <v>1</v>
      </c>
      <c r="B2" s="5" t="str">
        <f>VLOOKUP(B1,'Crit PTE TPY Summary'!$A$4:$D$45,2)</f>
        <v>B-705C</v>
      </c>
      <c r="D2" s="9"/>
      <c r="E2" s="10"/>
      <c r="F2" s="11"/>
      <c r="G2" s="10"/>
      <c r="H2" s="10"/>
    </row>
    <row r="3" spans="1:13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3" ht="13.8" thickBot="1">
      <c r="A4" s="8"/>
      <c r="B4" s="8"/>
      <c r="C4" s="5"/>
      <c r="D4" s="9"/>
      <c r="E4" s="10"/>
      <c r="F4" s="11"/>
      <c r="G4" s="10"/>
      <c r="H4" s="10"/>
    </row>
    <row r="5" spans="1:13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3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3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3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3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3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3">
      <c r="A11" s="11"/>
      <c r="B11" s="11"/>
      <c r="C11" s="11"/>
      <c r="D11" s="11"/>
      <c r="E11" s="25"/>
      <c r="F11" s="11"/>
      <c r="G11" s="10"/>
      <c r="H11" s="10"/>
    </row>
    <row r="12" spans="1:13" ht="13.8" thickBot="1">
      <c r="A12" s="11"/>
      <c r="B12" s="11"/>
      <c r="C12" s="11"/>
      <c r="D12" s="11"/>
      <c r="E12" s="25"/>
      <c r="F12" s="11"/>
      <c r="G12" s="10"/>
      <c r="H12" s="10"/>
    </row>
    <row r="13" spans="1:13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3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3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  <c r="M15" s="123"/>
    </row>
    <row r="16" spans="1:13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8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8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8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8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8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8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8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8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8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8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8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50" t="s">
        <v>564</v>
      </c>
      <c r="D30" s="11"/>
      <c r="E30" s="11"/>
      <c r="F30" s="11"/>
      <c r="G30" s="10"/>
      <c r="H30" s="10"/>
    </row>
    <row r="31" spans="1:8">
      <c r="A31" s="325" t="s">
        <v>83</v>
      </c>
      <c r="D31" s="11"/>
      <c r="E31" s="11"/>
      <c r="F31" s="11"/>
      <c r="G31" s="10"/>
      <c r="H31" s="10"/>
    </row>
    <row r="32" spans="1:8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5" right="0.75" top="1" bottom="1" header="0.5" footer="0.5"/>
  <pageSetup paperSize="17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2"/>
  <sheetViews>
    <sheetView view="pageBreakPreview" zoomScaleNormal="100" workbookViewId="0">
      <pane xSplit="1" ySplit="3" topLeftCell="B31" activePane="bottomRight" state="frozen"/>
      <selection pane="topRight" activeCell="B1" sqref="B1"/>
      <selection pane="bottomLeft" activeCell="A3" sqref="A3"/>
      <selection pane="bottomRight" activeCell="I43" sqref="I43"/>
    </sheetView>
  </sheetViews>
  <sheetFormatPr defaultColWidth="9.109375" defaultRowHeight="13.2"/>
  <cols>
    <col min="1" max="1" width="12.33203125" style="888" customWidth="1"/>
    <col min="2" max="2" width="21.77734375" style="888" customWidth="1"/>
    <col min="3" max="3" width="13.44140625" style="10" customWidth="1"/>
    <col min="4" max="4" width="22.5546875" style="10" customWidth="1"/>
    <col min="5" max="8" width="8.6640625" style="888" customWidth="1"/>
    <col min="9" max="9" width="85.109375" style="10" customWidth="1"/>
    <col min="10" max="16384" width="9.109375" style="10"/>
  </cols>
  <sheetData>
    <row r="1" spans="1:9" ht="13.8" thickBot="1">
      <c r="A1" s="903" t="s">
        <v>590</v>
      </c>
      <c r="B1" s="903"/>
      <c r="C1" s="903"/>
      <c r="D1" s="903"/>
      <c r="E1" s="903"/>
      <c r="F1" s="903"/>
      <c r="G1" s="903"/>
      <c r="H1" s="903"/>
      <c r="I1" s="903"/>
    </row>
    <row r="2" spans="1:9">
      <c r="A2" s="890" t="s">
        <v>0</v>
      </c>
      <c r="B2" s="892" t="s">
        <v>1</v>
      </c>
      <c r="C2" s="894" t="s">
        <v>2</v>
      </c>
      <c r="D2" s="895"/>
      <c r="E2" s="904" t="s">
        <v>253</v>
      </c>
      <c r="F2" s="905"/>
      <c r="G2" s="905"/>
      <c r="H2" s="906"/>
      <c r="I2" s="842"/>
    </row>
    <row r="3" spans="1:9" ht="16.2" thickBot="1">
      <c r="A3" s="891"/>
      <c r="B3" s="893"/>
      <c r="C3" s="896"/>
      <c r="D3" s="897"/>
      <c r="E3" s="850" t="s">
        <v>79</v>
      </c>
      <c r="F3" s="851" t="s">
        <v>80</v>
      </c>
      <c r="G3" s="851" t="s">
        <v>93</v>
      </c>
      <c r="H3" s="854" t="s">
        <v>260</v>
      </c>
      <c r="I3" s="852" t="s">
        <v>577</v>
      </c>
    </row>
    <row r="4" spans="1:9">
      <c r="A4" s="18">
        <v>22</v>
      </c>
      <c r="B4" s="134" t="s">
        <v>16</v>
      </c>
      <c r="C4" s="898" t="s">
        <v>17</v>
      </c>
      <c r="D4" s="899"/>
      <c r="E4" s="848">
        <f>'22'!D15</f>
        <v>8.5000000000000006E-2</v>
      </c>
      <c r="F4" s="856">
        <f>'22'!D19</f>
        <v>7.3529411764705881E-4</v>
      </c>
      <c r="G4" s="856">
        <f>'22'!D21</f>
        <v>9.3137254901960783E-3</v>
      </c>
      <c r="H4" s="857">
        <v>0</v>
      </c>
      <c r="I4" s="849" t="s">
        <v>596</v>
      </c>
    </row>
    <row r="5" spans="1:9">
      <c r="A5" s="18">
        <v>23</v>
      </c>
      <c r="B5" s="134" t="s">
        <v>18</v>
      </c>
      <c r="C5" s="898" t="s">
        <v>19</v>
      </c>
      <c r="D5" s="899"/>
      <c r="E5" s="844">
        <f>'23'!D17*3/24</f>
        <v>6.7534000000000001</v>
      </c>
      <c r="F5" s="846">
        <f>'23'!D19</f>
        <v>2.352941176470588E-4</v>
      </c>
      <c r="G5" s="846">
        <f>'23'!D21</f>
        <v>2.9803921568627451E-3</v>
      </c>
      <c r="H5" s="858">
        <v>0</v>
      </c>
      <c r="I5" s="843" t="s">
        <v>597</v>
      </c>
    </row>
    <row r="6" spans="1:9">
      <c r="A6" s="18">
        <v>11</v>
      </c>
      <c r="B6" s="384" t="s">
        <v>266</v>
      </c>
      <c r="C6" s="889" t="s">
        <v>267</v>
      </c>
      <c r="D6" s="885"/>
      <c r="E6" s="844">
        <f>'11'!D17</f>
        <v>8.5000000000000006E-2</v>
      </c>
      <c r="F6" s="846">
        <f>'11'!D19</f>
        <v>7.3529411764705881E-4</v>
      </c>
      <c r="G6" s="846">
        <f>'11'!D21</f>
        <v>9.3137254901960783E-3</v>
      </c>
      <c r="H6" s="858">
        <v>0</v>
      </c>
      <c r="I6" s="845" t="s">
        <v>600</v>
      </c>
    </row>
    <row r="7" spans="1:9">
      <c r="A7" s="18">
        <v>12</v>
      </c>
      <c r="B7" s="134" t="s">
        <v>7</v>
      </c>
      <c r="C7" s="898" t="s">
        <v>4</v>
      </c>
      <c r="D7" s="899"/>
      <c r="E7" s="844">
        <v>0</v>
      </c>
      <c r="F7" s="846">
        <v>0</v>
      </c>
      <c r="G7" s="846">
        <v>0</v>
      </c>
      <c r="H7" s="858">
        <v>0</v>
      </c>
      <c r="I7" s="843" t="s">
        <v>593</v>
      </c>
    </row>
    <row r="8" spans="1:9">
      <c r="A8" s="18">
        <v>13</v>
      </c>
      <c r="B8" s="134" t="s">
        <v>8</v>
      </c>
      <c r="C8" s="898" t="s">
        <v>5</v>
      </c>
      <c r="D8" s="899"/>
      <c r="E8" s="844">
        <v>0</v>
      </c>
      <c r="F8" s="846">
        <v>0</v>
      </c>
      <c r="G8" s="846">
        <v>0</v>
      </c>
      <c r="H8" s="858">
        <v>0</v>
      </c>
      <c r="I8" s="843" t="s">
        <v>592</v>
      </c>
    </row>
    <row r="9" spans="1:9" ht="15.6">
      <c r="A9" s="18">
        <v>14</v>
      </c>
      <c r="B9" s="134" t="s">
        <v>9</v>
      </c>
      <c r="C9" s="898" t="s">
        <v>212</v>
      </c>
      <c r="D9" s="899"/>
      <c r="E9" s="844">
        <v>0</v>
      </c>
      <c r="F9" s="846">
        <v>0</v>
      </c>
      <c r="G9" s="846">
        <v>0</v>
      </c>
      <c r="H9" s="858">
        <v>0</v>
      </c>
      <c r="I9" s="843"/>
    </row>
    <row r="10" spans="1:9">
      <c r="A10" s="18">
        <v>15</v>
      </c>
      <c r="B10" s="134" t="s">
        <v>10</v>
      </c>
      <c r="C10" s="898" t="s">
        <v>6</v>
      </c>
      <c r="D10" s="899"/>
      <c r="E10" s="844">
        <v>0</v>
      </c>
      <c r="F10" s="846">
        <v>0</v>
      </c>
      <c r="G10" s="846">
        <v>0</v>
      </c>
      <c r="H10" s="858">
        <v>0</v>
      </c>
      <c r="I10" s="845"/>
    </row>
    <row r="11" spans="1:9">
      <c r="A11" s="18">
        <v>16</v>
      </c>
      <c r="B11" s="134" t="s">
        <v>11</v>
      </c>
      <c r="C11" s="898" t="s">
        <v>12</v>
      </c>
      <c r="D11" s="899"/>
      <c r="E11" s="844">
        <v>0</v>
      </c>
      <c r="F11" s="846">
        <v>0</v>
      </c>
      <c r="G11" s="846">
        <v>0</v>
      </c>
      <c r="H11" s="858">
        <v>0</v>
      </c>
      <c r="I11" s="845"/>
    </row>
    <row r="12" spans="1:9">
      <c r="A12" s="18">
        <v>17</v>
      </c>
      <c r="B12" s="134" t="s">
        <v>13</v>
      </c>
      <c r="C12" s="898" t="s">
        <v>14</v>
      </c>
      <c r="D12" s="899"/>
      <c r="E12" s="844">
        <v>0</v>
      </c>
      <c r="F12" s="846">
        <v>0</v>
      </c>
      <c r="G12" s="846">
        <v>0</v>
      </c>
      <c r="H12" s="858">
        <v>0</v>
      </c>
      <c r="I12" s="845"/>
    </row>
    <row r="13" spans="1:9">
      <c r="A13" s="18">
        <v>19</v>
      </c>
      <c r="B13" s="134" t="s">
        <v>15</v>
      </c>
      <c r="C13" s="898" t="s">
        <v>115</v>
      </c>
      <c r="D13" s="899"/>
      <c r="E13" s="844">
        <v>0</v>
      </c>
      <c r="F13" s="846">
        <v>0</v>
      </c>
      <c r="G13" s="846">
        <v>0</v>
      </c>
      <c r="H13" s="858">
        <v>0</v>
      </c>
      <c r="I13" s="843"/>
    </row>
    <row r="14" spans="1:9">
      <c r="A14" s="18">
        <v>35</v>
      </c>
      <c r="B14" s="134" t="s">
        <v>217</v>
      </c>
      <c r="C14" s="898" t="s">
        <v>218</v>
      </c>
      <c r="D14" s="899"/>
      <c r="E14" s="844">
        <v>0</v>
      </c>
      <c r="F14" s="846">
        <v>0</v>
      </c>
      <c r="G14" s="846">
        <f>'35'!D17</f>
        <v>10</v>
      </c>
      <c r="H14" s="858">
        <v>0</v>
      </c>
      <c r="I14" s="845"/>
    </row>
    <row r="15" spans="1:9">
      <c r="A15" s="18">
        <v>36</v>
      </c>
      <c r="B15" s="134" t="s">
        <v>21</v>
      </c>
      <c r="C15" s="898" t="s">
        <v>22</v>
      </c>
      <c r="D15" s="899"/>
      <c r="E15" s="844">
        <v>0</v>
      </c>
      <c r="F15" s="846">
        <v>0</v>
      </c>
      <c r="G15" s="846">
        <f>'36'!D17</f>
        <v>10</v>
      </c>
      <c r="H15" s="858">
        <v>0</v>
      </c>
      <c r="I15" s="845"/>
    </row>
    <row r="16" spans="1:9">
      <c r="A16" s="18">
        <v>37</v>
      </c>
      <c r="B16" s="134" t="s">
        <v>23</v>
      </c>
      <c r="C16" s="898" t="s">
        <v>24</v>
      </c>
      <c r="D16" s="899"/>
      <c r="E16" s="844">
        <v>0</v>
      </c>
      <c r="F16" s="846">
        <v>0</v>
      </c>
      <c r="G16" s="846">
        <v>0</v>
      </c>
      <c r="H16" s="858">
        <v>0</v>
      </c>
      <c r="I16" s="845"/>
    </row>
    <row r="17" spans="1:9">
      <c r="A17" s="18">
        <v>38</v>
      </c>
      <c r="B17" s="134" t="s">
        <v>25</v>
      </c>
      <c r="C17" s="898" t="s">
        <v>20</v>
      </c>
      <c r="D17" s="899"/>
      <c r="E17" s="844"/>
      <c r="F17" s="846"/>
      <c r="G17" s="846">
        <v>0</v>
      </c>
      <c r="H17" s="858">
        <v>0</v>
      </c>
      <c r="I17" s="845"/>
    </row>
    <row r="18" spans="1:9">
      <c r="A18" s="18">
        <v>39</v>
      </c>
      <c r="B18" s="134" t="s">
        <v>26</v>
      </c>
      <c r="C18" s="898" t="s">
        <v>27</v>
      </c>
      <c r="D18" s="899"/>
      <c r="E18" s="844">
        <v>0</v>
      </c>
      <c r="F18" s="846">
        <v>0</v>
      </c>
      <c r="G18" s="846">
        <v>0</v>
      </c>
      <c r="H18" s="858">
        <v>0</v>
      </c>
      <c r="I18" s="845"/>
    </row>
    <row r="19" spans="1:9">
      <c r="A19" s="18">
        <v>40</v>
      </c>
      <c r="B19" s="134" t="s">
        <v>28</v>
      </c>
      <c r="C19" s="898" t="s">
        <v>29</v>
      </c>
      <c r="D19" s="899"/>
      <c r="E19" s="844">
        <v>0</v>
      </c>
      <c r="F19" s="846">
        <v>0</v>
      </c>
      <c r="G19" s="859">
        <f>'40'!D16</f>
        <v>0.22510708156568202</v>
      </c>
      <c r="H19" s="860">
        <v>0</v>
      </c>
      <c r="I19" s="845"/>
    </row>
    <row r="20" spans="1:9">
      <c r="A20" s="18">
        <v>41</v>
      </c>
      <c r="B20" s="134" t="s">
        <v>30</v>
      </c>
      <c r="C20" s="898" t="s">
        <v>31</v>
      </c>
      <c r="D20" s="899"/>
      <c r="E20" s="844">
        <v>0</v>
      </c>
      <c r="F20" s="846">
        <v>0</v>
      </c>
      <c r="G20" s="846">
        <v>0</v>
      </c>
      <c r="H20" s="858">
        <v>0</v>
      </c>
      <c r="I20" s="845"/>
    </row>
    <row r="21" spans="1:9">
      <c r="A21" s="330" t="s">
        <v>331</v>
      </c>
      <c r="B21" s="384" t="s">
        <v>332</v>
      </c>
      <c r="C21" s="889" t="s">
        <v>31</v>
      </c>
      <c r="D21" s="885"/>
      <c r="E21" s="861" t="s">
        <v>219</v>
      </c>
      <c r="F21" s="846"/>
      <c r="G21" s="846"/>
      <c r="H21" s="858">
        <v>0</v>
      </c>
      <c r="I21" s="845"/>
    </row>
    <row r="22" spans="1:9">
      <c r="A22" s="330" t="s">
        <v>333</v>
      </c>
      <c r="B22" s="384" t="s">
        <v>335</v>
      </c>
      <c r="C22" s="889" t="s">
        <v>336</v>
      </c>
      <c r="D22" s="885"/>
      <c r="E22" s="844"/>
      <c r="F22" s="846"/>
      <c r="G22" s="846"/>
      <c r="H22" s="858">
        <v>0</v>
      </c>
      <c r="I22" s="845"/>
    </row>
    <row r="23" spans="1:9">
      <c r="A23" s="330" t="s">
        <v>334</v>
      </c>
      <c r="B23" s="384" t="s">
        <v>337</v>
      </c>
      <c r="C23" s="889" t="s">
        <v>336</v>
      </c>
      <c r="D23" s="885"/>
      <c r="E23" s="844"/>
      <c r="F23" s="846"/>
      <c r="G23" s="846"/>
      <c r="H23" s="858">
        <v>0</v>
      </c>
      <c r="I23" s="845"/>
    </row>
    <row r="24" spans="1:9">
      <c r="A24" s="18">
        <v>44</v>
      </c>
      <c r="B24" s="384" t="s">
        <v>347</v>
      </c>
      <c r="C24" s="898" t="s">
        <v>32</v>
      </c>
      <c r="D24" s="899"/>
      <c r="E24" s="844">
        <f>'44'!D16</f>
        <v>2.4300000000000002</v>
      </c>
      <c r="F24" s="846">
        <f>'44'!D18</f>
        <v>0.14294117647058821</v>
      </c>
      <c r="G24" s="846">
        <f>'44'!D20</f>
        <v>1.8105882352941174</v>
      </c>
      <c r="H24" s="858">
        <v>0</v>
      </c>
      <c r="I24" s="845"/>
    </row>
    <row r="25" spans="1:9">
      <c r="A25" s="18">
        <v>48</v>
      </c>
      <c r="B25" s="384" t="s">
        <v>348</v>
      </c>
      <c r="C25" s="898" t="s">
        <v>32</v>
      </c>
      <c r="D25" s="899"/>
      <c r="E25" s="844">
        <f>'48'!D16</f>
        <v>2.4300000000000002</v>
      </c>
      <c r="F25" s="846">
        <f>'48'!D18</f>
        <v>0.14294117647058821</v>
      </c>
      <c r="G25" s="846">
        <f>'48'!D20</f>
        <v>1.8105882352941174</v>
      </c>
      <c r="H25" s="858">
        <v>0</v>
      </c>
      <c r="I25" s="845"/>
    </row>
    <row r="26" spans="1:9">
      <c r="A26" s="18">
        <v>49</v>
      </c>
      <c r="B26" s="384" t="s">
        <v>349</v>
      </c>
      <c r="C26" s="898" t="s">
        <v>32</v>
      </c>
      <c r="D26" s="899"/>
      <c r="E26" s="844">
        <f>'49'!D16</f>
        <v>2.4300000000000002</v>
      </c>
      <c r="F26" s="846">
        <f>'49'!D18</f>
        <v>0.14294117647058821</v>
      </c>
      <c r="G26" s="846">
        <f>'49'!D20</f>
        <v>1.8105882352941174</v>
      </c>
      <c r="H26" s="858">
        <v>0</v>
      </c>
      <c r="I26" s="845"/>
    </row>
    <row r="27" spans="1:9">
      <c r="A27" s="18">
        <v>47</v>
      </c>
      <c r="B27" s="134" t="s">
        <v>3</v>
      </c>
      <c r="C27" s="898" t="s">
        <v>33</v>
      </c>
      <c r="D27" s="899"/>
      <c r="E27" s="844">
        <v>0</v>
      </c>
      <c r="F27" s="846">
        <v>0</v>
      </c>
      <c r="G27" s="846">
        <f>'47'!D15</f>
        <v>1.0625</v>
      </c>
      <c r="H27" s="858">
        <v>0</v>
      </c>
      <c r="I27" s="845"/>
    </row>
    <row r="28" spans="1:9">
      <c r="A28" s="330" t="s">
        <v>345</v>
      </c>
      <c r="B28" s="134"/>
      <c r="C28" s="900" t="s">
        <v>237</v>
      </c>
      <c r="D28" s="901"/>
      <c r="E28" s="844"/>
      <c r="F28" s="846"/>
      <c r="G28" s="862">
        <f>'47B and 47C'!D19</f>
        <v>8.0750000000000058E-2</v>
      </c>
      <c r="H28" s="858">
        <v>0</v>
      </c>
      <c r="I28" s="845"/>
    </row>
    <row r="29" spans="1:9">
      <c r="A29" s="330" t="s">
        <v>346</v>
      </c>
      <c r="B29" s="134"/>
      <c r="C29" s="900" t="s">
        <v>238</v>
      </c>
      <c r="D29" s="901"/>
      <c r="E29" s="844"/>
      <c r="F29" s="846"/>
      <c r="G29" s="862">
        <f>'47B and 47C'!D33</f>
        <v>0.42500000000000038</v>
      </c>
      <c r="H29" s="858">
        <v>0</v>
      </c>
      <c r="I29" s="845"/>
    </row>
    <row r="30" spans="1:9">
      <c r="A30" s="330" t="s">
        <v>342</v>
      </c>
      <c r="B30" s="134"/>
      <c r="C30" s="886" t="s">
        <v>236</v>
      </c>
      <c r="D30" s="887"/>
      <c r="E30" s="844"/>
      <c r="F30" s="846"/>
      <c r="G30" s="862">
        <f>'47D'!D16</f>
        <v>8.5000000000000075E-2</v>
      </c>
      <c r="H30" s="858">
        <v>0</v>
      </c>
      <c r="I30" s="845"/>
    </row>
    <row r="31" spans="1:9">
      <c r="A31" s="18">
        <v>50</v>
      </c>
      <c r="B31" s="134" t="s">
        <v>34</v>
      </c>
      <c r="C31" s="898" t="s">
        <v>35</v>
      </c>
      <c r="D31" s="899"/>
      <c r="E31" s="844">
        <v>0</v>
      </c>
      <c r="F31" s="863">
        <v>0</v>
      </c>
      <c r="G31" s="863">
        <v>0</v>
      </c>
      <c r="H31" s="858">
        <v>0</v>
      </c>
      <c r="I31" s="843" t="s">
        <v>594</v>
      </c>
    </row>
    <row r="32" spans="1:9">
      <c r="A32" s="18">
        <v>51</v>
      </c>
      <c r="B32" s="134" t="s">
        <v>36</v>
      </c>
      <c r="C32" s="898" t="s">
        <v>35</v>
      </c>
      <c r="D32" s="899"/>
      <c r="E32" s="844">
        <v>0</v>
      </c>
      <c r="F32" s="863">
        <v>0</v>
      </c>
      <c r="G32" s="863">
        <v>0</v>
      </c>
      <c r="H32" s="858">
        <v>0</v>
      </c>
      <c r="I32" s="843" t="s">
        <v>594</v>
      </c>
    </row>
    <row r="33" spans="1:9">
      <c r="A33" s="18">
        <v>52</v>
      </c>
      <c r="B33" s="134" t="s">
        <v>37</v>
      </c>
      <c r="C33" s="898" t="s">
        <v>35</v>
      </c>
      <c r="D33" s="899"/>
      <c r="E33" s="844">
        <v>0</v>
      </c>
      <c r="F33" s="863">
        <v>0</v>
      </c>
      <c r="G33" s="863">
        <v>0</v>
      </c>
      <c r="H33" s="858">
        <v>0</v>
      </c>
      <c r="I33" s="843" t="s">
        <v>594</v>
      </c>
    </row>
    <row r="34" spans="1:9">
      <c r="A34" s="18">
        <v>53</v>
      </c>
      <c r="B34" s="134" t="s">
        <v>38</v>
      </c>
      <c r="C34" s="898" t="s">
        <v>35</v>
      </c>
      <c r="D34" s="899"/>
      <c r="E34" s="844">
        <v>0</v>
      </c>
      <c r="F34" s="863">
        <v>0</v>
      </c>
      <c r="G34" s="863">
        <v>0</v>
      </c>
      <c r="H34" s="858">
        <v>0</v>
      </c>
      <c r="I34" s="843" t="s">
        <v>594</v>
      </c>
    </row>
    <row r="35" spans="1:9">
      <c r="A35" s="18">
        <v>54</v>
      </c>
      <c r="B35" s="134" t="s">
        <v>39</v>
      </c>
      <c r="C35" s="898" t="s">
        <v>35</v>
      </c>
      <c r="D35" s="899"/>
      <c r="E35" s="844">
        <v>0</v>
      </c>
      <c r="F35" s="863">
        <v>0</v>
      </c>
      <c r="G35" s="863">
        <v>0</v>
      </c>
      <c r="H35" s="858">
        <v>0</v>
      </c>
      <c r="I35" s="843" t="s">
        <v>594</v>
      </c>
    </row>
    <row r="36" spans="1:9">
      <c r="A36" s="18">
        <v>55</v>
      </c>
      <c r="B36" s="134" t="s">
        <v>40</v>
      </c>
      <c r="C36" s="898" t="s">
        <v>41</v>
      </c>
      <c r="D36" s="899"/>
      <c r="E36" s="844">
        <f>'55'!C8</f>
        <v>36.42</v>
      </c>
      <c r="F36" s="864">
        <f>'55'!D16</f>
        <v>0.18850619999999998</v>
      </c>
      <c r="G36" s="864">
        <f>'55'!D18</f>
        <v>0.41027819999999998</v>
      </c>
      <c r="H36" s="865">
        <v>0</v>
      </c>
      <c r="I36" s="843" t="s">
        <v>599</v>
      </c>
    </row>
    <row r="37" spans="1:9">
      <c r="A37" s="18">
        <v>56</v>
      </c>
      <c r="B37" s="134" t="s">
        <v>42</v>
      </c>
      <c r="C37" s="898" t="s">
        <v>41</v>
      </c>
      <c r="D37" s="899"/>
      <c r="E37" s="844">
        <v>0</v>
      </c>
      <c r="F37" s="864">
        <v>0</v>
      </c>
      <c r="G37" s="864">
        <v>0</v>
      </c>
      <c r="H37" s="865">
        <v>0</v>
      </c>
      <c r="I37" s="843" t="s">
        <v>595</v>
      </c>
    </row>
    <row r="38" spans="1:9">
      <c r="A38" s="18">
        <v>57</v>
      </c>
      <c r="B38" s="134" t="s">
        <v>43</v>
      </c>
      <c r="C38" s="898" t="s">
        <v>41</v>
      </c>
      <c r="D38" s="899"/>
      <c r="E38" s="844">
        <v>0</v>
      </c>
      <c r="F38" s="864">
        <v>0</v>
      </c>
      <c r="G38" s="864">
        <v>0</v>
      </c>
      <c r="H38" s="865">
        <v>0</v>
      </c>
      <c r="I38" s="843" t="s">
        <v>595</v>
      </c>
    </row>
    <row r="39" spans="1:9">
      <c r="A39" s="18">
        <v>58</v>
      </c>
      <c r="B39" s="134" t="s">
        <v>44</v>
      </c>
      <c r="C39" s="898" t="s">
        <v>41</v>
      </c>
      <c r="D39" s="899"/>
      <c r="E39" s="844">
        <v>0</v>
      </c>
      <c r="F39" s="864">
        <v>0</v>
      </c>
      <c r="G39" s="864">
        <v>0</v>
      </c>
      <c r="H39" s="865">
        <v>0</v>
      </c>
      <c r="I39" s="843" t="s">
        <v>595</v>
      </c>
    </row>
    <row r="40" spans="1:9">
      <c r="A40" s="18">
        <v>59</v>
      </c>
      <c r="B40" s="134" t="s">
        <v>45</v>
      </c>
      <c r="C40" s="898" t="s">
        <v>41</v>
      </c>
      <c r="D40" s="899"/>
      <c r="E40" s="844">
        <v>0</v>
      </c>
      <c r="F40" s="864">
        <v>0</v>
      </c>
      <c r="G40" s="864">
        <v>0</v>
      </c>
      <c r="H40" s="865">
        <v>0</v>
      </c>
      <c r="I40" s="843" t="s">
        <v>595</v>
      </c>
    </row>
    <row r="41" spans="1:9">
      <c r="A41" s="18">
        <v>60</v>
      </c>
      <c r="B41" s="134" t="s">
        <v>46</v>
      </c>
      <c r="C41" s="898" t="s">
        <v>47</v>
      </c>
      <c r="D41" s="899"/>
      <c r="E41" s="844">
        <v>0</v>
      </c>
      <c r="F41" s="846">
        <v>0</v>
      </c>
      <c r="G41" s="846">
        <v>0</v>
      </c>
      <c r="H41" s="865">
        <v>0</v>
      </c>
      <c r="I41" s="845"/>
    </row>
    <row r="42" spans="1:9">
      <c r="A42" s="18">
        <v>61</v>
      </c>
      <c r="B42" s="134" t="s">
        <v>48</v>
      </c>
      <c r="C42" s="898" t="s">
        <v>49</v>
      </c>
      <c r="D42" s="899"/>
      <c r="E42" s="844">
        <v>0</v>
      </c>
      <c r="F42" s="846">
        <v>0</v>
      </c>
      <c r="G42" s="846">
        <v>0</v>
      </c>
      <c r="H42" s="865">
        <v>0</v>
      </c>
      <c r="I42" s="845"/>
    </row>
    <row r="43" spans="1:9">
      <c r="A43" s="18">
        <v>65</v>
      </c>
      <c r="B43" s="209" t="s">
        <v>190</v>
      </c>
      <c r="C43" s="898" t="s">
        <v>117</v>
      </c>
      <c r="D43" s="899"/>
      <c r="E43" s="844">
        <f>'65'!D13</f>
        <v>11.907000000000002</v>
      </c>
      <c r="F43" s="846">
        <f>'65'!D15</f>
        <v>0.78300000000000003</v>
      </c>
      <c r="G43" s="846">
        <f>'65'!D17</f>
        <v>0.83700000000000008</v>
      </c>
      <c r="H43" s="865">
        <v>0</v>
      </c>
      <c r="I43" s="843"/>
    </row>
    <row r="44" spans="1:9">
      <c r="A44" s="18">
        <v>66</v>
      </c>
      <c r="B44" s="209" t="s">
        <v>191</v>
      </c>
      <c r="C44" s="898" t="s">
        <v>112</v>
      </c>
      <c r="D44" s="899"/>
      <c r="E44" s="844">
        <f>'66'!D13*4/24</f>
        <v>0.57050000000000001</v>
      </c>
      <c r="F44" s="866">
        <f>'66'!D15*4/24</f>
        <v>2.9400000000000006E-2</v>
      </c>
      <c r="G44" s="866">
        <f>'66'!D16*4/24</f>
        <v>3.5000000000000003E-2</v>
      </c>
      <c r="H44" s="865">
        <v>0</v>
      </c>
      <c r="I44" s="843" t="s">
        <v>589</v>
      </c>
    </row>
    <row r="45" spans="1:9">
      <c r="A45" s="792" t="s">
        <v>560</v>
      </c>
      <c r="B45" s="793" t="s">
        <v>3</v>
      </c>
      <c r="C45" s="794" t="s">
        <v>561</v>
      </c>
      <c r="D45" s="785"/>
      <c r="E45" s="844"/>
      <c r="F45" s="866"/>
      <c r="G45" s="866"/>
      <c r="H45" s="865">
        <v>0</v>
      </c>
      <c r="I45" s="845"/>
    </row>
    <row r="46" spans="1:9" ht="13.8" thickBot="1">
      <c r="A46" s="24" t="s">
        <v>110</v>
      </c>
      <c r="B46" s="800" t="s">
        <v>3</v>
      </c>
      <c r="C46" s="801" t="s">
        <v>399</v>
      </c>
      <c r="D46" s="802"/>
      <c r="E46" s="867">
        <f>IEU!D18</f>
        <v>0.67080980392156864</v>
      </c>
      <c r="F46" s="868">
        <f>IEU!D20</f>
        <v>4.281764705882353E-3</v>
      </c>
      <c r="G46" s="868">
        <f>IEU!D22</f>
        <v>5.4235686274509802E-2</v>
      </c>
      <c r="H46" s="869">
        <v>0</v>
      </c>
      <c r="I46" s="847"/>
    </row>
    <row r="47" spans="1:9">
      <c r="A47" s="902" t="s">
        <v>582</v>
      </c>
      <c r="B47" s="902"/>
      <c r="C47" s="902"/>
      <c r="D47" s="902"/>
      <c r="E47" s="870">
        <f t="shared" ref="E47:G47" si="0">SUM(E4:E46)</f>
        <v>63.781709803921579</v>
      </c>
      <c r="F47" s="870">
        <f t="shared" si="0"/>
        <v>1.4357173764705882</v>
      </c>
      <c r="G47" s="870">
        <f t="shared" si="0"/>
        <v>28.668243516859793</v>
      </c>
      <c r="H47" s="871">
        <v>0</v>
      </c>
    </row>
    <row r="48" spans="1:9">
      <c r="A48" s="902" t="s">
        <v>581</v>
      </c>
      <c r="B48" s="902"/>
      <c r="C48" s="902"/>
      <c r="D48" s="902"/>
      <c r="E48" s="872">
        <f>E47*8760/2000</f>
        <v>279.36388894117653</v>
      </c>
      <c r="F48" s="872">
        <f>F47*8760/2000</f>
        <v>6.2884421089411759</v>
      </c>
      <c r="G48" s="872">
        <f>G47*8760/2000</f>
        <v>125.56690660384589</v>
      </c>
      <c r="H48" s="873">
        <f>H47*8760/2000</f>
        <v>0</v>
      </c>
    </row>
    <row r="49" spans="1:4" ht="13.8" thickBot="1"/>
    <row r="50" spans="1:4">
      <c r="A50" s="547" t="s">
        <v>254</v>
      </c>
      <c r="B50" s="548" t="s">
        <v>256</v>
      </c>
      <c r="C50" s="556" t="s">
        <v>261</v>
      </c>
      <c r="D50" s="549" t="s">
        <v>262</v>
      </c>
    </row>
    <row r="51" spans="1:4">
      <c r="A51" s="550" t="s">
        <v>263</v>
      </c>
      <c r="B51" s="545">
        <v>86.8</v>
      </c>
      <c r="C51" s="544">
        <f>E48+F48+G48+H48</f>
        <v>411.2192376539636</v>
      </c>
      <c r="D51" s="551">
        <f>C51/B51</f>
        <v>4.7375488208981986</v>
      </c>
    </row>
    <row r="52" spans="1:4" ht="13.8" thickBot="1">
      <c r="A52" s="552" t="s">
        <v>255</v>
      </c>
      <c r="B52" s="553">
        <v>199.3</v>
      </c>
      <c r="C52" s="554">
        <f>C51</f>
        <v>411.2192376539636</v>
      </c>
      <c r="D52" s="555">
        <f>C52/B52</f>
        <v>2.0633178005718191</v>
      </c>
    </row>
  </sheetData>
  <mergeCells count="43">
    <mergeCell ref="A47:D47"/>
    <mergeCell ref="A48:D48"/>
    <mergeCell ref="C39:D39"/>
    <mergeCell ref="C40:D40"/>
    <mergeCell ref="C41:D41"/>
    <mergeCell ref="C42:D42"/>
    <mergeCell ref="C43:D43"/>
    <mergeCell ref="C44:D44"/>
    <mergeCell ref="C38:D38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26:D2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4:D24"/>
    <mergeCell ref="C25:D25"/>
    <mergeCell ref="C11:D11"/>
    <mergeCell ref="A1:I1"/>
    <mergeCell ref="A2:A3"/>
    <mergeCell ref="B2:B3"/>
    <mergeCell ref="C2:D3"/>
    <mergeCell ref="E2:H2"/>
    <mergeCell ref="C4:D4"/>
    <mergeCell ref="C5:D5"/>
    <mergeCell ref="C7:D7"/>
    <mergeCell ref="C8:D8"/>
    <mergeCell ref="C9:D9"/>
    <mergeCell ref="C10:D10"/>
  </mergeCells>
  <pageMargins left="0.5" right="0.5" top="0.5" bottom="0.5" header="0.5" footer="0.5"/>
  <pageSetup paperSize="17" scale="8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</sheetPr>
  <dimension ref="A1:M36"/>
  <sheetViews>
    <sheetView view="pageBreakPreview" zoomScaleNormal="100" zoomScaleSheetLayoutView="100" workbookViewId="0">
      <selection activeCell="Z27" sqref="Z27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3.33203125" style="7" customWidth="1"/>
    <col min="22" max="22" width="12.6640625" style="7" customWidth="1"/>
    <col min="23" max="16384" width="9.109375" style="7"/>
  </cols>
  <sheetData>
    <row r="1" spans="1:13">
      <c r="A1" s="38" t="s">
        <v>70</v>
      </c>
      <c r="B1" s="5">
        <v>53</v>
      </c>
      <c r="D1" s="6"/>
    </row>
    <row r="2" spans="1:13">
      <c r="A2" s="40" t="s">
        <v>1</v>
      </c>
      <c r="B2" s="5" t="str">
        <f>VLOOKUP(B1,'Crit PTE TPY Summary'!$A$4:$D$45,2)</f>
        <v>B-705D</v>
      </c>
      <c r="D2" s="9"/>
      <c r="E2" s="10"/>
      <c r="F2" s="11"/>
      <c r="G2" s="10"/>
      <c r="H2" s="10"/>
    </row>
    <row r="3" spans="1:13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3" ht="13.8" thickBot="1">
      <c r="A4" s="8"/>
      <c r="B4" s="8"/>
      <c r="C4" s="5"/>
      <c r="D4" s="9"/>
      <c r="E4" s="10"/>
      <c r="F4" s="11"/>
      <c r="G4" s="10"/>
      <c r="H4" s="10"/>
    </row>
    <row r="5" spans="1:13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3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3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3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3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3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3">
      <c r="A11" s="11"/>
      <c r="B11" s="11"/>
      <c r="C11" s="11"/>
      <c r="D11" s="11"/>
      <c r="E11" s="25"/>
      <c r="F11" s="11"/>
      <c r="G11" s="10"/>
      <c r="H11" s="10"/>
    </row>
    <row r="12" spans="1:13" ht="13.8" thickBot="1">
      <c r="A12" s="11"/>
      <c r="B12" s="11"/>
      <c r="C12" s="11"/>
      <c r="D12" s="11"/>
      <c r="E12" s="25"/>
      <c r="F12" s="11"/>
      <c r="G12" s="10"/>
      <c r="H12" s="10"/>
    </row>
    <row r="13" spans="1:13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3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3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  <c r="M15" s="123"/>
    </row>
    <row r="16" spans="1:13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8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8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8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8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8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8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</row>
    <row r="23" spans="1:8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8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8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8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8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8">
      <c r="A28" s="10"/>
      <c r="B28" s="10"/>
      <c r="C28" s="11"/>
      <c r="D28" s="11"/>
      <c r="E28" s="11"/>
      <c r="F28" s="11"/>
      <c r="G28" s="10"/>
      <c r="H28" s="10"/>
    </row>
    <row r="29" spans="1:8">
      <c r="A29" s="45" t="s">
        <v>64</v>
      </c>
      <c r="D29" s="11"/>
      <c r="E29" s="11"/>
      <c r="F29" s="11"/>
      <c r="G29" s="10"/>
      <c r="H29" s="10"/>
    </row>
    <row r="30" spans="1:8">
      <c r="A30" s="350" t="s">
        <v>564</v>
      </c>
      <c r="D30" s="11"/>
      <c r="E30" s="11"/>
      <c r="F30" s="11"/>
      <c r="G30" s="10"/>
      <c r="H30" s="10"/>
    </row>
    <row r="31" spans="1:8">
      <c r="A31" s="325" t="s">
        <v>83</v>
      </c>
      <c r="D31" s="11"/>
      <c r="E31" s="11"/>
      <c r="F31" s="11"/>
      <c r="G31" s="10"/>
      <c r="H31" s="10"/>
    </row>
    <row r="32" spans="1:8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5" right="0.75" top="1" bottom="1" header="0.5" footer="0.5"/>
  <pageSetup paperSize="17" scale="9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M36"/>
  <sheetViews>
    <sheetView view="pageBreakPreview" zoomScaleNormal="100" zoomScaleSheetLayoutView="100" workbookViewId="0">
      <selection activeCell="Q26" sqref="Q26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5.33203125" style="7" customWidth="1"/>
    <col min="22" max="22" width="10.44140625" style="7" customWidth="1"/>
    <col min="23" max="16384" width="9.109375" style="7"/>
  </cols>
  <sheetData>
    <row r="1" spans="1:13">
      <c r="A1" s="38" t="s">
        <v>70</v>
      </c>
      <c r="B1" s="5">
        <v>54</v>
      </c>
      <c r="D1" s="6"/>
    </row>
    <row r="2" spans="1:13">
      <c r="A2" s="40" t="s">
        <v>1</v>
      </c>
      <c r="B2" s="5" t="str">
        <f>VLOOKUP(B1,'Crit PTE TPY Summary'!$A$4:$D$45,2)</f>
        <v>B-705E</v>
      </c>
      <c r="D2" s="9"/>
      <c r="E2" s="10"/>
      <c r="F2" s="11"/>
      <c r="G2" s="10"/>
      <c r="H2" s="10"/>
    </row>
    <row r="3" spans="1:13">
      <c r="A3" s="40" t="s">
        <v>91</v>
      </c>
      <c r="B3" s="39" t="str">
        <f>VLOOKUP(B1,'Crit PTE TPY Summary'!$A$4:$D$45,3)</f>
        <v>Waste Heat Boiler</v>
      </c>
      <c r="D3" s="9"/>
      <c r="E3" s="10"/>
      <c r="F3" s="11"/>
      <c r="G3" s="10"/>
      <c r="H3" s="10"/>
    </row>
    <row r="4" spans="1:13" ht="13.8" thickBot="1">
      <c r="A4" s="8"/>
      <c r="B4" s="8"/>
      <c r="C4" s="5"/>
      <c r="D4" s="9"/>
      <c r="E4" s="10"/>
      <c r="F4" s="11"/>
      <c r="G4" s="10"/>
      <c r="H4" s="10"/>
    </row>
    <row r="5" spans="1:13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3">
      <c r="A6" s="961" t="s">
        <v>52</v>
      </c>
      <c r="B6" s="962"/>
      <c r="C6" s="13">
        <v>46.728999999999999</v>
      </c>
      <c r="D6" s="14" t="s">
        <v>53</v>
      </c>
      <c r="E6" s="15">
        <v>1</v>
      </c>
    </row>
    <row r="7" spans="1:13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3">
      <c r="A8" s="1006" t="s">
        <v>54</v>
      </c>
      <c r="B8" s="1007"/>
      <c r="C8" s="20">
        <f>C6/C7</f>
        <v>4.5812745098039218E-2</v>
      </c>
      <c r="D8" s="17" t="s">
        <v>68</v>
      </c>
      <c r="E8" s="18"/>
    </row>
    <row r="9" spans="1:13">
      <c r="A9" s="957" t="s">
        <v>55</v>
      </c>
      <c r="B9" s="958"/>
      <c r="C9" s="21">
        <v>24</v>
      </c>
      <c r="D9" s="17" t="s">
        <v>56</v>
      </c>
      <c r="E9" s="18">
        <v>1</v>
      </c>
    </row>
    <row r="10" spans="1:13" ht="13.8" thickBot="1">
      <c r="A10" s="959"/>
      <c r="B10" s="960"/>
      <c r="C10" s="22">
        <v>8760</v>
      </c>
      <c r="D10" s="23" t="s">
        <v>57</v>
      </c>
      <c r="E10" s="24">
        <v>1</v>
      </c>
    </row>
    <row r="11" spans="1:13">
      <c r="A11" s="11"/>
      <c r="B11" s="11"/>
      <c r="C11" s="11"/>
      <c r="D11" s="11"/>
      <c r="E11" s="25"/>
      <c r="F11" s="11"/>
      <c r="G11" s="10"/>
      <c r="H11" s="10"/>
    </row>
    <row r="12" spans="1:13" ht="13.8" thickBot="1">
      <c r="A12" s="11"/>
      <c r="B12" s="11"/>
      <c r="C12" s="11"/>
      <c r="D12" s="11"/>
      <c r="E12" s="25"/>
      <c r="F12" s="11"/>
      <c r="G12" s="10"/>
      <c r="H12" s="10"/>
    </row>
    <row r="13" spans="1:13">
      <c r="A13" s="944" t="s">
        <v>58</v>
      </c>
      <c r="B13" s="953" t="s">
        <v>76</v>
      </c>
      <c r="C13" s="950" t="s">
        <v>50</v>
      </c>
      <c r="D13" s="1" t="s">
        <v>59</v>
      </c>
      <c r="E13" s="2"/>
      <c r="F13" s="950" t="s">
        <v>51</v>
      </c>
      <c r="G13" s="10"/>
    </row>
    <row r="14" spans="1:13" ht="13.8" thickBot="1">
      <c r="A14" s="945"/>
      <c r="B14" s="970"/>
      <c r="C14" s="969"/>
      <c r="D14" s="68" t="s">
        <v>60</v>
      </c>
      <c r="E14" s="69" t="s">
        <v>61</v>
      </c>
      <c r="F14" s="969"/>
      <c r="G14" s="10"/>
    </row>
    <row r="15" spans="1:13" ht="15.6">
      <c r="A15" s="41" t="s">
        <v>79</v>
      </c>
      <c r="B15" s="65">
        <v>8.0000000000000002E-3</v>
      </c>
      <c r="C15" s="326" t="s">
        <v>221</v>
      </c>
      <c r="D15" s="140">
        <f>C6*B15</f>
        <v>0.373832</v>
      </c>
      <c r="E15" s="72">
        <f>D15*$C$10/2000</f>
        <v>1.6373841600000001</v>
      </c>
      <c r="F15" s="74">
        <v>1</v>
      </c>
      <c r="G15" s="823" t="s">
        <v>574</v>
      </c>
      <c r="H15" s="823"/>
      <c r="I15" s="123"/>
      <c r="J15" s="123"/>
      <c r="K15" s="123"/>
      <c r="L15" s="123"/>
      <c r="M15" s="123"/>
    </row>
    <row r="16" spans="1:13">
      <c r="A16" s="42" t="s">
        <v>78</v>
      </c>
      <c r="B16" s="65">
        <v>0.109</v>
      </c>
      <c r="C16" s="326" t="s">
        <v>221</v>
      </c>
      <c r="D16" s="64">
        <f>C6*B16</f>
        <v>5.0934609999999996</v>
      </c>
      <c r="E16" s="76">
        <f>D16*$C$10/2000</f>
        <v>22.309359179999998</v>
      </c>
      <c r="F16" s="74">
        <v>1</v>
      </c>
      <c r="G16" s="824" t="s">
        <v>575</v>
      </c>
      <c r="H16" s="824"/>
    </row>
    <row r="17" spans="1:10" ht="15.6">
      <c r="A17" s="42" t="s">
        <v>80</v>
      </c>
      <c r="B17" s="80">
        <v>0.6</v>
      </c>
      <c r="C17" s="54" t="s">
        <v>71</v>
      </c>
      <c r="D17" s="61">
        <f t="shared" ref="D17:D21" si="0">B17*$C$8</f>
        <v>2.748764705882353E-2</v>
      </c>
      <c r="E17" s="76">
        <f>B17*$C$10*$C$8/2000</f>
        <v>0.12039589411764706</v>
      </c>
      <c r="F17" s="74">
        <v>2</v>
      </c>
      <c r="G17" s="824"/>
      <c r="H17" s="824"/>
    </row>
    <row r="18" spans="1:10">
      <c r="A18" s="42" t="s">
        <v>204</v>
      </c>
      <c r="B18" s="31">
        <v>1.9</v>
      </c>
      <c r="C18" s="54" t="s">
        <v>71</v>
      </c>
      <c r="D18" s="64">
        <f t="shared" si="0"/>
        <v>8.7044215686274504E-2</v>
      </c>
      <c r="E18" s="76">
        <f t="shared" ref="E18:E26" si="1">B18*$C$10*$C$8/2000</f>
        <v>0.3812536647058824</v>
      </c>
      <c r="F18" s="74">
        <v>1</v>
      </c>
      <c r="G18" s="824" t="s">
        <v>567</v>
      </c>
      <c r="H18" s="824"/>
    </row>
    <row r="19" spans="1:10" ht="15.6">
      <c r="A19" s="42" t="s">
        <v>75</v>
      </c>
      <c r="B19" s="31">
        <v>7.6</v>
      </c>
      <c r="C19" s="54" t="s">
        <v>71</v>
      </c>
      <c r="D19" s="64">
        <f t="shared" si="0"/>
        <v>0.34817686274509801</v>
      </c>
      <c r="E19" s="76">
        <f t="shared" si="1"/>
        <v>1.5250146588235296</v>
      </c>
      <c r="F19" s="74">
        <v>1</v>
      </c>
      <c r="G19" s="824" t="s">
        <v>567</v>
      </c>
      <c r="H19" s="824"/>
    </row>
    <row r="20" spans="1:10" ht="15.6">
      <c r="A20" s="42" t="s">
        <v>194</v>
      </c>
      <c r="B20" s="31">
        <v>7.6</v>
      </c>
      <c r="C20" s="54" t="s">
        <v>71</v>
      </c>
      <c r="D20" s="64">
        <f t="shared" si="0"/>
        <v>0.34817686274509801</v>
      </c>
      <c r="E20" s="76">
        <f t="shared" si="1"/>
        <v>1.5250146588235296</v>
      </c>
      <c r="F20" s="74">
        <v>1</v>
      </c>
      <c r="G20" s="824" t="s">
        <v>567</v>
      </c>
      <c r="H20" s="824"/>
    </row>
    <row r="21" spans="1:10">
      <c r="A21" s="42" t="s">
        <v>77</v>
      </c>
      <c r="B21" s="31">
        <v>5.5</v>
      </c>
      <c r="C21" s="54" t="s">
        <v>71</v>
      </c>
      <c r="D21" s="64">
        <f t="shared" si="0"/>
        <v>0.25197009803921572</v>
      </c>
      <c r="E21" s="76">
        <f t="shared" si="1"/>
        <v>1.1036290294117648</v>
      </c>
      <c r="F21" s="74">
        <v>3</v>
      </c>
      <c r="G21" s="824" t="s">
        <v>572</v>
      </c>
      <c r="H21" s="824"/>
    </row>
    <row r="22" spans="1:10">
      <c r="A22" s="99" t="s">
        <v>63</v>
      </c>
      <c r="B22" s="273">
        <v>5.0000000000000001E-4</v>
      </c>
      <c r="C22" s="274" t="s">
        <v>71</v>
      </c>
      <c r="D22" s="276">
        <f>B22*$C$8</f>
        <v>2.2906372549019609E-5</v>
      </c>
      <c r="E22" s="76">
        <f t="shared" si="1"/>
        <v>1.0032991176470588E-4</v>
      </c>
      <c r="F22" s="275">
        <v>3</v>
      </c>
      <c r="G22" s="824"/>
      <c r="J22" s="319" t="s">
        <v>219</v>
      </c>
    </row>
    <row r="23" spans="1:10">
      <c r="A23" s="355" t="s">
        <v>489</v>
      </c>
      <c r="B23" s="273">
        <v>10</v>
      </c>
      <c r="C23" s="609" t="s">
        <v>490</v>
      </c>
      <c r="D23" s="276"/>
      <c r="E23" s="76"/>
      <c r="F23" s="275">
        <v>5</v>
      </c>
      <c r="G23" s="824"/>
    </row>
    <row r="24" spans="1:10" ht="15.6">
      <c r="A24" s="99" t="s">
        <v>197</v>
      </c>
      <c r="B24" s="273">
        <v>120000</v>
      </c>
      <c r="C24" s="274" t="s">
        <v>71</v>
      </c>
      <c r="D24" s="276">
        <f>B24*$C$8</f>
        <v>5497.5294117647063</v>
      </c>
      <c r="E24" s="828">
        <f t="shared" si="1"/>
        <v>24079.178823529412</v>
      </c>
      <c r="F24" s="275">
        <v>3</v>
      </c>
      <c r="G24" s="824"/>
    </row>
    <row r="25" spans="1:10" ht="15.6">
      <c r="A25" s="99" t="s">
        <v>205</v>
      </c>
      <c r="B25" s="273">
        <v>2.2000000000000002</v>
      </c>
      <c r="C25" s="274" t="s">
        <v>71</v>
      </c>
      <c r="D25" s="276">
        <f>B25*$C$8</f>
        <v>0.10078803921568628</v>
      </c>
      <c r="E25" s="76">
        <f t="shared" si="1"/>
        <v>0.44145161176470588</v>
      </c>
      <c r="F25" s="275">
        <v>3</v>
      </c>
      <c r="G25" s="824"/>
    </row>
    <row r="26" spans="1:10">
      <c r="A26" s="99" t="s">
        <v>198</v>
      </c>
      <c r="B26" s="273">
        <v>2.2999999999999998</v>
      </c>
      <c r="C26" s="274" t="s">
        <v>71</v>
      </c>
      <c r="D26" s="276">
        <f>B26*$C$8</f>
        <v>0.10536931372549019</v>
      </c>
      <c r="E26" s="76">
        <f t="shared" si="1"/>
        <v>0.46151759411764709</v>
      </c>
      <c r="F26" s="275">
        <v>3</v>
      </c>
      <c r="G26" s="824"/>
    </row>
    <row r="27" spans="1:10" ht="16.2" thickBot="1">
      <c r="A27" s="43" t="s">
        <v>199</v>
      </c>
      <c r="B27" s="34"/>
      <c r="C27" s="73"/>
      <c r="D27" s="36">
        <f>D24+D25*298+D26*25</f>
        <v>5530.1984802941179</v>
      </c>
      <c r="E27" s="829">
        <f>E24+E25*298+E26*25</f>
        <v>24222.269343688233</v>
      </c>
      <c r="F27" s="75">
        <v>4</v>
      </c>
      <c r="G27" s="824" t="s">
        <v>570</v>
      </c>
      <c r="H27" s="319"/>
    </row>
    <row r="28" spans="1:10">
      <c r="A28" s="10"/>
      <c r="B28" s="10"/>
      <c r="C28" s="11"/>
      <c r="D28" s="11"/>
      <c r="E28" s="11"/>
      <c r="F28" s="11"/>
      <c r="G28" s="10"/>
      <c r="H28" s="10"/>
    </row>
    <row r="29" spans="1:10">
      <c r="A29" s="45" t="s">
        <v>64</v>
      </c>
      <c r="D29" s="11"/>
      <c r="E29" s="11"/>
      <c r="F29" s="11"/>
      <c r="G29" s="10"/>
      <c r="H29" s="10"/>
    </row>
    <row r="30" spans="1:10">
      <c r="A30" s="350" t="s">
        <v>564</v>
      </c>
      <c r="D30" s="11"/>
      <c r="E30" s="11"/>
      <c r="F30" s="11"/>
      <c r="G30" s="10"/>
      <c r="H30" s="10"/>
    </row>
    <row r="31" spans="1:10">
      <c r="A31" s="325" t="s">
        <v>83</v>
      </c>
      <c r="D31" s="11"/>
      <c r="E31" s="11"/>
      <c r="F31" s="11"/>
      <c r="G31" s="10"/>
      <c r="H31" s="10"/>
    </row>
    <row r="32" spans="1:10">
      <c r="A32" s="325" t="s">
        <v>85</v>
      </c>
      <c r="D32" s="11"/>
      <c r="E32" s="11"/>
      <c r="F32" s="11"/>
      <c r="G32" s="10"/>
      <c r="H32" s="10"/>
    </row>
    <row r="33" spans="1:1">
      <c r="A33" s="319" t="s">
        <v>216</v>
      </c>
    </row>
    <row r="34" spans="1:1">
      <c r="A34" s="319" t="s">
        <v>573</v>
      </c>
    </row>
    <row r="35" spans="1:1">
      <c r="A35" s="103"/>
    </row>
    <row r="36" spans="1:1">
      <c r="A36" s="319"/>
    </row>
  </sheetData>
  <mergeCells count="9">
    <mergeCell ref="F13:F14"/>
    <mergeCell ref="A8:B8"/>
    <mergeCell ref="A5:D5"/>
    <mergeCell ref="A13:A14"/>
    <mergeCell ref="C13:C14"/>
    <mergeCell ref="B13:B14"/>
    <mergeCell ref="A9:B10"/>
    <mergeCell ref="A6:B6"/>
    <mergeCell ref="A7:B7"/>
  </mergeCells>
  <phoneticPr fontId="6" type="noConversion"/>
  <pageMargins left="0.75" right="0.75" top="1" bottom="1" header="0.5" footer="0.5"/>
  <pageSetup paperSize="17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  <pageSetUpPr fitToPage="1"/>
  </sheetPr>
  <dimension ref="A1:R40"/>
  <sheetViews>
    <sheetView view="pageBreakPreview" zoomScaleNormal="100" zoomScaleSheetLayoutView="100" workbookViewId="0">
      <selection activeCell="O25" sqref="O25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441406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1.44140625" style="7" customWidth="1"/>
    <col min="22" max="16384" width="9.109375" style="7"/>
  </cols>
  <sheetData>
    <row r="1" spans="1:8">
      <c r="A1" s="38" t="s">
        <v>70</v>
      </c>
      <c r="B1" s="5">
        <v>55</v>
      </c>
      <c r="D1" s="6"/>
    </row>
    <row r="2" spans="1:8">
      <c r="A2" s="40" t="s">
        <v>1</v>
      </c>
      <c r="B2" s="5" t="str">
        <f>VLOOKUP(B1,'Crit PTE TPY Summary'!$A$4:$D$45,2)</f>
        <v>GGT-744A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61" t="s">
        <v>52</v>
      </c>
      <c r="B6" s="962"/>
      <c r="C6" s="13">
        <v>55.442999999999998</v>
      </c>
      <c r="D6" s="1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30.7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17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3.8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8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8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8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8" ht="15.6">
      <c r="A20" s="42" t="s">
        <v>197</v>
      </c>
      <c r="B20" s="79">
        <v>110</v>
      </c>
      <c r="C20" s="32" t="s">
        <v>62</v>
      </c>
      <c r="D20" s="280">
        <f>B20*$C$6</f>
        <v>6098.73</v>
      </c>
      <c r="E20" s="281">
        <f t="shared" si="1"/>
        <v>26712.437399999999</v>
      </c>
      <c r="F20" s="18">
        <v>2</v>
      </c>
    </row>
    <row r="21" spans="1:18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8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8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8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8">
      <c r="A25" s="10"/>
      <c r="B25" s="10"/>
      <c r="C25" s="11"/>
      <c r="D25" s="11"/>
      <c r="E25" s="11"/>
      <c r="F25" s="11"/>
      <c r="G25" s="10"/>
      <c r="H25" s="10"/>
    </row>
    <row r="26" spans="1:18">
      <c r="A26" s="45" t="s">
        <v>64</v>
      </c>
      <c r="D26" s="11"/>
      <c r="E26" s="11"/>
      <c r="F26" s="11"/>
      <c r="G26" s="10"/>
      <c r="H26" s="10"/>
    </row>
    <row r="27" spans="1:18">
      <c r="A27" s="325" t="s">
        <v>564</v>
      </c>
      <c r="D27" s="11"/>
      <c r="E27" s="11"/>
      <c r="F27" s="11"/>
      <c r="G27" s="10"/>
      <c r="H27" s="10"/>
      <c r="K27" s="66"/>
    </row>
    <row r="28" spans="1:18">
      <c r="A28" s="325" t="s">
        <v>565</v>
      </c>
      <c r="D28" s="11"/>
      <c r="E28" s="11"/>
      <c r="F28" s="11"/>
      <c r="G28" s="10"/>
      <c r="H28" s="10"/>
      <c r="K28" s="66"/>
      <c r="R28" s="319" t="s">
        <v>219</v>
      </c>
    </row>
    <row r="29" spans="1:18">
      <c r="A29" s="325" t="s">
        <v>566</v>
      </c>
      <c r="D29" s="11"/>
      <c r="E29" s="11"/>
      <c r="F29" s="11"/>
      <c r="G29" s="10"/>
      <c r="H29" s="10"/>
      <c r="K29" s="66"/>
    </row>
    <row r="30" spans="1:18">
      <c r="A30" s="319" t="s">
        <v>216</v>
      </c>
    </row>
    <row r="33" spans="2:14">
      <c r="B33" s="537" t="s">
        <v>422</v>
      </c>
      <c r="E33" s="319"/>
    </row>
    <row r="34" spans="2:14">
      <c r="N34" s="319" t="s">
        <v>219</v>
      </c>
    </row>
    <row r="35" spans="2:14">
      <c r="B35" s="319" t="s">
        <v>408</v>
      </c>
      <c r="E35" s="538">
        <v>24</v>
      </c>
    </row>
    <row r="37" spans="2:14">
      <c r="C37" s="319" t="s">
        <v>251</v>
      </c>
      <c r="D37" s="319" t="s">
        <v>405</v>
      </c>
      <c r="E37" s="319" t="s">
        <v>406</v>
      </c>
      <c r="G37" s="319" t="s">
        <v>410</v>
      </c>
    </row>
    <row r="38" spans="2:14">
      <c r="B38" s="319" t="s">
        <v>259</v>
      </c>
      <c r="C38" s="83">
        <f>C8</f>
        <v>36.42</v>
      </c>
      <c r="D38" s="7">
        <f>C38*24</f>
        <v>874.08</v>
      </c>
      <c r="E38" s="7">
        <f>D38*365/2000</f>
        <v>159.5196</v>
      </c>
      <c r="G38" s="83">
        <f>E38-E14-'50'!E15</f>
        <v>144.442784526</v>
      </c>
    </row>
    <row r="39" spans="2:14">
      <c r="B39" s="319" t="s">
        <v>257</v>
      </c>
      <c r="C39" s="319" t="s">
        <v>409</v>
      </c>
    </row>
    <row r="40" spans="2:14">
      <c r="B40" s="319" t="s">
        <v>258</v>
      </c>
      <c r="C40" s="319" t="s">
        <v>409</v>
      </c>
    </row>
  </sheetData>
  <mergeCells count="8">
    <mergeCell ref="F12:F13"/>
    <mergeCell ref="A5:D5"/>
    <mergeCell ref="A12:A13"/>
    <mergeCell ref="C12:C13"/>
    <mergeCell ref="B12:B13"/>
    <mergeCell ref="A9:B10"/>
    <mergeCell ref="A6:B6"/>
    <mergeCell ref="A8:B8"/>
  </mergeCells>
  <phoneticPr fontId="6" type="noConversion"/>
  <pageMargins left="0.75" right="0.75" top="1" bottom="1" header="0.5" footer="0.5"/>
  <pageSetup paperSize="17" scale="9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</sheetPr>
  <dimension ref="A1:K40"/>
  <sheetViews>
    <sheetView view="pageBreakPreview" topLeftCell="A4" zoomScaleNormal="100" zoomScaleSheetLayoutView="100" workbookViewId="0">
      <selection activeCell="D14" activeCellId="1" sqref="G14:G24 D14:E18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1.109375" style="7" customWidth="1"/>
    <col min="22" max="16384" width="9.109375" style="7"/>
  </cols>
  <sheetData>
    <row r="1" spans="1:8">
      <c r="A1" s="38" t="s">
        <v>70</v>
      </c>
      <c r="B1" s="5">
        <v>56</v>
      </c>
      <c r="D1" s="6"/>
    </row>
    <row r="2" spans="1:8">
      <c r="A2" s="40" t="s">
        <v>1</v>
      </c>
      <c r="B2" s="5" t="str">
        <f>VLOOKUP(B1,'Crit PTE TPY Summary'!$A$4:$D$45,2)</f>
        <v>GGT-744B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9.2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1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1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1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1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</row>
    <row r="21" spans="1:11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1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1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1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1">
      <c r="A25" s="10"/>
      <c r="B25" s="10"/>
      <c r="C25" s="11"/>
      <c r="D25" s="11"/>
      <c r="E25" s="11"/>
      <c r="F25" s="11"/>
      <c r="G25" s="10"/>
      <c r="H25" s="10"/>
    </row>
    <row r="26" spans="1:11">
      <c r="A26" s="45" t="s">
        <v>64</v>
      </c>
      <c r="D26" s="11"/>
      <c r="E26" s="11"/>
      <c r="F26" s="11"/>
      <c r="G26" s="10"/>
      <c r="H26" s="10"/>
    </row>
    <row r="27" spans="1:11">
      <c r="A27" s="325" t="s">
        <v>564</v>
      </c>
      <c r="D27" s="11"/>
      <c r="E27" s="11"/>
      <c r="F27" s="11"/>
      <c r="G27" s="10"/>
      <c r="H27" s="10"/>
      <c r="K27" s="66"/>
    </row>
    <row r="28" spans="1:11">
      <c r="A28" s="325" t="s">
        <v>565</v>
      </c>
      <c r="D28" s="11"/>
      <c r="E28" s="11"/>
      <c r="F28" s="11"/>
      <c r="G28" s="10"/>
      <c r="H28" s="10"/>
      <c r="K28" s="66"/>
    </row>
    <row r="29" spans="1:11">
      <c r="A29" s="325" t="s">
        <v>566</v>
      </c>
      <c r="D29" s="11"/>
      <c r="E29" s="11"/>
      <c r="F29" s="11"/>
      <c r="G29" s="10"/>
      <c r="H29" s="10"/>
      <c r="K29" s="66"/>
    </row>
    <row r="30" spans="1:11">
      <c r="A30" s="319" t="s">
        <v>216</v>
      </c>
      <c r="D30" s="11"/>
      <c r="E30" s="11"/>
      <c r="F30" s="11"/>
      <c r="G30" s="10"/>
      <c r="H30" s="10"/>
      <c r="K30" s="66"/>
    </row>
    <row r="33" spans="2:7">
      <c r="B33" s="537" t="s">
        <v>422</v>
      </c>
      <c r="E33" s="319"/>
    </row>
    <row r="35" spans="2:7">
      <c r="B35" s="319" t="s">
        <v>408</v>
      </c>
      <c r="E35" s="538">
        <v>24</v>
      </c>
    </row>
    <row r="37" spans="2:7">
      <c r="C37" s="319" t="s">
        <v>251</v>
      </c>
      <c r="D37" s="319" t="s">
        <v>405</v>
      </c>
      <c r="E37" s="319" t="s">
        <v>406</v>
      </c>
      <c r="G37" s="319" t="s">
        <v>410</v>
      </c>
    </row>
    <row r="38" spans="2:7">
      <c r="B38" s="319" t="s">
        <v>259</v>
      </c>
      <c r="C38" s="83">
        <f>C8</f>
        <v>36.42</v>
      </c>
      <c r="D38" s="7">
        <f>C38*24</f>
        <v>874.08</v>
      </c>
      <c r="E38" s="7">
        <f>D38*365/2000</f>
        <v>159.5196</v>
      </c>
      <c r="G38" s="83">
        <f>E38-E14-'50'!E15</f>
        <v>144.442784526</v>
      </c>
    </row>
    <row r="39" spans="2:7">
      <c r="B39" s="319" t="s">
        <v>257</v>
      </c>
      <c r="C39" s="319" t="s">
        <v>409</v>
      </c>
    </row>
    <row r="40" spans="2:7">
      <c r="B40" s="319" t="s">
        <v>258</v>
      </c>
      <c r="C40" s="319" t="s">
        <v>409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75" right="0.75" top="1" bottom="1" header="0.5" footer="0.5"/>
  <pageSetup paperSize="17" scale="98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</sheetPr>
  <dimension ref="A1:K35"/>
  <sheetViews>
    <sheetView view="pageBreakPreview" zoomScaleNormal="100" zoomScaleSheetLayoutView="100" workbookViewId="0">
      <selection activeCell="D24" activeCellId="2" sqref="D14:E19 D21:E22 D24:E24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2.109375" style="7" customWidth="1"/>
    <col min="22" max="16384" width="9.109375" style="7"/>
  </cols>
  <sheetData>
    <row r="1" spans="1:8">
      <c r="A1" s="38" t="s">
        <v>70</v>
      </c>
      <c r="B1" s="5">
        <v>57</v>
      </c>
      <c r="D1" s="6"/>
    </row>
    <row r="2" spans="1:8">
      <c r="A2" s="40" t="s">
        <v>1</v>
      </c>
      <c r="B2" s="5" t="str">
        <f>VLOOKUP(B1,'Crit PTE TPY Summary'!$A$4:$D$45,2)</f>
        <v>GGT-744C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6.2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 ht="12.75" customHeight="1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 ht="12.75" customHeight="1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1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1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1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1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  <c r="G20" s="10"/>
    </row>
    <row r="21" spans="1:11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  <c r="G21" s="10"/>
    </row>
    <row r="22" spans="1:11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  <c r="G22" s="10"/>
    </row>
    <row r="23" spans="1:11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1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1">
      <c r="A25" s="10"/>
      <c r="B25" s="10"/>
      <c r="C25" s="11"/>
      <c r="D25" s="11"/>
      <c r="E25" s="11"/>
      <c r="F25" s="11"/>
      <c r="G25" s="10"/>
      <c r="H25" s="10"/>
    </row>
    <row r="26" spans="1:11">
      <c r="A26" s="45" t="s">
        <v>64</v>
      </c>
      <c r="D26" s="11"/>
      <c r="E26" s="11"/>
      <c r="F26" s="11"/>
      <c r="G26" s="10"/>
      <c r="H26" s="10"/>
    </row>
    <row r="27" spans="1:11">
      <c r="A27" s="325" t="s">
        <v>564</v>
      </c>
      <c r="D27" s="11"/>
      <c r="E27" s="11"/>
      <c r="F27" s="11"/>
      <c r="G27" s="10"/>
      <c r="H27" s="10"/>
      <c r="K27" s="66"/>
    </row>
    <row r="28" spans="1:11">
      <c r="A28" s="325" t="s">
        <v>565</v>
      </c>
      <c r="D28" s="11"/>
      <c r="E28" s="11"/>
      <c r="F28" s="11"/>
      <c r="G28" s="10"/>
      <c r="H28" s="10"/>
      <c r="K28" s="66"/>
    </row>
    <row r="29" spans="1:11">
      <c r="A29" s="325" t="s">
        <v>566</v>
      </c>
      <c r="D29" s="11"/>
      <c r="E29" s="11"/>
      <c r="F29" s="11"/>
      <c r="G29" s="10"/>
      <c r="H29" s="10"/>
      <c r="K29" s="66"/>
    </row>
    <row r="30" spans="1:11">
      <c r="A30" s="319" t="s">
        <v>216</v>
      </c>
      <c r="D30" s="11"/>
      <c r="E30" s="11"/>
      <c r="F30" s="11"/>
      <c r="G30" s="10"/>
      <c r="H30" s="10"/>
      <c r="K30" s="66"/>
    </row>
    <row r="33" spans="2:2">
      <c r="B33" s="537" t="s">
        <v>422</v>
      </c>
    </row>
    <row r="35" spans="2:2">
      <c r="B35" s="319" t="s">
        <v>411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75" right="0.75" top="1" bottom="1" header="0.5" footer="0.5"/>
  <pageSetup paperSize="17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A1:K35"/>
  <sheetViews>
    <sheetView view="pageBreakPreview" zoomScaleNormal="100" zoomScaleSheetLayoutView="100" workbookViewId="0">
      <selection activeCell="E24" activeCellId="2" sqref="D14:E19 D21:E22 D24:E24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58</v>
      </c>
      <c r="D1" s="6"/>
    </row>
    <row r="2" spans="1:8">
      <c r="A2" s="40" t="s">
        <v>1</v>
      </c>
      <c r="B2" s="5" t="str">
        <f>VLOOKUP(B1,'Crit PTE TPY Summary'!$A$4:$D$45,2)</f>
        <v>GGT-744D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6.2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1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1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1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1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</row>
    <row r="21" spans="1:11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1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1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1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1">
      <c r="A25" s="10"/>
      <c r="B25" s="10"/>
      <c r="C25" s="11"/>
      <c r="D25" s="11"/>
      <c r="E25" s="11"/>
      <c r="F25" s="11"/>
      <c r="G25" s="10"/>
      <c r="H25" s="10"/>
    </row>
    <row r="26" spans="1:11">
      <c r="A26" s="45" t="s">
        <v>64</v>
      </c>
      <c r="D26" s="11"/>
      <c r="E26" s="11"/>
      <c r="F26" s="11"/>
      <c r="G26" s="10"/>
      <c r="H26" s="10"/>
    </row>
    <row r="27" spans="1:11">
      <c r="A27" s="325" t="s">
        <v>564</v>
      </c>
      <c r="D27" s="11"/>
      <c r="E27" s="11"/>
      <c r="F27" s="11"/>
      <c r="G27" s="10"/>
      <c r="H27" s="10"/>
      <c r="K27" s="66"/>
    </row>
    <row r="28" spans="1:11">
      <c r="A28" s="325" t="s">
        <v>565</v>
      </c>
      <c r="D28" s="11"/>
      <c r="E28" s="11"/>
      <c r="F28" s="11"/>
      <c r="G28" s="10"/>
      <c r="H28" s="10"/>
      <c r="K28" s="66"/>
    </row>
    <row r="29" spans="1:11">
      <c r="A29" s="325" t="s">
        <v>566</v>
      </c>
      <c r="D29" s="11"/>
      <c r="E29" s="11"/>
      <c r="F29" s="11"/>
      <c r="G29" s="10"/>
      <c r="H29" s="10"/>
      <c r="K29" s="66"/>
    </row>
    <row r="30" spans="1:11">
      <c r="A30" s="319" t="s">
        <v>216</v>
      </c>
      <c r="D30" s="11"/>
      <c r="E30" s="11"/>
      <c r="F30" s="11"/>
      <c r="G30" s="10"/>
      <c r="H30" s="10"/>
      <c r="K30" s="66"/>
    </row>
    <row r="31" spans="1:11">
      <c r="A31" s="319"/>
      <c r="D31" s="11"/>
      <c r="E31" s="11"/>
      <c r="F31" s="11"/>
      <c r="G31" s="10"/>
      <c r="H31" s="10"/>
      <c r="K31" s="66"/>
    </row>
    <row r="33" spans="2:2">
      <c r="B33" s="537" t="s">
        <v>422</v>
      </c>
    </row>
    <row r="35" spans="2:2">
      <c r="B35" s="319" t="s">
        <v>411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5" right="0.25" top="0.75" bottom="0.75" header="0.3" footer="0.3"/>
  <pageSetup paperSize="17" scale="9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</sheetPr>
  <dimension ref="A1:O35"/>
  <sheetViews>
    <sheetView view="pageBreakPreview" zoomScaleNormal="100" zoomScaleSheetLayoutView="100" workbookViewId="0">
      <selection activeCell="D24" activeCellId="2" sqref="D14:E19 D21:E22 D24:E24"/>
    </sheetView>
  </sheetViews>
  <sheetFormatPr defaultColWidth="9.109375" defaultRowHeight="13.2"/>
  <cols>
    <col min="1" max="1" width="13.44140625" style="7" customWidth="1"/>
    <col min="2" max="2" width="9.33203125" style="7" customWidth="1"/>
    <col min="3" max="3" width="10.109375" style="7" bestFit="1" customWidth="1"/>
    <col min="4" max="4" width="10.33203125" style="7" bestFit="1" customWidth="1"/>
    <col min="5" max="5" width="9" style="7" bestFit="1" customWidth="1"/>
    <col min="6" max="6" width="5.109375" style="7" bestFit="1" customWidth="1"/>
    <col min="7" max="20" width="9.109375" style="7"/>
    <col min="21" max="21" width="11.5546875" style="7" customWidth="1"/>
    <col min="22" max="16384" width="9.109375" style="7"/>
  </cols>
  <sheetData>
    <row r="1" spans="1:8">
      <c r="A1" s="38" t="s">
        <v>70</v>
      </c>
      <c r="B1" s="5">
        <v>59</v>
      </c>
      <c r="D1" s="6"/>
    </row>
    <row r="2" spans="1:8">
      <c r="A2" s="40" t="s">
        <v>1</v>
      </c>
      <c r="B2" s="5" t="str">
        <f>VLOOKUP(B1,'Crit PTE TPY Summary'!$A$4:$D$45,2)</f>
        <v>GGT-744E</v>
      </c>
      <c r="D2" s="9"/>
      <c r="E2" s="10"/>
      <c r="F2" s="11"/>
      <c r="G2" s="10"/>
      <c r="H2" s="10"/>
    </row>
    <row r="3" spans="1:8">
      <c r="A3" s="40" t="s">
        <v>91</v>
      </c>
      <c r="B3" s="39" t="str">
        <f>VLOOKUP(B1,'Crit PTE TPY Summary'!$A$4:$D$45,3)</f>
        <v>Solar Turbine/Generator Set</v>
      </c>
      <c r="D3" s="9"/>
      <c r="E3" s="10"/>
      <c r="F3" s="11"/>
      <c r="G3" s="10"/>
      <c r="H3" s="10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480"/>
      <c r="H5" s="480"/>
    </row>
    <row r="6" spans="1:8">
      <c r="A6" s="961" t="s">
        <v>52</v>
      </c>
      <c r="B6" s="962"/>
      <c r="C6" s="13">
        <v>55.442999999999998</v>
      </c>
      <c r="D6" s="484" t="s">
        <v>53</v>
      </c>
      <c r="E6" s="15">
        <v>1</v>
      </c>
    </row>
    <row r="7" spans="1:8">
      <c r="A7" s="481" t="s">
        <v>350</v>
      </c>
      <c r="B7" s="482"/>
      <c r="C7" s="496">
        <f>168+(30*24/4/5)</f>
        <v>204</v>
      </c>
      <c r="D7" s="497" t="s">
        <v>158</v>
      </c>
      <c r="E7" s="133"/>
      <c r="G7" s="7" t="s">
        <v>351</v>
      </c>
    </row>
    <row r="8" spans="1:8" ht="28.5" customHeight="1">
      <c r="A8" s="978" t="s">
        <v>352</v>
      </c>
      <c r="B8" s="1016"/>
      <c r="C8" s="496">
        <v>36.42</v>
      </c>
      <c r="D8" s="497" t="s">
        <v>251</v>
      </c>
      <c r="E8" s="133"/>
      <c r="G8" s="319" t="s">
        <v>569</v>
      </c>
    </row>
    <row r="9" spans="1:8">
      <c r="A9" s="1012" t="s">
        <v>55</v>
      </c>
      <c r="B9" s="1013"/>
      <c r="C9" s="21">
        <v>24</v>
      </c>
      <c r="D9" s="483" t="s">
        <v>56</v>
      </c>
      <c r="E9" s="18">
        <v>1</v>
      </c>
    </row>
    <row r="10" spans="1:8" ht="13.8" thickBot="1">
      <c r="A10" s="1014"/>
      <c r="B10" s="1015"/>
      <c r="C10" s="22">
        <v>8760</v>
      </c>
      <c r="D10" s="23" t="s">
        <v>57</v>
      </c>
      <c r="E10" s="24">
        <v>1</v>
      </c>
    </row>
    <row r="11" spans="1:8" ht="12.75" customHeight="1" thickBot="1">
      <c r="A11" s="11"/>
      <c r="B11" s="11"/>
      <c r="C11" s="11"/>
      <c r="D11" s="11"/>
      <c r="E11" s="25"/>
      <c r="F11" s="11"/>
      <c r="G11" s="10"/>
      <c r="H11" s="10"/>
    </row>
    <row r="12" spans="1:8">
      <c r="A12" s="944" t="s">
        <v>58</v>
      </c>
      <c r="B12" s="953" t="s">
        <v>76</v>
      </c>
      <c r="C12" s="950" t="s">
        <v>50</v>
      </c>
      <c r="D12" s="1" t="s">
        <v>59</v>
      </c>
      <c r="E12" s="2"/>
      <c r="F12" s="950" t="s">
        <v>51</v>
      </c>
      <c r="G12" s="10"/>
    </row>
    <row r="13" spans="1:8" ht="13.8" thickBot="1">
      <c r="A13" s="945"/>
      <c r="B13" s="970"/>
      <c r="C13" s="969"/>
      <c r="D13" s="3" t="s">
        <v>60</v>
      </c>
      <c r="E13" s="26" t="s">
        <v>61</v>
      </c>
      <c r="F13" s="969"/>
      <c r="G13" s="10"/>
    </row>
    <row r="14" spans="1:8" ht="15.6">
      <c r="A14" s="81" t="s">
        <v>79</v>
      </c>
      <c r="B14" s="362">
        <v>4.1000000000000002E-2</v>
      </c>
      <c r="C14" s="225" t="s">
        <v>62</v>
      </c>
      <c r="D14" s="240">
        <f t="shared" ref="D14:D22" si="0">B14*$C$6</f>
        <v>2.2731629999999998</v>
      </c>
      <c r="E14" s="242">
        <f>(D14*($C$10-C7)/2000)+(C7*C8)/2000</f>
        <v>13.439431314</v>
      </c>
      <c r="F14" s="112">
        <v>1</v>
      </c>
      <c r="G14" s="823" t="s">
        <v>562</v>
      </c>
    </row>
    <row r="15" spans="1:8">
      <c r="A15" s="42" t="s">
        <v>78</v>
      </c>
      <c r="B15" s="65">
        <v>0.109</v>
      </c>
      <c r="C15" s="28" t="s">
        <v>62</v>
      </c>
      <c r="D15" s="578">
        <f t="shared" si="0"/>
        <v>6.0432869999999994</v>
      </c>
      <c r="E15" s="579">
        <f t="shared" ref="E15:E24" si="1">D15*$C$10/2000</f>
        <v>26.469597059999998</v>
      </c>
      <c r="F15" s="18">
        <v>1</v>
      </c>
      <c r="G15" s="823" t="s">
        <v>563</v>
      </c>
    </row>
    <row r="16" spans="1:8" ht="15.6">
      <c r="A16" s="42" t="s">
        <v>80</v>
      </c>
      <c r="B16" s="78">
        <v>3.3999999999999998E-3</v>
      </c>
      <c r="C16" s="28" t="s">
        <v>62</v>
      </c>
      <c r="D16" s="578">
        <f t="shared" si="0"/>
        <v>0.18850619999999998</v>
      </c>
      <c r="E16" s="579">
        <f t="shared" si="1"/>
        <v>0.825657156</v>
      </c>
      <c r="F16" s="330" t="s">
        <v>496</v>
      </c>
    </row>
    <row r="17" spans="1:15">
      <c r="A17" s="42" t="s">
        <v>204</v>
      </c>
      <c r="B17" s="78">
        <v>7.4000000000000003E-3</v>
      </c>
      <c r="C17" s="28" t="s">
        <v>62</v>
      </c>
      <c r="D17" s="578">
        <f t="shared" si="0"/>
        <v>0.41027819999999998</v>
      </c>
      <c r="E17" s="579">
        <f t="shared" si="1"/>
        <v>1.7970185159999998</v>
      </c>
      <c r="F17" s="330">
        <v>1</v>
      </c>
      <c r="G17" s="824" t="s">
        <v>567</v>
      </c>
    </row>
    <row r="18" spans="1:15" ht="15.6">
      <c r="A18" s="42" t="s">
        <v>75</v>
      </c>
      <c r="B18" s="79">
        <v>7.4000000000000003E-3</v>
      </c>
      <c r="C18" s="28" t="s">
        <v>62</v>
      </c>
      <c r="D18" s="578">
        <f t="shared" si="0"/>
        <v>0.41027819999999998</v>
      </c>
      <c r="E18" s="579">
        <f t="shared" si="1"/>
        <v>1.7970185159999998</v>
      </c>
      <c r="F18" s="330">
        <v>1</v>
      </c>
      <c r="G18" s="824" t="s">
        <v>567</v>
      </c>
    </row>
    <row r="19" spans="1:15" ht="15.6">
      <c r="A19" s="99" t="s">
        <v>194</v>
      </c>
      <c r="B19" s="277">
        <v>7.4000000000000003E-3</v>
      </c>
      <c r="C19" s="100" t="s">
        <v>62</v>
      </c>
      <c r="D19" s="471">
        <f t="shared" si="0"/>
        <v>0.41027819999999998</v>
      </c>
      <c r="E19" s="472">
        <f t="shared" si="1"/>
        <v>1.7970185159999998</v>
      </c>
      <c r="F19" s="331">
        <v>1</v>
      </c>
      <c r="G19" s="824" t="s">
        <v>567</v>
      </c>
    </row>
    <row r="20" spans="1:15" ht="15.6">
      <c r="A20" s="42" t="s">
        <v>197</v>
      </c>
      <c r="B20" s="79">
        <v>110</v>
      </c>
      <c r="C20" s="32" t="s">
        <v>62</v>
      </c>
      <c r="D20" s="280">
        <f t="shared" si="0"/>
        <v>6098.73</v>
      </c>
      <c r="E20" s="281">
        <f t="shared" si="1"/>
        <v>26712.437399999999</v>
      </c>
      <c r="F20" s="18">
        <v>2</v>
      </c>
    </row>
    <row r="21" spans="1:15" ht="15.6">
      <c r="A21" s="42" t="s">
        <v>205</v>
      </c>
      <c r="B21" s="79">
        <v>3.0000000000000001E-3</v>
      </c>
      <c r="C21" s="32" t="s">
        <v>62</v>
      </c>
      <c r="D21" s="255">
        <f t="shared" si="0"/>
        <v>0.166329</v>
      </c>
      <c r="E21" s="346">
        <f t="shared" si="1"/>
        <v>0.72852102000000007</v>
      </c>
      <c r="F21" s="18">
        <v>2</v>
      </c>
    </row>
    <row r="22" spans="1:15">
      <c r="A22" s="42" t="s">
        <v>198</v>
      </c>
      <c r="B22" s="79">
        <v>8.6E-3</v>
      </c>
      <c r="C22" s="32" t="s">
        <v>62</v>
      </c>
      <c r="D22" s="255">
        <f t="shared" si="0"/>
        <v>0.47680980000000001</v>
      </c>
      <c r="E22" s="346">
        <f t="shared" si="1"/>
        <v>2.0884269239999997</v>
      </c>
      <c r="F22" s="18">
        <v>2</v>
      </c>
    </row>
    <row r="23" spans="1:15" ht="15.6">
      <c r="A23" s="42" t="s">
        <v>199</v>
      </c>
      <c r="B23" s="79"/>
      <c r="C23" s="32"/>
      <c r="D23" s="280">
        <f>D20+D21*298+D22*25</f>
        <v>6160.2162870000002</v>
      </c>
      <c r="E23" s="281">
        <f t="shared" si="1"/>
        <v>26981.747337060002</v>
      </c>
      <c r="F23" s="18">
        <v>4</v>
      </c>
      <c r="G23" s="319" t="s">
        <v>571</v>
      </c>
    </row>
    <row r="24" spans="1:15" ht="13.8" thickBot="1">
      <c r="A24" s="263" t="s">
        <v>77</v>
      </c>
      <c r="B24" s="77">
        <v>2.0999999999999999E-3</v>
      </c>
      <c r="C24" s="47" t="s">
        <v>62</v>
      </c>
      <c r="D24" s="830">
        <f>B24*$C$6</f>
        <v>0.11643029999999999</v>
      </c>
      <c r="E24" s="831">
        <f t="shared" si="1"/>
        <v>0.50996471399999999</v>
      </c>
      <c r="F24" s="278">
        <v>1</v>
      </c>
      <c r="G24" s="319" t="s">
        <v>568</v>
      </c>
    </row>
    <row r="25" spans="1:15">
      <c r="A25" s="10"/>
      <c r="B25" s="10"/>
      <c r="C25" s="11"/>
      <c r="D25" s="11"/>
      <c r="E25" s="11"/>
      <c r="F25" s="11"/>
      <c r="G25" s="10"/>
      <c r="H25" s="10"/>
    </row>
    <row r="26" spans="1:15">
      <c r="A26" s="45" t="s">
        <v>64</v>
      </c>
      <c r="D26" s="11"/>
      <c r="E26" s="11"/>
      <c r="F26" s="11"/>
      <c r="G26" s="10"/>
      <c r="H26" s="10"/>
    </row>
    <row r="27" spans="1:15">
      <c r="A27" s="325" t="s">
        <v>564</v>
      </c>
      <c r="D27" s="11"/>
      <c r="E27" s="11"/>
      <c r="F27" s="11"/>
      <c r="G27" s="10"/>
      <c r="H27" s="10"/>
      <c r="K27" s="66"/>
    </row>
    <row r="28" spans="1:15">
      <c r="A28" s="325" t="s">
        <v>565</v>
      </c>
      <c r="D28" s="11"/>
      <c r="E28" s="11"/>
      <c r="F28" s="11"/>
      <c r="G28" s="10"/>
      <c r="H28" s="10"/>
      <c r="K28" s="66"/>
    </row>
    <row r="29" spans="1:15">
      <c r="A29" s="325" t="s">
        <v>566</v>
      </c>
      <c r="D29" s="11"/>
      <c r="E29" s="11"/>
      <c r="F29" s="11"/>
      <c r="G29" s="10"/>
      <c r="H29" s="10"/>
      <c r="K29" s="66"/>
    </row>
    <row r="30" spans="1:15">
      <c r="A30" s="319" t="s">
        <v>216</v>
      </c>
      <c r="D30" s="11"/>
      <c r="E30" s="11"/>
      <c r="F30" s="11"/>
      <c r="G30" s="10"/>
      <c r="H30" s="10"/>
      <c r="K30" s="66"/>
    </row>
    <row r="31" spans="1:15">
      <c r="A31" s="319"/>
      <c r="D31" s="11"/>
      <c r="E31" s="11"/>
      <c r="F31" s="11"/>
      <c r="G31" s="10"/>
      <c r="H31" s="10"/>
      <c r="K31" s="66"/>
    </row>
    <row r="32" spans="1:15">
      <c r="O32" s="319" t="s">
        <v>219</v>
      </c>
    </row>
    <row r="33" spans="2:2">
      <c r="B33" s="537" t="s">
        <v>422</v>
      </c>
    </row>
    <row r="35" spans="2:2">
      <c r="B35" s="319" t="s">
        <v>411</v>
      </c>
    </row>
  </sheetData>
  <mergeCells count="8">
    <mergeCell ref="F12:F13"/>
    <mergeCell ref="A5:D5"/>
    <mergeCell ref="A6:B6"/>
    <mergeCell ref="A8:B8"/>
    <mergeCell ref="A9:B10"/>
    <mergeCell ref="A12:A13"/>
    <mergeCell ref="B12:B13"/>
    <mergeCell ref="C12:C13"/>
  </mergeCells>
  <phoneticPr fontId="6" type="noConversion"/>
  <pageMargins left="0.75" right="0.75" top="1" bottom="1" header="0.5" footer="0.5"/>
  <pageSetup paperSize="17" scale="93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H17"/>
  <sheetViews>
    <sheetView workbookViewId="0">
      <selection activeCell="M38" sqref="M38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60</v>
      </c>
      <c r="D1" s="5"/>
      <c r="H1" s="5"/>
    </row>
    <row r="2" spans="1:8">
      <c r="A2" s="40" t="s">
        <v>1</v>
      </c>
      <c r="B2" s="5" t="str">
        <f>VLOOKUP(B1,'Crit PTE TPY Summary'!$A$4:$D$45,2)</f>
        <v>F-791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Deaerator Vent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02">
        <v>1.75</v>
      </c>
      <c r="C12" s="35" t="s">
        <v>60</v>
      </c>
      <c r="D12" s="58">
        <f>B12</f>
        <v>1.75</v>
      </c>
      <c r="E12" s="59">
        <f>D12*$C$7/2000</f>
        <v>7.665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7" t="s">
        <v>122</v>
      </c>
      <c r="D16" s="11"/>
      <c r="E16" s="11"/>
      <c r="F16" s="11"/>
      <c r="G16" s="10"/>
      <c r="H16" s="10"/>
    </row>
    <row r="17" spans="1:1">
      <c r="A17" s="37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17"/>
  <sheetViews>
    <sheetView workbookViewId="0">
      <selection activeCell="B33" sqref="B33"/>
    </sheetView>
  </sheetViews>
  <sheetFormatPr defaultColWidth="9.109375" defaultRowHeight="13.2"/>
  <cols>
    <col min="1" max="1" width="14.33203125" style="7" customWidth="1"/>
    <col min="2" max="2" width="9.33203125" style="7" customWidth="1"/>
    <col min="3" max="3" width="6.6640625" style="7" bestFit="1" customWidth="1"/>
    <col min="4" max="4" width="10.33203125" style="7" bestFit="1" customWidth="1"/>
    <col min="5" max="5" width="7.44140625" style="7" bestFit="1" customWidth="1"/>
    <col min="6" max="6" width="5.109375" style="7" bestFit="1" customWidth="1"/>
    <col min="7" max="16384" width="9.109375" style="7"/>
  </cols>
  <sheetData>
    <row r="1" spans="1:8">
      <c r="A1" s="38" t="s">
        <v>70</v>
      </c>
      <c r="B1" s="5">
        <v>61</v>
      </c>
      <c r="D1" s="5"/>
      <c r="H1" s="5"/>
    </row>
    <row r="2" spans="1:8">
      <c r="A2" s="40" t="s">
        <v>1</v>
      </c>
      <c r="B2" s="5" t="str">
        <f>VLOOKUP(B1,'Crit PTE TPY Summary'!$A$4:$D$45,2)</f>
        <v>F-711</v>
      </c>
      <c r="D2" s="5"/>
      <c r="E2" s="10"/>
      <c r="F2" s="11"/>
      <c r="H2" s="5"/>
    </row>
    <row r="3" spans="1:8">
      <c r="A3" s="40" t="s">
        <v>91</v>
      </c>
      <c r="B3" s="39" t="str">
        <f>VLOOKUP(B1,'Crit PTE TPY Summary'!$A$4:$D$45,3)</f>
        <v>Degasifier Vent</v>
      </c>
      <c r="D3" s="39"/>
      <c r="E3" s="10"/>
      <c r="F3" s="11"/>
      <c r="H3" s="39"/>
    </row>
    <row r="4" spans="1:8" ht="13.8" thickBot="1">
      <c r="A4" s="8"/>
      <c r="B4" s="8"/>
      <c r="C4" s="5"/>
      <c r="D4" s="9"/>
      <c r="E4" s="10"/>
      <c r="F4" s="11"/>
      <c r="G4" s="10"/>
      <c r="H4" s="10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8">
      <c r="A6" s="957" t="s">
        <v>55</v>
      </c>
      <c r="B6" s="958"/>
      <c r="C6" s="21">
        <v>24</v>
      </c>
      <c r="D6" s="17" t="s">
        <v>56</v>
      </c>
      <c r="E6" s="18">
        <v>1</v>
      </c>
    </row>
    <row r="7" spans="1:8" ht="13.8" thickBot="1">
      <c r="A7" s="959"/>
      <c r="B7" s="960"/>
      <c r="C7" s="22">
        <v>8760</v>
      </c>
      <c r="D7" s="23" t="s">
        <v>57</v>
      </c>
      <c r="E7" s="24">
        <v>1</v>
      </c>
    </row>
    <row r="8" spans="1:8">
      <c r="A8" s="11"/>
      <c r="B8" s="11"/>
      <c r="C8" s="11"/>
      <c r="D8" s="11"/>
      <c r="E8" s="25"/>
      <c r="F8" s="11"/>
      <c r="G8" s="10"/>
      <c r="H8" s="10"/>
    </row>
    <row r="9" spans="1:8" ht="13.8" thickBot="1">
      <c r="A9" s="11"/>
      <c r="B9" s="11"/>
      <c r="C9" s="11"/>
      <c r="D9" s="11"/>
      <c r="E9" s="25"/>
      <c r="F9" s="11"/>
      <c r="G9" s="10"/>
      <c r="H9" s="10"/>
    </row>
    <row r="10" spans="1:8">
      <c r="A10" s="944" t="s">
        <v>58</v>
      </c>
      <c r="B10" s="953" t="s">
        <v>76</v>
      </c>
      <c r="C10" s="950" t="s">
        <v>50</v>
      </c>
      <c r="D10" s="1" t="s">
        <v>59</v>
      </c>
      <c r="E10" s="56"/>
      <c r="F10" s="950" t="s">
        <v>51</v>
      </c>
      <c r="G10" s="10"/>
    </row>
    <row r="11" spans="1:8" ht="13.8" thickBot="1">
      <c r="A11" s="945"/>
      <c r="B11" s="970"/>
      <c r="C11" s="969"/>
      <c r="D11" s="3" t="s">
        <v>60</v>
      </c>
      <c r="E11" s="26" t="s">
        <v>61</v>
      </c>
      <c r="F11" s="969"/>
      <c r="G11" s="10"/>
    </row>
    <row r="12" spans="1:8" ht="16.2" thickBot="1">
      <c r="A12" s="43" t="s">
        <v>94</v>
      </c>
      <c r="B12" s="102">
        <v>0.65</v>
      </c>
      <c r="C12" s="35" t="s">
        <v>125</v>
      </c>
      <c r="D12" s="58">
        <f>B12/C6</f>
        <v>2.7083333333333334E-2</v>
      </c>
      <c r="E12" s="59">
        <f>D12*$C$7/2000</f>
        <v>0.11862499999999999</v>
      </c>
      <c r="F12" s="88">
        <v>2</v>
      </c>
      <c r="G12" s="10"/>
    </row>
    <row r="13" spans="1:8">
      <c r="A13" s="10"/>
      <c r="B13" s="10"/>
      <c r="C13" s="11"/>
      <c r="D13" s="11"/>
      <c r="E13" s="11"/>
      <c r="F13" s="11"/>
      <c r="G13" s="10"/>
      <c r="H13" s="10"/>
    </row>
    <row r="14" spans="1:8">
      <c r="A14" s="45" t="s">
        <v>64</v>
      </c>
      <c r="D14" s="11"/>
      <c r="E14" s="11"/>
      <c r="F14" s="11"/>
      <c r="G14" s="10"/>
      <c r="H14" s="10"/>
    </row>
    <row r="15" spans="1:8">
      <c r="A15" s="37" t="s">
        <v>65</v>
      </c>
      <c r="D15" s="11"/>
      <c r="E15" s="11"/>
      <c r="F15" s="11"/>
      <c r="G15" s="10"/>
      <c r="H15" s="10"/>
    </row>
    <row r="16" spans="1:8">
      <c r="A16" s="37" t="s">
        <v>128</v>
      </c>
      <c r="D16" s="11"/>
      <c r="E16" s="11"/>
      <c r="F16" s="11"/>
      <c r="G16" s="10"/>
      <c r="H16" s="10"/>
    </row>
    <row r="17" spans="1:1">
      <c r="A17" s="37"/>
    </row>
  </sheetData>
  <mergeCells count="6">
    <mergeCell ref="F10:F11"/>
    <mergeCell ref="A6:B7"/>
    <mergeCell ref="A5:D5"/>
    <mergeCell ref="A10:A11"/>
    <mergeCell ref="B10:B11"/>
    <mergeCell ref="C10:C1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H35"/>
  <sheetViews>
    <sheetView topLeftCell="A4" zoomScaleNormal="100" workbookViewId="0">
      <selection activeCell="D33" sqref="D33"/>
    </sheetView>
  </sheetViews>
  <sheetFormatPr defaultColWidth="9.109375" defaultRowHeight="13.2"/>
  <cols>
    <col min="1" max="1" width="13.44140625" style="7" bestFit="1" customWidth="1"/>
    <col min="2" max="2" width="9.33203125" style="7" customWidth="1"/>
    <col min="3" max="3" width="9.88671875" style="7" bestFit="1" customWidth="1"/>
    <col min="4" max="4" width="10.44140625" style="7" bestFit="1" customWidth="1"/>
    <col min="5" max="5" width="8.6640625" style="7" bestFit="1" customWidth="1"/>
    <col min="6" max="6" width="5.33203125" style="7" bestFit="1" customWidth="1"/>
    <col min="7" max="7" width="4" style="7" customWidth="1"/>
    <col min="8" max="8" width="13.44140625" style="7" bestFit="1" customWidth="1"/>
    <col min="9" max="9" width="10" style="7" customWidth="1"/>
    <col min="10" max="10" width="9.6640625" style="7" bestFit="1" customWidth="1"/>
    <col min="11" max="11" width="10.44140625" style="7" bestFit="1" customWidth="1"/>
    <col min="12" max="12" width="8.6640625" style="7" bestFit="1" customWidth="1"/>
    <col min="13" max="13" width="5.33203125" style="7" bestFit="1" customWidth="1"/>
    <col min="14" max="16384" width="9.109375" style="7"/>
  </cols>
  <sheetData>
    <row r="1" spans="1:8">
      <c r="A1" s="38" t="s">
        <v>70</v>
      </c>
      <c r="B1" s="5">
        <v>65</v>
      </c>
      <c r="D1" s="6"/>
    </row>
    <row r="2" spans="1:8">
      <c r="A2" s="40" t="s">
        <v>1</v>
      </c>
      <c r="B2" s="5" t="str">
        <f>VLOOKUP(B1,'Crit PTE TPY Summary'!$A$4:$D$45,2)</f>
        <v>GM-616D</v>
      </c>
      <c r="D2" s="9"/>
      <c r="E2" s="10"/>
      <c r="F2" s="11"/>
    </row>
    <row r="3" spans="1:8">
      <c r="A3" s="40" t="s">
        <v>91</v>
      </c>
      <c r="B3" s="39" t="s">
        <v>240</v>
      </c>
      <c r="D3" s="9"/>
      <c r="E3" s="10"/>
      <c r="F3" s="11"/>
    </row>
    <row r="4" spans="1:8" ht="13.8" thickBot="1">
      <c r="A4" s="8"/>
      <c r="B4" s="8"/>
      <c r="C4" s="5"/>
      <c r="D4" s="9"/>
      <c r="E4" s="10"/>
      <c r="F4" s="11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</row>
    <row r="6" spans="1:8">
      <c r="A6" s="961" t="s">
        <v>52</v>
      </c>
      <c r="B6" s="962"/>
      <c r="C6" s="13">
        <v>2.7</v>
      </c>
      <c r="D6" s="14" t="s">
        <v>53</v>
      </c>
      <c r="E6" s="15">
        <v>1</v>
      </c>
      <c r="H6" s="83"/>
    </row>
    <row r="7" spans="1:8">
      <c r="A7" s="957" t="s">
        <v>55</v>
      </c>
      <c r="B7" s="958"/>
      <c r="C7" s="21">
        <v>1</v>
      </c>
      <c r="D7" s="17" t="s">
        <v>56</v>
      </c>
      <c r="E7" s="18">
        <v>2</v>
      </c>
    </row>
    <row r="8" spans="1:8" ht="13.8" thickBot="1">
      <c r="A8" s="959"/>
      <c r="B8" s="960"/>
      <c r="C8" s="22">
        <v>12</v>
      </c>
      <c r="D8" s="23" t="s">
        <v>57</v>
      </c>
      <c r="E8" s="24">
        <v>2</v>
      </c>
      <c r="H8" s="319"/>
    </row>
    <row r="9" spans="1:8">
      <c r="A9" s="11"/>
      <c r="B9" s="11"/>
      <c r="C9" s="11"/>
      <c r="D9" s="11"/>
      <c r="E9" s="25"/>
      <c r="F9" s="11"/>
    </row>
    <row r="10" spans="1:8" ht="13.8" thickBot="1">
      <c r="A10" s="11"/>
      <c r="B10" s="11"/>
      <c r="C10" s="11"/>
      <c r="D10" s="11"/>
      <c r="E10" s="25"/>
      <c r="F10" s="11"/>
    </row>
    <row r="11" spans="1:8">
      <c r="A11" s="944" t="s">
        <v>58</v>
      </c>
      <c r="B11" s="953" t="s">
        <v>76</v>
      </c>
      <c r="C11" s="950" t="s">
        <v>50</v>
      </c>
      <c r="D11" s="1" t="s">
        <v>59</v>
      </c>
      <c r="E11" s="2"/>
      <c r="F11" s="950" t="s">
        <v>51</v>
      </c>
    </row>
    <row r="12" spans="1:8" ht="13.8" thickBot="1">
      <c r="A12" s="945"/>
      <c r="B12" s="970"/>
      <c r="C12" s="969"/>
      <c r="D12" s="3" t="s">
        <v>60</v>
      </c>
      <c r="E12" s="26" t="s">
        <v>61</v>
      </c>
      <c r="F12" s="969"/>
    </row>
    <row r="13" spans="1:8" ht="15.6">
      <c r="A13" s="81" t="s">
        <v>79</v>
      </c>
      <c r="B13" s="238">
        <v>4.41</v>
      </c>
      <c r="C13" s="225" t="s">
        <v>62</v>
      </c>
      <c r="D13" s="240">
        <f t="shared" ref="D13:D20" si="0">B13*$C$6</f>
        <v>11.907000000000002</v>
      </c>
      <c r="E13" s="601">
        <f>D13*$C$8/2000</f>
        <v>7.1442000000000005E-2</v>
      </c>
      <c r="F13" s="112">
        <v>3</v>
      </c>
    </row>
    <row r="14" spans="1:8">
      <c r="A14" s="42" t="s">
        <v>78</v>
      </c>
      <c r="B14" s="27">
        <v>0.95</v>
      </c>
      <c r="C14" s="28" t="s">
        <v>62</v>
      </c>
      <c r="D14" s="578">
        <f t="shared" si="0"/>
        <v>2.5649999999999999</v>
      </c>
      <c r="E14" s="602">
        <f>D14*$C$8/2000</f>
        <v>1.5390000000000001E-2</v>
      </c>
      <c r="F14" s="18">
        <v>3</v>
      </c>
    </row>
    <row r="15" spans="1:8" ht="15.6">
      <c r="A15" s="42" t="s">
        <v>80</v>
      </c>
      <c r="B15" s="27">
        <v>0.28999999999999998</v>
      </c>
      <c r="C15" s="28" t="s">
        <v>62</v>
      </c>
      <c r="D15" s="578">
        <f t="shared" si="0"/>
        <v>0.78300000000000003</v>
      </c>
      <c r="E15" s="602">
        <f>D15*$C$8/2000</f>
        <v>4.6980000000000008E-3</v>
      </c>
      <c r="F15" s="18">
        <v>3</v>
      </c>
    </row>
    <row r="16" spans="1:8">
      <c r="A16" s="42" t="s">
        <v>208</v>
      </c>
      <c r="B16" s="87">
        <v>0.31</v>
      </c>
      <c r="C16" s="28" t="s">
        <v>62</v>
      </c>
      <c r="D16" s="578">
        <f t="shared" si="0"/>
        <v>0.83700000000000008</v>
      </c>
      <c r="E16" s="602">
        <f t="shared" ref="E16:E20" si="1">D16*$C$8/2000</f>
        <v>5.0220000000000004E-3</v>
      </c>
      <c r="F16" s="18">
        <v>3</v>
      </c>
    </row>
    <row r="17" spans="1:8" ht="15.6">
      <c r="A17" s="42" t="s">
        <v>75</v>
      </c>
      <c r="B17" s="87">
        <v>0.31</v>
      </c>
      <c r="C17" s="28" t="s">
        <v>62</v>
      </c>
      <c r="D17" s="578">
        <f t="shared" si="0"/>
        <v>0.83700000000000008</v>
      </c>
      <c r="E17" s="602">
        <f t="shared" si="1"/>
        <v>5.0220000000000004E-3</v>
      </c>
      <c r="F17" s="18">
        <v>3</v>
      </c>
    </row>
    <row r="18" spans="1:8" ht="15.6">
      <c r="A18" s="42" t="s">
        <v>194</v>
      </c>
      <c r="B18" s="87">
        <v>0.31</v>
      </c>
      <c r="C18" s="28" t="s">
        <v>62</v>
      </c>
      <c r="D18" s="578">
        <f t="shared" si="0"/>
        <v>0.83700000000000008</v>
      </c>
      <c r="E18" s="602">
        <f t="shared" si="1"/>
        <v>5.0220000000000004E-3</v>
      </c>
      <c r="F18" s="18">
        <v>3</v>
      </c>
    </row>
    <row r="19" spans="1:8" ht="15.6">
      <c r="A19" s="42" t="s">
        <v>197</v>
      </c>
      <c r="B19" s="87">
        <v>164</v>
      </c>
      <c r="C19" s="32" t="s">
        <v>62</v>
      </c>
      <c r="D19" s="228">
        <f t="shared" si="0"/>
        <v>442.8</v>
      </c>
      <c r="E19" s="602">
        <f t="shared" si="1"/>
        <v>2.6568000000000001</v>
      </c>
      <c r="F19" s="18">
        <v>3</v>
      </c>
    </row>
    <row r="20" spans="1:8" ht="13.8" thickBot="1">
      <c r="A20" s="263" t="s">
        <v>77</v>
      </c>
      <c r="B20" s="67">
        <v>0.36</v>
      </c>
      <c r="C20" s="47" t="s">
        <v>62</v>
      </c>
      <c r="D20" s="279">
        <f t="shared" si="0"/>
        <v>0.97199999999999998</v>
      </c>
      <c r="E20" s="603">
        <f t="shared" si="1"/>
        <v>5.8319999999999995E-3</v>
      </c>
      <c r="F20" s="278">
        <v>3</v>
      </c>
    </row>
    <row r="22" spans="1:8">
      <c r="A22" s="45" t="s">
        <v>64</v>
      </c>
    </row>
    <row r="23" spans="1:8">
      <c r="A23" s="37" t="s">
        <v>65</v>
      </c>
    </row>
    <row r="24" spans="1:8">
      <c r="A24" s="325" t="s">
        <v>448</v>
      </c>
    </row>
    <row r="25" spans="1:8">
      <c r="A25" s="37" t="s">
        <v>126</v>
      </c>
    </row>
    <row r="26" spans="1:8">
      <c r="A26" s="319" t="s">
        <v>239</v>
      </c>
    </row>
    <row r="29" spans="1:8">
      <c r="B29" s="537" t="s">
        <v>422</v>
      </c>
    </row>
    <row r="31" spans="1:8">
      <c r="B31" s="319" t="s">
        <v>404</v>
      </c>
      <c r="E31" s="538">
        <v>1</v>
      </c>
      <c r="H31" s="319" t="s">
        <v>407</v>
      </c>
    </row>
    <row r="32" spans="1:8">
      <c r="C32" s="319" t="s">
        <v>251</v>
      </c>
      <c r="D32" s="319" t="s">
        <v>405</v>
      </c>
      <c r="E32" s="319" t="s">
        <v>406</v>
      </c>
      <c r="H32" s="83"/>
    </row>
    <row r="33" spans="2:8">
      <c r="B33" s="319" t="s">
        <v>259</v>
      </c>
      <c r="C33" s="83">
        <f>D13</f>
        <v>11.907000000000002</v>
      </c>
      <c r="D33" s="7">
        <f>C33*$E$31</f>
        <v>11.907000000000002</v>
      </c>
      <c r="E33" s="7">
        <f>D33*365/2000</f>
        <v>2.1730275000000003</v>
      </c>
      <c r="H33" s="83">
        <f>E33-E13</f>
        <v>2.1015855000000006</v>
      </c>
    </row>
    <row r="34" spans="2:8">
      <c r="B34" s="319" t="s">
        <v>257</v>
      </c>
      <c r="C34" s="83">
        <f>D17</f>
        <v>0.83700000000000008</v>
      </c>
      <c r="D34" s="7">
        <f t="shared" ref="D34:D35" si="2">C34*$E$31</f>
        <v>0.83700000000000008</v>
      </c>
      <c r="E34" s="7">
        <f t="shared" ref="E34:E35" si="3">D34*365/2000</f>
        <v>0.15275250000000001</v>
      </c>
      <c r="H34" s="83">
        <f>E34-E17</f>
        <v>0.14773050000000001</v>
      </c>
    </row>
    <row r="35" spans="2:8">
      <c r="B35" s="319" t="s">
        <v>258</v>
      </c>
      <c r="C35" s="83">
        <f>D15</f>
        <v>0.78300000000000003</v>
      </c>
      <c r="D35" s="7">
        <f t="shared" si="2"/>
        <v>0.78300000000000003</v>
      </c>
      <c r="E35" s="7">
        <f t="shared" si="3"/>
        <v>0.14289750000000001</v>
      </c>
      <c r="H35" s="83">
        <f>E35-E15</f>
        <v>0.1381995</v>
      </c>
    </row>
  </sheetData>
  <mergeCells count="7">
    <mergeCell ref="F11:F12"/>
    <mergeCell ref="A5:D5"/>
    <mergeCell ref="A6:B6"/>
    <mergeCell ref="A7:B8"/>
    <mergeCell ref="A11:A12"/>
    <mergeCell ref="B11:B12"/>
    <mergeCell ref="C11:C12"/>
  </mergeCells>
  <phoneticPr fontId="6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92D050"/>
    <pageSetUpPr fitToPage="1"/>
  </sheetPr>
  <dimension ref="A1:R49"/>
  <sheetViews>
    <sheetView view="pageBreakPreview" zoomScaleNormal="100" workbookViewId="0">
      <pane xSplit="1" ySplit="3" topLeftCell="B22" activePane="bottomRight" state="frozen"/>
      <selection pane="topRight" activeCell="B1" sqref="B1"/>
      <selection pane="bottomLeft" activeCell="A3" sqref="A3"/>
      <selection pane="bottomRight" activeCell="H42" sqref="H42"/>
    </sheetView>
  </sheetViews>
  <sheetFormatPr defaultColWidth="9.109375" defaultRowHeight="13.2"/>
  <cols>
    <col min="1" max="1" width="7.33203125" style="50" customWidth="1"/>
    <col min="2" max="2" width="11" style="50" bestFit="1" customWidth="1"/>
    <col min="3" max="3" width="2" style="10" bestFit="1" customWidth="1"/>
    <col min="4" max="4" width="35.88671875" style="10" customWidth="1"/>
    <col min="5" max="7" width="8.6640625" style="10" customWidth="1"/>
    <col min="8" max="8" width="13.33203125" style="10" bestFit="1" customWidth="1"/>
    <col min="9" max="13" width="8.6640625" style="10" customWidth="1"/>
    <col min="14" max="14" width="12.33203125" style="10" bestFit="1" customWidth="1"/>
    <col min="15" max="15" width="10.88671875" style="10" customWidth="1"/>
    <col min="16" max="16" width="9.33203125" style="10" bestFit="1" customWidth="1"/>
    <col min="17" max="17" width="12.33203125" style="10" bestFit="1" customWidth="1"/>
    <col min="18" max="18" width="11.33203125" style="10" bestFit="1" customWidth="1"/>
    <col min="19" max="16384" width="9.109375" style="10"/>
  </cols>
  <sheetData>
    <row r="1" spans="1:17" ht="13.8" thickBot="1">
      <c r="A1" s="903" t="s">
        <v>127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</row>
    <row r="2" spans="1:17">
      <c r="A2" s="890" t="s">
        <v>0</v>
      </c>
      <c r="B2" s="892" t="s">
        <v>1</v>
      </c>
      <c r="C2" s="894" t="s">
        <v>2</v>
      </c>
      <c r="D2" s="895"/>
      <c r="E2" s="912" t="s">
        <v>113</v>
      </c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</row>
    <row r="3" spans="1:17" ht="16.2" thickBot="1">
      <c r="A3" s="891"/>
      <c r="B3" s="893"/>
      <c r="C3" s="896"/>
      <c r="D3" s="897"/>
      <c r="E3" s="307" t="s">
        <v>79</v>
      </c>
      <c r="F3" s="308" t="s">
        <v>78</v>
      </c>
      <c r="G3" s="308" t="s">
        <v>80</v>
      </c>
      <c r="H3" s="308" t="s">
        <v>193</v>
      </c>
      <c r="I3" s="308" t="s">
        <v>93</v>
      </c>
      <c r="J3" s="308" t="s">
        <v>201</v>
      </c>
      <c r="K3" s="308" t="s">
        <v>77</v>
      </c>
      <c r="L3" s="819" t="s">
        <v>94</v>
      </c>
      <c r="M3" s="308" t="s">
        <v>114</v>
      </c>
      <c r="N3" s="309" t="s">
        <v>197</v>
      </c>
      <c r="O3" s="309" t="s">
        <v>211</v>
      </c>
      <c r="P3" s="309" t="s">
        <v>205</v>
      </c>
      <c r="Q3" s="309" t="s">
        <v>199</v>
      </c>
    </row>
    <row r="4" spans="1:17">
      <c r="A4" s="18">
        <v>22</v>
      </c>
      <c r="B4" s="134" t="s">
        <v>16</v>
      </c>
      <c r="C4" s="898" t="s">
        <v>17</v>
      </c>
      <c r="D4" s="899"/>
      <c r="E4" s="817">
        <f>'22'!E17</f>
        <v>0.38355900000000004</v>
      </c>
      <c r="F4" s="818">
        <f>'22'!E18</f>
        <v>2.0257499999999999</v>
      </c>
      <c r="G4" s="410">
        <f>'22'!E19</f>
        <v>3.2205882352941179E-3</v>
      </c>
      <c r="H4" s="818">
        <f>'22'!E20</f>
        <v>1.0198529411764707E-2</v>
      </c>
      <c r="I4" s="818">
        <f>'22'!E21</f>
        <v>4.0794117647058828E-2</v>
      </c>
      <c r="J4" s="818">
        <f>'22'!E22</f>
        <v>4.0794117647058828E-2</v>
      </c>
      <c r="K4" s="818">
        <f>'22'!E23</f>
        <v>0.76650000000000007</v>
      </c>
      <c r="L4" s="820">
        <f>'22'!E24</f>
        <v>3.1275000000000025E-2</v>
      </c>
      <c r="M4" s="135">
        <v>0</v>
      </c>
      <c r="N4" s="818">
        <f>'22'!E25</f>
        <v>644.9872058823529</v>
      </c>
      <c r="O4" s="818">
        <f>'22'!E26</f>
        <v>1.2163088235294118E-2</v>
      </c>
      <c r="P4" s="410">
        <f>'22'!E27</f>
        <v>1.2163088235294117E-3</v>
      </c>
      <c r="Q4" s="821">
        <f>'22'!E28</f>
        <v>645.65374311764697</v>
      </c>
    </row>
    <row r="5" spans="1:17">
      <c r="A5" s="18">
        <v>23</v>
      </c>
      <c r="B5" s="134" t="s">
        <v>18</v>
      </c>
      <c r="C5" s="898" t="s">
        <v>19</v>
      </c>
      <c r="D5" s="899"/>
      <c r="E5" s="814">
        <f>'23'!E17</f>
        <v>0.20013600000000001</v>
      </c>
      <c r="F5" s="154">
        <f>'23'!E18</f>
        <v>0.64824000000000004</v>
      </c>
      <c r="G5" s="306">
        <f>'23'!E19</f>
        <v>1.0305882352941176E-3</v>
      </c>
      <c r="H5" s="154">
        <f>'23'!E20</f>
        <v>3.2635294117647059E-3</v>
      </c>
      <c r="I5" s="154">
        <f>'23'!E21</f>
        <v>1.3054117647058824E-2</v>
      </c>
      <c r="J5" s="154">
        <f>'23'!E22</f>
        <v>1.3054117647058824E-2</v>
      </c>
      <c r="K5" s="154">
        <f>'23'!E23</f>
        <v>0.24528000000000003</v>
      </c>
      <c r="L5" s="815">
        <f>'23'!E24</f>
        <v>0.2250000000000002</v>
      </c>
      <c r="M5" s="118">
        <v>0</v>
      </c>
      <c r="N5" s="154">
        <f>'23'!E25</f>
        <v>206.39590588235296</v>
      </c>
      <c r="O5" s="306">
        <f>'23'!E26</f>
        <v>3.8921882352941179E-3</v>
      </c>
      <c r="P5" s="306">
        <f>'23'!E27</f>
        <v>3.892188235294118E-4</v>
      </c>
      <c r="Q5" s="813">
        <f>'23'!E28</f>
        <v>206.60919779764703</v>
      </c>
    </row>
    <row r="6" spans="1:17">
      <c r="A6" s="18">
        <v>11</v>
      </c>
      <c r="B6" s="384" t="s">
        <v>266</v>
      </c>
      <c r="C6" s="385" t="s">
        <v>267</v>
      </c>
      <c r="D6" s="361"/>
      <c r="E6" s="814">
        <f>'11'!E17</f>
        <v>0.37230000000000002</v>
      </c>
      <c r="F6" s="154">
        <f>'11'!E18</f>
        <v>2.0257499999999999</v>
      </c>
      <c r="G6" s="306">
        <f>'11'!E19</f>
        <v>3.2205882352941179E-3</v>
      </c>
      <c r="H6" s="154">
        <f>'11'!E20</f>
        <v>1.0198529411764707E-2</v>
      </c>
      <c r="I6" s="154">
        <f>'11'!E21</f>
        <v>4.0794117647058828E-2</v>
      </c>
      <c r="J6" s="154">
        <f>'11'!E22</f>
        <v>4.0794117647058828E-2</v>
      </c>
      <c r="K6" s="154">
        <f>'11'!E23</f>
        <v>0.76650000000000007</v>
      </c>
      <c r="L6" s="318">
        <f>'11'!E28</f>
        <v>0</v>
      </c>
      <c r="M6" s="118"/>
      <c r="N6" s="154">
        <f>'11'!E24</f>
        <v>644.9872058823529</v>
      </c>
      <c r="O6" s="154">
        <f>'11'!E25</f>
        <v>1.2163088235294118E-2</v>
      </c>
      <c r="P6" s="306">
        <f>'11'!E26</f>
        <v>1.2163088235294117E-3</v>
      </c>
      <c r="Q6" s="813">
        <f>'11'!F27</f>
        <v>12</v>
      </c>
    </row>
    <row r="7" spans="1:17">
      <c r="A7" s="18">
        <v>12</v>
      </c>
      <c r="B7" s="134" t="s">
        <v>7</v>
      </c>
      <c r="C7" s="898" t="s">
        <v>4</v>
      </c>
      <c r="D7" s="899"/>
      <c r="E7" s="810">
        <f>'12'!E16</f>
        <v>118.26</v>
      </c>
      <c r="F7" s="154">
        <f>'12'!E17</f>
        <v>251.88220588235296</v>
      </c>
      <c r="G7" s="154">
        <f>'12'!E18</f>
        <v>3.4782352941176469</v>
      </c>
      <c r="H7" s="154">
        <f>'12'!E19</f>
        <v>11.014411764705883</v>
      </c>
      <c r="I7" s="154">
        <f>'12'!E20</f>
        <v>44.057647058823534</v>
      </c>
      <c r="J7" s="154">
        <f>'12'!E21</f>
        <v>44.057647058823534</v>
      </c>
      <c r="K7" s="154">
        <f>'12'!E22</f>
        <v>31.883823529411767</v>
      </c>
      <c r="L7" s="118">
        <v>0</v>
      </c>
      <c r="M7" s="120">
        <f>'12'!E23</f>
        <v>2.8985294117647056E-3</v>
      </c>
      <c r="N7" s="306">
        <f>'12'!E25</f>
        <v>695647.0588235294</v>
      </c>
      <c r="O7" s="154">
        <f>'12'!E26</f>
        <v>13.333235294117646</v>
      </c>
      <c r="P7" s="154">
        <f>'12'!E27</f>
        <v>12.753529411764708</v>
      </c>
      <c r="Q7" s="313">
        <f>'12'!E28</f>
        <v>699780.94147058832</v>
      </c>
    </row>
    <row r="8" spans="1:17">
      <c r="A8" s="18">
        <v>13</v>
      </c>
      <c r="B8" s="134" t="s">
        <v>8</v>
      </c>
      <c r="C8" s="898" t="s">
        <v>5</v>
      </c>
      <c r="D8" s="899"/>
      <c r="E8" s="810">
        <f>'13'!E16</f>
        <v>0.99019607843137258</v>
      </c>
      <c r="F8" s="154">
        <f>'13'!E17</f>
        <v>0.83176470588235285</v>
      </c>
      <c r="G8" s="154">
        <f>'13'!E18</f>
        <v>5.9411764705882344E-3</v>
      </c>
      <c r="H8" s="154">
        <f>'13'!E19</f>
        <v>1.8813725490196078E-2</v>
      </c>
      <c r="I8" s="154">
        <f>'13'!E20</f>
        <v>7.5254901960784312E-2</v>
      </c>
      <c r="J8" s="154">
        <f>'13'!E21</f>
        <v>7.5254901960784312E-2</v>
      </c>
      <c r="K8" s="154">
        <f>'13'!E22</f>
        <v>5.4460784313725481E-2</v>
      </c>
      <c r="L8" s="118">
        <v>0</v>
      </c>
      <c r="M8" s="120">
        <f>'13'!E23</f>
        <v>4.9509803921568634E-6</v>
      </c>
      <c r="N8" s="306">
        <f>'13'!E24</f>
        <v>1188.2352941176471</v>
      </c>
      <c r="O8" s="154">
        <f>'13'!E25</f>
        <v>2.2774509803921567E-2</v>
      </c>
      <c r="P8" s="154">
        <f>'13'!E26</f>
        <v>2.1784313725490195E-2</v>
      </c>
      <c r="Q8" s="313">
        <f>'13'!E27</f>
        <v>1195.2963823529412</v>
      </c>
    </row>
    <row r="9" spans="1:17" ht="15.6">
      <c r="A9" s="18">
        <v>14</v>
      </c>
      <c r="B9" s="134" t="s">
        <v>9</v>
      </c>
      <c r="C9" s="898" t="s">
        <v>212</v>
      </c>
      <c r="D9" s="899"/>
      <c r="E9" s="127">
        <v>0</v>
      </c>
      <c r="F9" s="118">
        <f>'14'!E13</f>
        <v>12.702</v>
      </c>
      <c r="G9" s="118">
        <v>0</v>
      </c>
      <c r="H9" s="118">
        <v>0</v>
      </c>
      <c r="I9" s="118">
        <v>0</v>
      </c>
      <c r="J9" s="118">
        <v>0</v>
      </c>
      <c r="K9" s="118">
        <f>'14'!E15</f>
        <v>50</v>
      </c>
      <c r="L9" s="118">
        <f>'14'!E16</f>
        <v>25.55</v>
      </c>
      <c r="M9" s="118">
        <v>0</v>
      </c>
      <c r="N9" s="306">
        <f>'14'!E19</f>
        <v>845486.11111111112</v>
      </c>
      <c r="O9" s="305">
        <v>0</v>
      </c>
      <c r="P9" s="305">
        <v>0</v>
      </c>
      <c r="Q9" s="313">
        <f>'14'!E19</f>
        <v>845486.11111111112</v>
      </c>
    </row>
    <row r="10" spans="1:17">
      <c r="A10" s="18">
        <v>15</v>
      </c>
      <c r="B10" s="134" t="s">
        <v>10</v>
      </c>
      <c r="C10" s="898" t="s">
        <v>6</v>
      </c>
      <c r="D10" s="899"/>
      <c r="E10" s="127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20">
        <f>'15'!E13</f>
        <v>0.01</v>
      </c>
      <c r="L10" s="118">
        <v>0</v>
      </c>
      <c r="M10" s="118">
        <v>0</v>
      </c>
      <c r="N10" s="305">
        <v>0</v>
      </c>
      <c r="O10" s="305">
        <v>0</v>
      </c>
      <c r="P10" s="305">
        <v>0</v>
      </c>
      <c r="Q10" s="312">
        <v>0</v>
      </c>
    </row>
    <row r="11" spans="1:17">
      <c r="A11" s="18">
        <v>16</v>
      </c>
      <c r="B11" s="134" t="s">
        <v>11</v>
      </c>
      <c r="C11" s="898" t="s">
        <v>12</v>
      </c>
      <c r="D11" s="899"/>
      <c r="E11" s="127">
        <v>0</v>
      </c>
      <c r="F11" s="118">
        <f>'16'!E12</f>
        <v>4.5990000000000002</v>
      </c>
      <c r="G11" s="118">
        <v>0</v>
      </c>
      <c r="H11" s="118">
        <v>0</v>
      </c>
      <c r="I11" s="118">
        <v>0</v>
      </c>
      <c r="J11" s="118">
        <v>0</v>
      </c>
      <c r="K11" s="581">
        <f>'16'!E13</f>
        <v>0.96360000000000001</v>
      </c>
      <c r="L11" s="118">
        <f>'16'!E14</f>
        <v>2.1024000000000003</v>
      </c>
      <c r="M11" s="118">
        <v>0</v>
      </c>
      <c r="N11" s="306">
        <f>'16'!E16</f>
        <v>13739</v>
      </c>
      <c r="O11" s="305">
        <f>'16'!E17</f>
        <v>0</v>
      </c>
      <c r="P11" s="305"/>
      <c r="Q11" s="313">
        <f>'16'!E18</f>
        <v>13739</v>
      </c>
    </row>
    <row r="12" spans="1:17">
      <c r="A12" s="18">
        <v>17</v>
      </c>
      <c r="B12" s="134" t="s">
        <v>13</v>
      </c>
      <c r="C12" s="898" t="s">
        <v>14</v>
      </c>
      <c r="D12" s="899"/>
      <c r="E12" s="127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581">
        <f>'17'!E13</f>
        <v>0.23724999999999999</v>
      </c>
      <c r="L12" s="118">
        <f>'17'!E12</f>
        <v>5.6575E-2</v>
      </c>
      <c r="M12" s="118">
        <v>0</v>
      </c>
      <c r="N12" s="305">
        <v>0</v>
      </c>
      <c r="O12" s="305">
        <v>0</v>
      </c>
      <c r="P12" s="305">
        <v>0</v>
      </c>
      <c r="Q12" s="312">
        <v>0</v>
      </c>
    </row>
    <row r="13" spans="1:17">
      <c r="A13" s="18">
        <v>19</v>
      </c>
      <c r="B13" s="134" t="s">
        <v>15</v>
      </c>
      <c r="C13" s="898" t="s">
        <v>115</v>
      </c>
      <c r="D13" s="899"/>
      <c r="E13" s="127">
        <v>0</v>
      </c>
      <c r="F13" s="118">
        <f>'19'!E13</f>
        <v>126.85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f>'19'!E14</f>
        <v>50.04</v>
      </c>
      <c r="M13" s="118">
        <v>0</v>
      </c>
      <c r="N13" s="305"/>
      <c r="O13" s="305"/>
      <c r="P13" s="305">
        <v>0</v>
      </c>
      <c r="Q13" s="312"/>
    </row>
    <row r="14" spans="1:17" ht="16.2" customHeight="1">
      <c r="A14" s="18">
        <v>35</v>
      </c>
      <c r="B14" s="134" t="s">
        <v>217</v>
      </c>
      <c r="C14" s="910" t="s">
        <v>218</v>
      </c>
      <c r="D14" s="911"/>
      <c r="E14" s="127">
        <v>0</v>
      </c>
      <c r="F14" s="118">
        <v>0</v>
      </c>
      <c r="G14" s="118">
        <v>0</v>
      </c>
      <c r="H14" s="154">
        <f>'35'!E16</f>
        <v>43.8</v>
      </c>
      <c r="I14" s="154">
        <f>'35'!E17</f>
        <v>43.8</v>
      </c>
      <c r="J14" s="154">
        <f>'35'!E18</f>
        <v>43.8</v>
      </c>
      <c r="K14" s="154">
        <f>'35'!E19</f>
        <v>1.752</v>
      </c>
      <c r="L14" s="154">
        <f>'35'!E21</f>
        <v>200.75</v>
      </c>
      <c r="M14" s="118">
        <v>0</v>
      </c>
      <c r="N14" s="305">
        <v>0</v>
      </c>
      <c r="O14" s="305">
        <v>0</v>
      </c>
      <c r="P14" s="305">
        <v>0</v>
      </c>
      <c r="Q14" s="312">
        <v>0</v>
      </c>
    </row>
    <row r="15" spans="1:17" ht="14.4" customHeight="1">
      <c r="A15" s="18">
        <v>36</v>
      </c>
      <c r="B15" s="134" t="s">
        <v>21</v>
      </c>
      <c r="C15" s="910" t="s">
        <v>22</v>
      </c>
      <c r="D15" s="911"/>
      <c r="E15" s="127">
        <v>0</v>
      </c>
      <c r="F15" s="118">
        <v>0</v>
      </c>
      <c r="G15" s="118">
        <v>0</v>
      </c>
      <c r="H15" s="154">
        <f>'36'!E16</f>
        <v>43.8</v>
      </c>
      <c r="I15" s="154">
        <f>'36'!E17</f>
        <v>43.8</v>
      </c>
      <c r="J15" s="154">
        <f>'36'!E18</f>
        <v>43.8</v>
      </c>
      <c r="K15" s="154">
        <f>'36'!E19</f>
        <v>1.752</v>
      </c>
      <c r="L15" s="154">
        <f>'36'!E21</f>
        <v>200.75</v>
      </c>
      <c r="M15" s="118">
        <v>0</v>
      </c>
      <c r="N15" s="305">
        <v>0</v>
      </c>
      <c r="O15" s="305">
        <v>0</v>
      </c>
      <c r="P15" s="305">
        <v>0</v>
      </c>
      <c r="Q15" s="312">
        <v>0</v>
      </c>
    </row>
    <row r="16" spans="1:17">
      <c r="A16" s="18">
        <v>37</v>
      </c>
      <c r="B16" s="134" t="s">
        <v>23</v>
      </c>
      <c r="C16" s="898" t="s">
        <v>24</v>
      </c>
      <c r="D16" s="899"/>
      <c r="E16" s="127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54">
        <f>'37'!E12</f>
        <v>9.6360000000000001E-2</v>
      </c>
      <c r="L16" s="154">
        <f>'37'!E13</f>
        <v>91.103999999999999</v>
      </c>
      <c r="M16" s="118">
        <v>0</v>
      </c>
      <c r="N16" s="154">
        <f>'37'!E15</f>
        <v>73</v>
      </c>
      <c r="O16" s="305">
        <v>0</v>
      </c>
      <c r="P16" s="305">
        <v>0</v>
      </c>
      <c r="Q16" s="813">
        <f>N16</f>
        <v>73</v>
      </c>
    </row>
    <row r="17" spans="1:18">
      <c r="A17" s="18">
        <v>38</v>
      </c>
      <c r="B17" s="134" t="s">
        <v>25</v>
      </c>
      <c r="C17" s="898" t="s">
        <v>20</v>
      </c>
      <c r="D17" s="899"/>
      <c r="E17" s="127"/>
      <c r="F17" s="118"/>
      <c r="G17" s="118"/>
      <c r="H17" s="118">
        <v>0</v>
      </c>
      <c r="I17" s="118">
        <v>0</v>
      </c>
      <c r="J17" s="118">
        <v>0</v>
      </c>
      <c r="K17" s="154">
        <f>'38'!E12</f>
        <v>0.12264</v>
      </c>
      <c r="L17" s="154">
        <f>'38'!E13</f>
        <v>49.275000000000006</v>
      </c>
      <c r="M17" s="118"/>
      <c r="N17" s="154">
        <f>'38'!E15</f>
        <v>547.5</v>
      </c>
      <c r="O17" s="305">
        <v>0</v>
      </c>
      <c r="P17" s="305">
        <v>0</v>
      </c>
      <c r="Q17" s="813">
        <f>N17</f>
        <v>547.5</v>
      </c>
    </row>
    <row r="18" spans="1:18">
      <c r="A18" s="18">
        <v>39</v>
      </c>
      <c r="B18" s="134" t="s">
        <v>26</v>
      </c>
      <c r="C18" s="898" t="s">
        <v>27</v>
      </c>
      <c r="D18" s="899"/>
      <c r="E18" s="12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f>'39'!E12</f>
        <v>0</v>
      </c>
      <c r="M18" s="118">
        <v>0</v>
      </c>
      <c r="N18" s="305">
        <v>0</v>
      </c>
      <c r="O18" s="305">
        <v>0</v>
      </c>
      <c r="P18" s="305">
        <v>0</v>
      </c>
      <c r="Q18" s="312">
        <v>0</v>
      </c>
    </row>
    <row r="19" spans="1:18">
      <c r="A19" s="18">
        <v>40</v>
      </c>
      <c r="B19" s="134" t="s">
        <v>28</v>
      </c>
      <c r="C19" s="898" t="s">
        <v>29</v>
      </c>
      <c r="D19" s="899"/>
      <c r="E19" s="127">
        <v>0</v>
      </c>
      <c r="F19" s="118">
        <v>0</v>
      </c>
      <c r="G19" s="118">
        <v>0</v>
      </c>
      <c r="H19" s="822">
        <f>'40'!E15</f>
        <v>3.2897172599999993</v>
      </c>
      <c r="I19" s="822">
        <f>'40'!E16</f>
        <v>0.98596901725768726</v>
      </c>
      <c r="J19" s="457">
        <f>'40'!E17</f>
        <v>5.8125797525436949E-3</v>
      </c>
      <c r="K19" s="118">
        <v>0</v>
      </c>
      <c r="L19" s="154">
        <f>'40'!E18</f>
        <v>2.92</v>
      </c>
      <c r="M19" s="118">
        <v>0</v>
      </c>
      <c r="N19" s="305"/>
      <c r="O19" s="305">
        <v>0</v>
      </c>
      <c r="P19" s="305">
        <v>0</v>
      </c>
      <c r="Q19" s="312">
        <v>0</v>
      </c>
    </row>
    <row r="20" spans="1:18">
      <c r="A20" s="18">
        <v>41</v>
      </c>
      <c r="B20" s="134" t="s">
        <v>30</v>
      </c>
      <c r="C20" s="898" t="s">
        <v>31</v>
      </c>
      <c r="D20" s="899"/>
      <c r="E20" s="127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54">
        <f>'41'!E12</f>
        <v>0.438</v>
      </c>
      <c r="M20" s="118">
        <v>0</v>
      </c>
      <c r="N20" s="305">
        <v>0</v>
      </c>
      <c r="O20" s="305">
        <v>0</v>
      </c>
      <c r="P20" s="305">
        <v>0</v>
      </c>
      <c r="Q20" s="312">
        <v>0</v>
      </c>
    </row>
    <row r="21" spans="1:18">
      <c r="A21" s="330" t="s">
        <v>331</v>
      </c>
      <c r="B21" s="384" t="s">
        <v>332</v>
      </c>
      <c r="C21" s="385" t="s">
        <v>31</v>
      </c>
      <c r="D21" s="458"/>
      <c r="E21" s="127"/>
      <c r="F21" s="118"/>
      <c r="G21" s="118"/>
      <c r="H21" s="118"/>
      <c r="I21" s="118"/>
      <c r="J21" s="118"/>
      <c r="K21" s="120">
        <f>'41A'!E14</f>
        <v>1.7149999999999997E-4</v>
      </c>
      <c r="L21" s="154">
        <f>'41A'!E15</f>
        <v>0.87600000000000078</v>
      </c>
      <c r="M21" s="118"/>
      <c r="N21" s="305"/>
      <c r="O21" s="305"/>
      <c r="P21" s="305"/>
      <c r="Q21" s="312"/>
    </row>
    <row r="22" spans="1:18">
      <c r="A22" s="330" t="s">
        <v>333</v>
      </c>
      <c r="B22" s="384" t="s">
        <v>335</v>
      </c>
      <c r="C22" s="385" t="s">
        <v>336</v>
      </c>
      <c r="D22" s="458"/>
      <c r="E22" s="127"/>
      <c r="F22" s="118"/>
      <c r="G22" s="118"/>
      <c r="H22" s="118"/>
      <c r="I22" s="118"/>
      <c r="J22" s="118"/>
      <c r="K22" s="120">
        <f>'41B'!E12</f>
        <v>2.9999999999999997E-5</v>
      </c>
      <c r="L22" s="118"/>
      <c r="M22" s="118"/>
      <c r="N22" s="305"/>
      <c r="O22" s="305"/>
      <c r="P22" s="305"/>
      <c r="Q22" s="312"/>
    </row>
    <row r="23" spans="1:18">
      <c r="A23" s="330" t="s">
        <v>334</v>
      </c>
      <c r="B23" s="384" t="s">
        <v>337</v>
      </c>
      <c r="C23" s="385" t="s">
        <v>336</v>
      </c>
      <c r="D23" s="458"/>
      <c r="E23" s="127"/>
      <c r="F23" s="118"/>
      <c r="G23" s="118"/>
      <c r="H23" s="118"/>
      <c r="I23" s="118"/>
      <c r="J23" s="118"/>
      <c r="K23" s="120">
        <f>'41C'!E12</f>
        <v>5.0000000000000004E-6</v>
      </c>
      <c r="L23" s="118"/>
      <c r="M23" s="118"/>
      <c r="N23" s="305"/>
      <c r="O23" s="305"/>
      <c r="P23" s="305"/>
      <c r="Q23" s="312"/>
    </row>
    <row r="24" spans="1:18">
      <c r="A24" s="18">
        <v>44</v>
      </c>
      <c r="B24" s="384" t="s">
        <v>349</v>
      </c>
      <c r="C24" s="898" t="s">
        <v>32</v>
      </c>
      <c r="D24" s="899"/>
      <c r="E24" s="810">
        <f>'44'!E16</f>
        <v>10.643400000000002</v>
      </c>
      <c r="F24" s="154">
        <f>'44'!E17</f>
        <v>39.380580000000002</v>
      </c>
      <c r="G24" s="154">
        <f>'44'!E18</f>
        <v>0.62608235294117653</v>
      </c>
      <c r="H24" s="154">
        <f>'44'!E19</f>
        <v>1.9825941176470587</v>
      </c>
      <c r="I24" s="154">
        <f>'44'!E20</f>
        <v>7.9303764705882349</v>
      </c>
      <c r="J24" s="154">
        <f>'44'!E21</f>
        <v>7.9303764705882349</v>
      </c>
      <c r="K24" s="816">
        <f>'44'!E22</f>
        <v>5.7390882352941182</v>
      </c>
      <c r="L24" s="318">
        <f>'Crit PTE lbhr Summary'!L24*8760/2000</f>
        <v>9.3998742000000011</v>
      </c>
      <c r="M24" s="314">
        <f>'44'!E23</f>
        <v>5.2173529411764707E-4</v>
      </c>
      <c r="N24" s="306">
        <f>'44'!E25</f>
        <v>125216.4705882353</v>
      </c>
      <c r="O24" s="154">
        <f>'44'!E27</f>
        <v>2.3999823529411763</v>
      </c>
      <c r="P24" s="154">
        <f>'44'!E26</f>
        <v>0.66782117647058825</v>
      </c>
      <c r="Q24" s="313">
        <f>'44'!E28</f>
        <v>125475.48085764707</v>
      </c>
    </row>
    <row r="25" spans="1:18">
      <c r="A25" s="18">
        <v>48</v>
      </c>
      <c r="B25" s="384" t="s">
        <v>348</v>
      </c>
      <c r="C25" s="898" t="s">
        <v>32</v>
      </c>
      <c r="D25" s="899"/>
      <c r="E25" s="810">
        <f>'48'!E16</f>
        <v>10.643400000000002</v>
      </c>
      <c r="F25" s="154">
        <f>'48'!E17</f>
        <v>39.380580000000002</v>
      </c>
      <c r="G25" s="154">
        <f>'48'!E18</f>
        <v>0.62608235294117653</v>
      </c>
      <c r="H25" s="154">
        <f>'48'!E19</f>
        <v>1.9825941176470587</v>
      </c>
      <c r="I25" s="154">
        <f>'48'!E20</f>
        <v>7.9303764705882349</v>
      </c>
      <c r="J25" s="154">
        <f>'48'!E21</f>
        <v>7.9303764705882349</v>
      </c>
      <c r="K25" s="816">
        <f>'48'!E22</f>
        <v>5.7390882352941182</v>
      </c>
      <c r="L25" s="318">
        <f>'Crit PTE lbhr Summary'!L25*8760/2000</f>
        <v>9.3998742000000011</v>
      </c>
      <c r="M25" s="314">
        <f>'48'!E23</f>
        <v>5.2173529411764707E-4</v>
      </c>
      <c r="N25" s="306">
        <f>'48'!E25</f>
        <v>125216.4705882353</v>
      </c>
      <c r="O25" s="154">
        <f>'48'!E27</f>
        <v>2.3999823529411763</v>
      </c>
      <c r="P25" s="154">
        <f>'48'!E26</f>
        <v>0.66782117647058825</v>
      </c>
      <c r="Q25" s="313">
        <f>'48'!E28</f>
        <v>125475.48085764707</v>
      </c>
    </row>
    <row r="26" spans="1:18">
      <c r="A26" s="18">
        <v>49</v>
      </c>
      <c r="B26" s="384" t="s">
        <v>347</v>
      </c>
      <c r="C26" s="898" t="s">
        <v>32</v>
      </c>
      <c r="D26" s="899"/>
      <c r="E26" s="810">
        <f>'49'!E16</f>
        <v>10.643400000000002</v>
      </c>
      <c r="F26" s="154">
        <f>'49'!E17</f>
        <v>39.380580000000002</v>
      </c>
      <c r="G26" s="154">
        <f>'49'!E18</f>
        <v>0.62608235294117653</v>
      </c>
      <c r="H26" s="154">
        <f>'49'!E19</f>
        <v>1.9825941176470587</v>
      </c>
      <c r="I26" s="154">
        <f>'49'!E20</f>
        <v>7.9303764705882349</v>
      </c>
      <c r="J26" s="154">
        <f>'49'!E21</f>
        <v>7.9303764705882349</v>
      </c>
      <c r="K26" s="816">
        <f>'49'!E22</f>
        <v>5.7390882352941182</v>
      </c>
      <c r="L26" s="318">
        <f>'Crit PTE lbhr Summary'!L26*8760/2000</f>
        <v>9.3998742000000011</v>
      </c>
      <c r="M26" s="314">
        <f>'49'!E23</f>
        <v>5.2173529411764707E-4</v>
      </c>
      <c r="N26" s="306">
        <f>'49'!E25</f>
        <v>125216.4705882353</v>
      </c>
      <c r="O26" s="154">
        <f>'49'!E27</f>
        <v>2.3999823529411763</v>
      </c>
      <c r="P26" s="154">
        <f>'49'!E26</f>
        <v>0.66782117647058825</v>
      </c>
      <c r="Q26" s="313">
        <f>'49'!E28</f>
        <v>125475.48085764707</v>
      </c>
    </row>
    <row r="27" spans="1:18">
      <c r="A27" s="18">
        <v>47</v>
      </c>
      <c r="B27" s="134" t="s">
        <v>3</v>
      </c>
      <c r="C27" s="898" t="s">
        <v>33</v>
      </c>
      <c r="D27" s="899"/>
      <c r="E27" s="127">
        <v>0</v>
      </c>
      <c r="F27" s="118">
        <v>0</v>
      </c>
      <c r="G27" s="118">
        <v>0</v>
      </c>
      <c r="H27" s="154">
        <f>'47'!E14</f>
        <v>0.54749999999999999</v>
      </c>
      <c r="I27" s="154">
        <f>'47'!E15</f>
        <v>0.46537499999999998</v>
      </c>
      <c r="J27" s="154">
        <f>'47'!E16</f>
        <v>0.16425000000000001</v>
      </c>
      <c r="K27" s="118">
        <v>0</v>
      </c>
      <c r="L27" s="118">
        <v>0</v>
      </c>
      <c r="M27" s="118">
        <v>0</v>
      </c>
      <c r="N27" s="305">
        <v>0</v>
      </c>
      <c r="O27" s="305">
        <v>0</v>
      </c>
      <c r="P27" s="305">
        <v>0</v>
      </c>
      <c r="Q27" s="312">
        <v>0</v>
      </c>
    </row>
    <row r="28" spans="1:18">
      <c r="A28" s="330" t="s">
        <v>344</v>
      </c>
      <c r="B28" s="134"/>
      <c r="C28" s="900" t="s">
        <v>236</v>
      </c>
      <c r="D28" s="901"/>
      <c r="E28" s="127"/>
      <c r="F28" s="118"/>
      <c r="G28" s="118"/>
      <c r="H28" s="349" t="str">
        <f>'47A'!E15</f>
        <v>*</v>
      </c>
      <c r="I28" s="349" t="str">
        <f>'47A'!E16</f>
        <v>*</v>
      </c>
      <c r="J28" s="349" t="str">
        <f>'47A'!E17</f>
        <v>*</v>
      </c>
      <c r="K28" s="118"/>
      <c r="L28" s="118"/>
      <c r="M28" s="118"/>
      <c r="N28" s="305"/>
      <c r="O28" s="305"/>
      <c r="P28" s="305"/>
      <c r="Q28" s="312"/>
    </row>
    <row r="29" spans="1:18">
      <c r="A29" s="330" t="s">
        <v>345</v>
      </c>
      <c r="B29" s="134"/>
      <c r="C29" s="900" t="s">
        <v>237</v>
      </c>
      <c r="D29" s="901"/>
      <c r="E29" s="127"/>
      <c r="F29" s="118"/>
      <c r="G29" s="118"/>
      <c r="H29" s="154">
        <f>'47B and 47C'!E18</f>
        <v>4.1610000000000036E-2</v>
      </c>
      <c r="I29" s="154">
        <f>'47B and 47C'!E19</f>
        <v>3.5368500000000032E-2</v>
      </c>
      <c r="J29" s="154">
        <f>'47B and 47C'!E20</f>
        <v>1.2483000000000011E-2</v>
      </c>
      <c r="K29" s="118"/>
      <c r="L29" s="118"/>
      <c r="M29" s="118"/>
      <c r="N29" s="305"/>
      <c r="O29" s="305"/>
      <c r="P29" s="305"/>
      <c r="Q29" s="312"/>
    </row>
    <row r="30" spans="1:18">
      <c r="A30" s="330" t="s">
        <v>346</v>
      </c>
      <c r="B30" s="134"/>
      <c r="C30" s="900" t="s">
        <v>238</v>
      </c>
      <c r="D30" s="901"/>
      <c r="E30" s="127"/>
      <c r="F30" s="118"/>
      <c r="G30" s="118"/>
      <c r="H30" s="154">
        <f>'47B and 47C'!E32</f>
        <v>0.21900000000000019</v>
      </c>
      <c r="I30" s="154">
        <f>'47B and 47C'!E33</f>
        <v>0.18615000000000018</v>
      </c>
      <c r="J30" s="154">
        <f>'47B and 47C'!E34</f>
        <v>6.5700000000000064E-2</v>
      </c>
      <c r="K30" s="118"/>
      <c r="L30" s="118"/>
      <c r="M30" s="118"/>
      <c r="N30" s="305"/>
      <c r="O30" s="305"/>
      <c r="P30" s="305"/>
      <c r="Q30" s="312"/>
    </row>
    <row r="31" spans="1:18">
      <c r="A31" s="330" t="s">
        <v>342</v>
      </c>
      <c r="B31" s="134"/>
      <c r="C31" s="467" t="s">
        <v>236</v>
      </c>
      <c r="D31" s="468"/>
      <c r="E31" s="127"/>
      <c r="F31" s="118"/>
      <c r="G31" s="118"/>
      <c r="H31" s="154">
        <f>'47D'!E15</f>
        <v>4.380000000000004E-2</v>
      </c>
      <c r="I31" s="154">
        <f>'47D'!E16</f>
        <v>3.7230000000000034E-2</v>
      </c>
      <c r="J31" s="154">
        <f>'47D'!E17</f>
        <v>1.3140000000000011E-2</v>
      </c>
      <c r="K31" s="118"/>
      <c r="L31" s="118"/>
      <c r="M31" s="118"/>
      <c r="N31" s="305"/>
      <c r="O31" s="305"/>
      <c r="P31" s="305"/>
      <c r="Q31" s="312"/>
    </row>
    <row r="32" spans="1:18">
      <c r="A32" s="18">
        <v>50</v>
      </c>
      <c r="B32" s="134" t="s">
        <v>34</v>
      </c>
      <c r="C32" s="898" t="s">
        <v>35</v>
      </c>
      <c r="D32" s="899"/>
      <c r="E32" s="810">
        <f>'50'!E15</f>
        <v>1.6373841600000001</v>
      </c>
      <c r="F32" s="154">
        <f>'50'!E16</f>
        <v>22.309359179999998</v>
      </c>
      <c r="G32" s="154">
        <f>'50'!E17</f>
        <v>0.12039589411764706</v>
      </c>
      <c r="H32" s="154">
        <f>'50'!E18</f>
        <v>0.3812536647058824</v>
      </c>
      <c r="I32" s="154">
        <f>'50'!E19</f>
        <v>1.5250146588235296</v>
      </c>
      <c r="J32" s="154">
        <f>'50'!E20</f>
        <v>1.5250146588235296</v>
      </c>
      <c r="K32" s="154">
        <f>'50'!E21</f>
        <v>1.1036290294117648</v>
      </c>
      <c r="L32" s="118">
        <f>'Crit PTE lbhr Summary'!L32*8760/2000</f>
        <v>7.3446030000000002</v>
      </c>
      <c r="M32" s="120">
        <f>'50'!E22</f>
        <v>1.0032991176470588E-4</v>
      </c>
      <c r="N32" s="306">
        <f>'50'!E24</f>
        <v>24079.178823529412</v>
      </c>
      <c r="O32" s="154">
        <f>'50'!E26</f>
        <v>0.46151759411764709</v>
      </c>
      <c r="P32" s="154">
        <f>'50'!E25</f>
        <v>0.44145161176470588</v>
      </c>
      <c r="Q32" s="313">
        <f>'50'!E27</f>
        <v>24222.269343688233</v>
      </c>
      <c r="R32" s="826"/>
    </row>
    <row r="33" spans="1:18">
      <c r="A33" s="18">
        <v>51</v>
      </c>
      <c r="B33" s="134" t="s">
        <v>36</v>
      </c>
      <c r="C33" s="898" t="s">
        <v>35</v>
      </c>
      <c r="D33" s="899"/>
      <c r="E33" s="810">
        <f>'51'!E15</f>
        <v>1.6373841600000001</v>
      </c>
      <c r="F33" s="154">
        <f>'51'!E16</f>
        <v>22.309359179999998</v>
      </c>
      <c r="G33" s="154">
        <f>'51'!E17</f>
        <v>0.12039589411764706</v>
      </c>
      <c r="H33" s="154">
        <f>'51'!E18</f>
        <v>0.3812536647058824</v>
      </c>
      <c r="I33" s="154">
        <f>'51'!E19</f>
        <v>1.5250146588235296</v>
      </c>
      <c r="J33" s="154">
        <f>'51'!E20</f>
        <v>1.5250146588235296</v>
      </c>
      <c r="K33" s="154">
        <f>'51'!E21</f>
        <v>1.1036290294117648</v>
      </c>
      <c r="L33" s="118">
        <f>'Crit PTE lbhr Summary'!L33*8760/2000</f>
        <v>7.3446030000000002</v>
      </c>
      <c r="M33" s="120">
        <f>'51'!E22</f>
        <v>1.0032991176470588E-4</v>
      </c>
      <c r="N33" s="306">
        <f>'51'!E24</f>
        <v>24079.178823529412</v>
      </c>
      <c r="O33" s="154">
        <f>'51'!E26</f>
        <v>0.46151759411764709</v>
      </c>
      <c r="P33" s="154">
        <f>'51'!E25</f>
        <v>0.44145161176470588</v>
      </c>
      <c r="Q33" s="313">
        <f>'51'!E27</f>
        <v>24222.269343688233</v>
      </c>
    </row>
    <row r="34" spans="1:18">
      <c r="A34" s="18">
        <v>52</v>
      </c>
      <c r="B34" s="134" t="s">
        <v>37</v>
      </c>
      <c r="C34" s="898" t="s">
        <v>35</v>
      </c>
      <c r="D34" s="899"/>
      <c r="E34" s="810">
        <f>'52'!E15</f>
        <v>1.6373841600000001</v>
      </c>
      <c r="F34" s="154">
        <f>'52'!E16</f>
        <v>22.309359179999998</v>
      </c>
      <c r="G34" s="154">
        <f>'52'!E17</f>
        <v>0.12039589411764706</v>
      </c>
      <c r="H34" s="154">
        <f>'52'!E18</f>
        <v>0.3812536647058824</v>
      </c>
      <c r="I34" s="154">
        <f>'52'!E19</f>
        <v>1.5250146588235296</v>
      </c>
      <c r="J34" s="154">
        <f>'52'!E20</f>
        <v>1.5250146588235296</v>
      </c>
      <c r="K34" s="154">
        <f>'52'!E21</f>
        <v>1.1036290294117648</v>
      </c>
      <c r="L34" s="118">
        <f>'Crit PTE lbhr Summary'!L34*8760/2000</f>
        <v>7.3446030000000002</v>
      </c>
      <c r="M34" s="120">
        <f>'52'!E22</f>
        <v>1.0032991176470588E-4</v>
      </c>
      <c r="N34" s="306">
        <f>'52'!E24</f>
        <v>24079.178823529412</v>
      </c>
      <c r="O34" s="154">
        <f>'52'!E26</f>
        <v>0.46151759411764709</v>
      </c>
      <c r="P34" s="154">
        <f>'52'!E25</f>
        <v>0.44145161176470588</v>
      </c>
      <c r="Q34" s="313">
        <f>'52'!E27</f>
        <v>24222.269343688233</v>
      </c>
    </row>
    <row r="35" spans="1:18">
      <c r="A35" s="18">
        <v>53</v>
      </c>
      <c r="B35" s="134" t="s">
        <v>38</v>
      </c>
      <c r="C35" s="898" t="s">
        <v>35</v>
      </c>
      <c r="D35" s="899"/>
      <c r="E35" s="810">
        <f>'53'!E15</f>
        <v>1.6373841600000001</v>
      </c>
      <c r="F35" s="154">
        <f>'53'!E16</f>
        <v>22.309359179999998</v>
      </c>
      <c r="G35" s="154">
        <f>'53'!E17</f>
        <v>0.12039589411764706</v>
      </c>
      <c r="H35" s="154">
        <f>'53'!E18</f>
        <v>0.3812536647058824</v>
      </c>
      <c r="I35" s="154">
        <f>'53'!E19</f>
        <v>1.5250146588235296</v>
      </c>
      <c r="J35" s="154">
        <f>'53'!E20</f>
        <v>1.5250146588235296</v>
      </c>
      <c r="K35" s="154">
        <f>'53'!E21</f>
        <v>1.1036290294117648</v>
      </c>
      <c r="L35" s="118">
        <f>'Crit PTE lbhr Summary'!L35*8760/2000</f>
        <v>7.3446030000000002</v>
      </c>
      <c r="M35" s="120">
        <f>'53'!E22</f>
        <v>1.0032991176470588E-4</v>
      </c>
      <c r="N35" s="306">
        <f>'53'!E24</f>
        <v>24079.178823529412</v>
      </c>
      <c r="O35" s="154">
        <f>'52'!E26</f>
        <v>0.46151759411764709</v>
      </c>
      <c r="P35" s="154">
        <f>'53'!E25</f>
        <v>0.44145161176470588</v>
      </c>
      <c r="Q35" s="313">
        <f>'53'!E27</f>
        <v>24222.269343688233</v>
      </c>
    </row>
    <row r="36" spans="1:18">
      <c r="A36" s="18">
        <v>54</v>
      </c>
      <c r="B36" s="134" t="s">
        <v>39</v>
      </c>
      <c r="C36" s="898" t="s">
        <v>35</v>
      </c>
      <c r="D36" s="899"/>
      <c r="E36" s="810">
        <f>'54'!E15</f>
        <v>1.6373841600000001</v>
      </c>
      <c r="F36" s="154">
        <f>'54'!E16</f>
        <v>22.309359179999998</v>
      </c>
      <c r="G36" s="154">
        <f>'54'!E17</f>
        <v>0.12039589411764706</v>
      </c>
      <c r="H36" s="154">
        <f>'54'!E18</f>
        <v>0.3812536647058824</v>
      </c>
      <c r="I36" s="154">
        <f>'54'!E19</f>
        <v>1.5250146588235296</v>
      </c>
      <c r="J36" s="154">
        <f>'54'!E20</f>
        <v>1.5250146588235296</v>
      </c>
      <c r="K36" s="154">
        <f>'54'!E21</f>
        <v>1.1036290294117648</v>
      </c>
      <c r="L36" s="118">
        <f>'Crit PTE lbhr Summary'!L36*8760/2000</f>
        <v>7.3446030000000002</v>
      </c>
      <c r="M36" s="120">
        <f>'54'!E22</f>
        <v>1.0032991176470588E-4</v>
      </c>
      <c r="N36" s="306">
        <f>'54'!E24</f>
        <v>24079.178823529412</v>
      </c>
      <c r="O36" s="154">
        <f>'54'!E26</f>
        <v>0.46151759411764709</v>
      </c>
      <c r="P36" s="154">
        <f>'54'!E25</f>
        <v>0.44145161176470588</v>
      </c>
      <c r="Q36" s="313">
        <f>'54'!E27</f>
        <v>24222.269343688233</v>
      </c>
    </row>
    <row r="37" spans="1:18">
      <c r="A37" s="18">
        <v>55</v>
      </c>
      <c r="B37" s="134" t="s">
        <v>40</v>
      </c>
      <c r="C37" s="898" t="s">
        <v>41</v>
      </c>
      <c r="D37" s="899"/>
      <c r="E37" s="810">
        <f>'55'!E14</f>
        <v>13.439431314</v>
      </c>
      <c r="F37" s="154">
        <f>'55'!E15</f>
        <v>26.469597059999998</v>
      </c>
      <c r="G37" s="154">
        <f>'55'!E16</f>
        <v>0.825657156</v>
      </c>
      <c r="H37" s="154">
        <f>'55'!E17</f>
        <v>1.7970185159999998</v>
      </c>
      <c r="I37" s="154">
        <f>'55'!E18</f>
        <v>1.7970185159999998</v>
      </c>
      <c r="J37" s="154">
        <f>'55'!E19</f>
        <v>1.7970185159999998</v>
      </c>
      <c r="K37" s="154">
        <f>'55'!E24</f>
        <v>0.50996471399999999</v>
      </c>
      <c r="L37" s="118">
        <v>0</v>
      </c>
      <c r="M37" s="118">
        <v>0</v>
      </c>
      <c r="N37" s="306">
        <f>'55'!E20</f>
        <v>26712.437399999999</v>
      </c>
      <c r="O37" s="154">
        <f>'55'!E22</f>
        <v>2.0884269239999997</v>
      </c>
      <c r="P37" s="154">
        <f>'55'!E21</f>
        <v>0.72852102000000007</v>
      </c>
      <c r="Q37" s="313">
        <f>'55'!E23</f>
        <v>26981.747337060002</v>
      </c>
      <c r="R37" s="826"/>
    </row>
    <row r="38" spans="1:18">
      <c r="A38" s="18">
        <v>56</v>
      </c>
      <c r="B38" s="134" t="s">
        <v>42</v>
      </c>
      <c r="C38" s="898" t="s">
        <v>41</v>
      </c>
      <c r="D38" s="899"/>
      <c r="E38" s="810">
        <f>'56'!E14</f>
        <v>13.439431314</v>
      </c>
      <c r="F38" s="154">
        <f>'56'!E15</f>
        <v>26.469597059999998</v>
      </c>
      <c r="G38" s="154">
        <f>'56'!E16</f>
        <v>0.825657156</v>
      </c>
      <c r="H38" s="154">
        <f>'56'!E17</f>
        <v>1.7970185159999998</v>
      </c>
      <c r="I38" s="154">
        <f>'56'!E18</f>
        <v>1.7970185159999998</v>
      </c>
      <c r="J38" s="154">
        <f>'56'!E19</f>
        <v>1.7970185159999998</v>
      </c>
      <c r="K38" s="154">
        <f>'56'!E24</f>
        <v>0.50996471399999999</v>
      </c>
      <c r="L38" s="118">
        <v>0</v>
      </c>
      <c r="M38" s="118">
        <v>0</v>
      </c>
      <c r="N38" s="306">
        <f>'56'!E20</f>
        <v>26712.437399999999</v>
      </c>
      <c r="O38" s="154">
        <f>'56'!E22</f>
        <v>2.0884269239999997</v>
      </c>
      <c r="P38" s="154">
        <f>'56'!E21</f>
        <v>0.72852102000000007</v>
      </c>
      <c r="Q38" s="313">
        <f>'56'!E23</f>
        <v>26981.747337060002</v>
      </c>
    </row>
    <row r="39" spans="1:18">
      <c r="A39" s="18">
        <v>57</v>
      </c>
      <c r="B39" s="134" t="s">
        <v>43</v>
      </c>
      <c r="C39" s="898" t="s">
        <v>41</v>
      </c>
      <c r="D39" s="899"/>
      <c r="E39" s="810">
        <f>'57'!E14</f>
        <v>13.439431314</v>
      </c>
      <c r="F39" s="154">
        <f>'57'!E15</f>
        <v>26.469597059999998</v>
      </c>
      <c r="G39" s="154">
        <f>'57'!E16</f>
        <v>0.825657156</v>
      </c>
      <c r="H39" s="154">
        <f>'57'!E17</f>
        <v>1.7970185159999998</v>
      </c>
      <c r="I39" s="154">
        <f>'57'!E18</f>
        <v>1.7970185159999998</v>
      </c>
      <c r="J39" s="154">
        <f>'57'!E19</f>
        <v>1.7970185159999998</v>
      </c>
      <c r="K39" s="154">
        <f>'57'!E24</f>
        <v>0.50996471399999999</v>
      </c>
      <c r="L39" s="118">
        <v>0</v>
      </c>
      <c r="M39" s="118">
        <v>0</v>
      </c>
      <c r="N39" s="306">
        <f>'57'!E20</f>
        <v>26712.437399999999</v>
      </c>
      <c r="O39" s="154">
        <f>'57'!E22</f>
        <v>2.0884269239999997</v>
      </c>
      <c r="P39" s="154">
        <f>'57'!E21</f>
        <v>0.72852102000000007</v>
      </c>
      <c r="Q39" s="313">
        <f>'57'!E23</f>
        <v>26981.747337060002</v>
      </c>
    </row>
    <row r="40" spans="1:18">
      <c r="A40" s="18">
        <v>58</v>
      </c>
      <c r="B40" s="134" t="s">
        <v>44</v>
      </c>
      <c r="C40" s="898" t="s">
        <v>41</v>
      </c>
      <c r="D40" s="899"/>
      <c r="E40" s="810">
        <f>'58'!E14</f>
        <v>13.439431314</v>
      </c>
      <c r="F40" s="154">
        <f>'58'!E15</f>
        <v>26.469597059999998</v>
      </c>
      <c r="G40" s="154">
        <f>'58'!E16</f>
        <v>0.825657156</v>
      </c>
      <c r="H40" s="154">
        <f>'58'!E17</f>
        <v>1.7970185159999998</v>
      </c>
      <c r="I40" s="154">
        <f>'58'!E18</f>
        <v>1.7970185159999998</v>
      </c>
      <c r="J40" s="154">
        <f>'58'!E19</f>
        <v>1.7970185159999998</v>
      </c>
      <c r="K40" s="154">
        <f>'58'!E24</f>
        <v>0.50996471399999999</v>
      </c>
      <c r="L40" s="118">
        <v>0</v>
      </c>
      <c r="M40" s="118">
        <v>0</v>
      </c>
      <c r="N40" s="306">
        <f>'58'!E20</f>
        <v>26712.437399999999</v>
      </c>
      <c r="O40" s="154">
        <f>'58'!E22</f>
        <v>2.0884269239999997</v>
      </c>
      <c r="P40" s="154">
        <f>'58'!E21</f>
        <v>0.72852102000000007</v>
      </c>
      <c r="Q40" s="313">
        <f>'58'!E23</f>
        <v>26981.747337060002</v>
      </c>
    </row>
    <row r="41" spans="1:18">
      <c r="A41" s="18">
        <v>59</v>
      </c>
      <c r="B41" s="134" t="s">
        <v>45</v>
      </c>
      <c r="C41" s="909" t="s">
        <v>41</v>
      </c>
      <c r="D41" s="899"/>
      <c r="E41" s="810">
        <f>'59'!E14</f>
        <v>13.439431314</v>
      </c>
      <c r="F41" s="154">
        <f>'59'!E15</f>
        <v>26.469597059999998</v>
      </c>
      <c r="G41" s="154">
        <f>'59'!E16</f>
        <v>0.825657156</v>
      </c>
      <c r="H41" s="154">
        <f>'59'!E17</f>
        <v>1.7970185159999998</v>
      </c>
      <c r="I41" s="154">
        <f>'59'!E18</f>
        <v>1.7970185159999998</v>
      </c>
      <c r="J41" s="154">
        <f>'59'!E19</f>
        <v>1.7970185159999998</v>
      </c>
      <c r="K41" s="154">
        <f>'59'!E24</f>
        <v>0.50996471399999999</v>
      </c>
      <c r="L41" s="118">
        <v>0</v>
      </c>
      <c r="M41" s="118">
        <v>0</v>
      </c>
      <c r="N41" s="306">
        <f>'59'!E20</f>
        <v>26712.437399999999</v>
      </c>
      <c r="O41" s="154">
        <f>'59'!E22</f>
        <v>2.0884269239999997</v>
      </c>
      <c r="P41" s="154">
        <f>'59'!E21</f>
        <v>0.72852102000000007</v>
      </c>
      <c r="Q41" s="313">
        <f>'59'!E23</f>
        <v>26981.747337060002</v>
      </c>
    </row>
    <row r="42" spans="1:18">
      <c r="A42" s="18">
        <v>60</v>
      </c>
      <c r="B42" s="134" t="s">
        <v>46</v>
      </c>
      <c r="C42" s="898" t="s">
        <v>47</v>
      </c>
      <c r="D42" s="899"/>
      <c r="E42" s="127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54">
        <f>'60'!E12</f>
        <v>7.665</v>
      </c>
      <c r="M42" s="118">
        <v>0</v>
      </c>
      <c r="N42" s="305">
        <v>0</v>
      </c>
      <c r="O42" s="305">
        <v>0</v>
      </c>
      <c r="P42" s="305">
        <v>0</v>
      </c>
      <c r="Q42" s="312">
        <v>0</v>
      </c>
    </row>
    <row r="43" spans="1:18">
      <c r="A43" s="18">
        <v>61</v>
      </c>
      <c r="B43" s="134" t="s">
        <v>48</v>
      </c>
      <c r="C43" s="898" t="s">
        <v>49</v>
      </c>
      <c r="D43" s="899"/>
      <c r="E43" s="12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54">
        <f>'61'!E12</f>
        <v>0.11862499999999999</v>
      </c>
      <c r="M43" s="118">
        <v>0</v>
      </c>
      <c r="N43" s="305">
        <v>0</v>
      </c>
      <c r="O43" s="305">
        <v>0</v>
      </c>
      <c r="P43" s="305">
        <v>0</v>
      </c>
      <c r="Q43" s="312">
        <v>0</v>
      </c>
    </row>
    <row r="44" spans="1:18">
      <c r="A44" s="18">
        <v>65</v>
      </c>
      <c r="B44" s="209" t="s">
        <v>190</v>
      </c>
      <c r="C44" s="898" t="s">
        <v>117</v>
      </c>
      <c r="D44" s="899"/>
      <c r="E44" s="810">
        <f>'65'!E13</f>
        <v>7.1442000000000005E-2</v>
      </c>
      <c r="F44" s="154">
        <f>'65'!E14</f>
        <v>1.5390000000000001E-2</v>
      </c>
      <c r="G44" s="154">
        <f>'65'!E15</f>
        <v>4.6980000000000008E-3</v>
      </c>
      <c r="H44" s="154">
        <f>'65'!E16</f>
        <v>5.0220000000000004E-3</v>
      </c>
      <c r="I44" s="154">
        <f>'65'!E17</f>
        <v>5.0220000000000004E-3</v>
      </c>
      <c r="J44" s="154">
        <f>'65'!E18</f>
        <v>5.0220000000000004E-3</v>
      </c>
      <c r="K44" s="154">
        <f>'65'!E20</f>
        <v>5.8319999999999995E-3</v>
      </c>
      <c r="L44" s="118">
        <v>0</v>
      </c>
      <c r="M44" s="118">
        <v>0</v>
      </c>
      <c r="N44" s="154">
        <f>'65'!E19</f>
        <v>2.6568000000000001</v>
      </c>
      <c r="O44" s="305">
        <v>0</v>
      </c>
      <c r="P44" s="305">
        <v>0</v>
      </c>
      <c r="Q44" s="813">
        <f>N44</f>
        <v>2.6568000000000001</v>
      </c>
    </row>
    <row r="45" spans="1:18">
      <c r="A45" s="18">
        <v>66</v>
      </c>
      <c r="B45" s="209" t="s">
        <v>191</v>
      </c>
      <c r="C45" s="898" t="s">
        <v>112</v>
      </c>
      <c r="D45" s="899"/>
      <c r="E45" s="810">
        <f>'66'!E13</f>
        <v>0.10269</v>
      </c>
      <c r="F45" s="154">
        <f>'66'!E14</f>
        <v>6.2370000000000002E-2</v>
      </c>
      <c r="G45" s="120">
        <f>'66'!E15</f>
        <v>5.2920000000000007E-3</v>
      </c>
      <c r="H45" s="120">
        <f>'66'!E16</f>
        <v>6.3000000000000009E-3</v>
      </c>
      <c r="I45" s="120">
        <f>'66'!E16</f>
        <v>6.3000000000000009E-3</v>
      </c>
      <c r="J45" s="120">
        <f>'66'!E18</f>
        <v>6.3000000000000009E-3</v>
      </c>
      <c r="K45" s="349">
        <f>'66'!E17</f>
        <v>6.3000000000000009E-3</v>
      </c>
      <c r="L45" s="118">
        <v>0</v>
      </c>
      <c r="M45" s="118">
        <v>0</v>
      </c>
      <c r="N45" s="154">
        <f>'66'!E19</f>
        <v>9.7020000000000017</v>
      </c>
      <c r="O45" s="305">
        <v>0</v>
      </c>
      <c r="P45" s="305">
        <v>0</v>
      </c>
      <c r="Q45" s="813">
        <f>N45</f>
        <v>9.7020000000000017</v>
      </c>
    </row>
    <row r="46" spans="1:18">
      <c r="A46" s="792" t="s">
        <v>560</v>
      </c>
      <c r="B46" s="793" t="s">
        <v>3</v>
      </c>
      <c r="C46" s="794" t="s">
        <v>561</v>
      </c>
      <c r="D46" s="785"/>
      <c r="E46" s="786"/>
      <c r="F46" s="787"/>
      <c r="G46" s="788"/>
      <c r="H46" s="788"/>
      <c r="I46" s="788"/>
      <c r="J46" s="788"/>
      <c r="K46" s="787"/>
      <c r="L46" s="812">
        <f>'NH3 Fugitives'!M22</f>
        <v>2.1829108290778811</v>
      </c>
      <c r="M46" s="789"/>
      <c r="N46" s="790"/>
      <c r="O46" s="790"/>
      <c r="P46" s="790"/>
      <c r="Q46" s="791"/>
    </row>
    <row r="47" spans="1:18" ht="13.8" thickBot="1">
      <c r="A47" s="24" t="s">
        <v>110</v>
      </c>
      <c r="B47" s="800" t="s">
        <v>3</v>
      </c>
      <c r="C47" s="801" t="s">
        <v>399</v>
      </c>
      <c r="D47" s="802"/>
      <c r="E47" s="811">
        <f>IEU!E18</f>
        <v>2.9381469411764707</v>
      </c>
      <c r="F47" s="809">
        <f>IEU!E19</f>
        <v>1.2502752941176469</v>
      </c>
      <c r="G47" s="809">
        <f>IEU!E20</f>
        <v>1.8754129411764704E-2</v>
      </c>
      <c r="H47" s="809">
        <f>IEU!E21</f>
        <v>5.9388076470588233E-2</v>
      </c>
      <c r="I47" s="809">
        <f>IEU!E22</f>
        <v>0.23755230588235293</v>
      </c>
      <c r="J47" s="809">
        <f>IEU!E23</f>
        <v>0.23755230588235293</v>
      </c>
      <c r="K47" s="809">
        <f>IEU!E24</f>
        <v>0.17191285294117647</v>
      </c>
      <c r="L47" s="805">
        <v>0</v>
      </c>
      <c r="M47" s="804">
        <f>IEU!E25</f>
        <v>1.5628441176470587E-5</v>
      </c>
      <c r="N47" s="806">
        <f>IEU!E26</f>
        <v>3750.8258823529413</v>
      </c>
      <c r="O47" s="809">
        <f>IEU!E28</f>
        <v>7.1890829411764695E-2</v>
      </c>
      <c r="P47" s="809">
        <f>IEU!E27</f>
        <v>6.876514117647059E-2</v>
      </c>
      <c r="Q47" s="825">
        <f>IEU!E29</f>
        <v>3773.1151651588239</v>
      </c>
    </row>
    <row r="48" spans="1:18">
      <c r="A48" s="902" t="s">
        <v>118</v>
      </c>
      <c r="B48" s="902"/>
      <c r="C48" s="902"/>
      <c r="D48" s="902"/>
      <c r="E48" s="808">
        <f t="shared" ref="E48:Q48" si="0">SUM(E4:E47)</f>
        <v>230.63274738960789</v>
      </c>
      <c r="F48" s="808">
        <f>SUM(F4:F47)</f>
        <v>764.92926708235268</v>
      </c>
      <c r="G48" s="808">
        <f t="shared" si="0"/>
        <v>10.128904674117646</v>
      </c>
      <c r="H48" s="808">
        <f t="shared" si="0"/>
        <v>119.70836667137249</v>
      </c>
      <c r="I48" s="808">
        <f t="shared" si="0"/>
        <v>174.18780642274788</v>
      </c>
      <c r="J48" s="808">
        <f t="shared" si="0"/>
        <v>172.73909948524278</v>
      </c>
      <c r="K48" s="808">
        <f t="shared" si="0"/>
        <v>114.11989908960786</v>
      </c>
      <c r="L48" s="808">
        <f t="shared" si="0"/>
        <v>699.00742342907768</v>
      </c>
      <c r="M48" s="218">
        <f t="shared" si="0"/>
        <v>4.9859642745098036E-3</v>
      </c>
      <c r="N48" s="218">
        <f t="shared" si="0"/>
        <v>2191547.9531111117</v>
      </c>
      <c r="O48" s="808">
        <f t="shared" si="0"/>
        <v>33.405788647450983</v>
      </c>
      <c r="P48" s="808">
        <f t="shared" si="0"/>
        <v>20.70022739137254</v>
      </c>
      <c r="Q48" s="218">
        <f t="shared" si="0"/>
        <v>2197918.1118468083</v>
      </c>
    </row>
    <row r="49" spans="1:17" ht="13.5" customHeight="1">
      <c r="A49" s="131"/>
      <c r="B49" s="131"/>
      <c r="C49" s="131"/>
      <c r="D49" s="131"/>
      <c r="E49" s="217"/>
      <c r="F49" s="217"/>
      <c r="G49" s="217"/>
      <c r="H49" s="217"/>
      <c r="I49" s="217"/>
      <c r="J49" s="217"/>
      <c r="K49" s="217"/>
      <c r="L49" s="220"/>
      <c r="M49" s="219"/>
      <c r="N49" s="304"/>
      <c r="O49" s="303"/>
      <c r="P49" s="303"/>
      <c r="Q49" s="303"/>
    </row>
  </sheetData>
  <mergeCells count="43">
    <mergeCell ref="C32:D32"/>
    <mergeCell ref="C20:D20"/>
    <mergeCell ref="C26:D26"/>
    <mergeCell ref="C29:D29"/>
    <mergeCell ref="C7:D7"/>
    <mergeCell ref="C8:D8"/>
    <mergeCell ref="C19:D19"/>
    <mergeCell ref="C11:D11"/>
    <mergeCell ref="C9:D9"/>
    <mergeCell ref="C10:D10"/>
    <mergeCell ref="C13:D13"/>
    <mergeCell ref="C17:D17"/>
    <mergeCell ref="C18:D18"/>
    <mergeCell ref="C15:D15"/>
    <mergeCell ref="C12:D12"/>
    <mergeCell ref="A48:D48"/>
    <mergeCell ref="A1:Q1"/>
    <mergeCell ref="C14:D14"/>
    <mergeCell ref="E2:Q2"/>
    <mergeCell ref="C2:D3"/>
    <mergeCell ref="C16:D16"/>
    <mergeCell ref="B2:B3"/>
    <mergeCell ref="A2:A3"/>
    <mergeCell ref="C4:D4"/>
    <mergeCell ref="C5:D5"/>
    <mergeCell ref="C24:D24"/>
    <mergeCell ref="C27:D27"/>
    <mergeCell ref="C25:D25"/>
    <mergeCell ref="C28:D28"/>
    <mergeCell ref="C30:D30"/>
    <mergeCell ref="C33:D33"/>
    <mergeCell ref="C34:D34"/>
    <mergeCell ref="C43:D43"/>
    <mergeCell ref="C44:D44"/>
    <mergeCell ref="C45:D45"/>
    <mergeCell ref="C37:D37"/>
    <mergeCell ref="C38:D38"/>
    <mergeCell ref="C39:D39"/>
    <mergeCell ref="C40:D40"/>
    <mergeCell ref="C41:D41"/>
    <mergeCell ref="C42:D42"/>
    <mergeCell ref="C36:D36"/>
    <mergeCell ref="C35:D35"/>
  </mergeCells>
  <phoneticPr fontId="6" type="noConversion"/>
  <pageMargins left="0.5" right="0.5" top="0.5" bottom="0.5" header="0.5" footer="0.5"/>
  <pageSetup paperSize="17"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M34"/>
  <sheetViews>
    <sheetView topLeftCell="A19" zoomScaleNormal="100" workbookViewId="0">
      <selection activeCell="D32" sqref="D32"/>
    </sheetView>
  </sheetViews>
  <sheetFormatPr defaultColWidth="9.109375" defaultRowHeight="13.2"/>
  <cols>
    <col min="1" max="1" width="13.44140625" style="7" bestFit="1" customWidth="1"/>
    <col min="2" max="2" width="10" style="7" customWidth="1"/>
    <col min="3" max="3" width="9.6640625" style="7" bestFit="1" customWidth="1"/>
    <col min="4" max="4" width="10.44140625" style="7" bestFit="1" customWidth="1"/>
    <col min="5" max="5" width="8.6640625" style="7" bestFit="1" customWidth="1"/>
    <col min="6" max="6" width="5.33203125" style="7" bestFit="1" customWidth="1"/>
    <col min="7" max="16384" width="9.109375" style="7"/>
  </cols>
  <sheetData>
    <row r="1" spans="1:8">
      <c r="A1" s="38" t="s">
        <v>70</v>
      </c>
      <c r="B1" s="5">
        <v>66</v>
      </c>
      <c r="D1" s="6"/>
    </row>
    <row r="2" spans="1:8">
      <c r="A2" s="40" t="s">
        <v>1</v>
      </c>
      <c r="B2" s="5" t="str">
        <f>VLOOKUP(B1,'Crit PTE TPY Summary'!$A$4:$D$45,2)</f>
        <v>G-613B</v>
      </c>
      <c r="D2" s="9"/>
      <c r="E2" s="10"/>
      <c r="F2" s="11"/>
    </row>
    <row r="3" spans="1:8">
      <c r="A3" s="40" t="s">
        <v>91</v>
      </c>
      <c r="B3" s="39" t="str">
        <f>VLOOKUP(B1,'Crit PTE TPY Summary'!$A$4:$D$45,3)</f>
        <v>Gasoline Fired Firewater Pump</v>
      </c>
      <c r="D3" s="9"/>
      <c r="E3" s="10"/>
      <c r="F3" s="11"/>
    </row>
    <row r="4" spans="1:8" ht="13.8" thickBot="1">
      <c r="A4" s="8"/>
      <c r="B4" s="8"/>
      <c r="C4" s="5"/>
      <c r="D4" s="9"/>
      <c r="E4" s="10"/>
      <c r="F4" s="11"/>
    </row>
    <row r="5" spans="1:8" ht="13.8" thickBot="1">
      <c r="A5" s="926" t="s">
        <v>81</v>
      </c>
      <c r="B5" s="927"/>
      <c r="C5" s="927"/>
      <c r="D5" s="928"/>
      <c r="E5" s="12" t="s">
        <v>51</v>
      </c>
      <c r="F5" s="10"/>
    </row>
    <row r="6" spans="1:8">
      <c r="A6" s="961" t="s">
        <v>52</v>
      </c>
      <c r="B6" s="962"/>
      <c r="C6" s="13">
        <v>2.1</v>
      </c>
      <c r="D6" s="14" t="s">
        <v>53</v>
      </c>
      <c r="E6" s="15">
        <v>1</v>
      </c>
    </row>
    <row r="7" spans="1:8">
      <c r="A7" s="957" t="s">
        <v>55</v>
      </c>
      <c r="B7" s="958"/>
      <c r="C7" s="21">
        <v>4</v>
      </c>
      <c r="D7" s="17" t="s">
        <v>56</v>
      </c>
      <c r="E7" s="18">
        <v>2</v>
      </c>
    </row>
    <row r="8" spans="1:8" ht="13.8" thickBot="1">
      <c r="A8" s="959"/>
      <c r="B8" s="960"/>
      <c r="C8" s="22">
        <v>60</v>
      </c>
      <c r="D8" s="23" t="s">
        <v>57</v>
      </c>
      <c r="E8" s="24">
        <v>2</v>
      </c>
      <c r="H8" s="319"/>
    </row>
    <row r="9" spans="1:8">
      <c r="A9" s="11"/>
      <c r="B9" s="11"/>
      <c r="C9" s="11"/>
      <c r="D9" s="11"/>
      <c r="E9" s="25"/>
      <c r="F9" s="11"/>
    </row>
    <row r="10" spans="1:8" ht="13.8" thickBot="1">
      <c r="A10" s="11"/>
      <c r="B10" s="11"/>
      <c r="C10" s="11"/>
      <c r="D10" s="11"/>
      <c r="E10" s="25"/>
      <c r="F10" s="11"/>
    </row>
    <row r="11" spans="1:8">
      <c r="A11" s="944" t="s">
        <v>58</v>
      </c>
      <c r="B11" s="953" t="s">
        <v>76</v>
      </c>
      <c r="C11" s="950" t="s">
        <v>50</v>
      </c>
      <c r="D11" s="1" t="s">
        <v>59</v>
      </c>
      <c r="E11" s="2"/>
      <c r="F11" s="950" t="s">
        <v>51</v>
      </c>
    </row>
    <row r="12" spans="1:8" ht="13.8" thickBot="1">
      <c r="A12" s="945"/>
      <c r="B12" s="970"/>
      <c r="C12" s="969"/>
      <c r="D12" s="3" t="s">
        <v>60</v>
      </c>
      <c r="E12" s="26" t="s">
        <v>61</v>
      </c>
      <c r="F12" s="969"/>
    </row>
    <row r="13" spans="1:8" ht="15.6">
      <c r="A13" s="81" t="s">
        <v>79</v>
      </c>
      <c r="B13" s="238">
        <v>1.63</v>
      </c>
      <c r="C13" s="225" t="s">
        <v>62</v>
      </c>
      <c r="D13" s="240">
        <f t="shared" ref="D13:D20" si="0">B13*$C$6</f>
        <v>3.423</v>
      </c>
      <c r="E13" s="601">
        <f t="shared" ref="E13:E20" si="1">D13*$C$8/2000</f>
        <v>0.10269</v>
      </c>
      <c r="F13" s="112">
        <v>3</v>
      </c>
    </row>
    <row r="14" spans="1:8">
      <c r="A14" s="42" t="s">
        <v>78</v>
      </c>
      <c r="B14" s="27">
        <v>0.99</v>
      </c>
      <c r="C14" s="28" t="s">
        <v>62</v>
      </c>
      <c r="D14" s="578">
        <f t="shared" si="0"/>
        <v>2.0790000000000002</v>
      </c>
      <c r="E14" s="602">
        <f t="shared" si="1"/>
        <v>6.2370000000000002E-2</v>
      </c>
      <c r="F14" s="18">
        <v>3</v>
      </c>
    </row>
    <row r="15" spans="1:8" ht="15.6">
      <c r="A15" s="42" t="s">
        <v>80</v>
      </c>
      <c r="B15" s="27">
        <v>8.4000000000000005E-2</v>
      </c>
      <c r="C15" s="28" t="s">
        <v>62</v>
      </c>
      <c r="D15" s="578">
        <f t="shared" si="0"/>
        <v>0.17640000000000003</v>
      </c>
      <c r="E15" s="602">
        <f t="shared" si="1"/>
        <v>5.2920000000000007E-3</v>
      </c>
      <c r="F15" s="18">
        <v>3</v>
      </c>
    </row>
    <row r="16" spans="1:8">
      <c r="A16" s="42" t="s">
        <v>208</v>
      </c>
      <c r="B16" s="87">
        <v>0.1</v>
      </c>
      <c r="C16" s="28" t="s">
        <v>62</v>
      </c>
      <c r="D16" s="578">
        <f t="shared" si="0"/>
        <v>0.21000000000000002</v>
      </c>
      <c r="E16" s="602">
        <f t="shared" si="1"/>
        <v>6.3000000000000009E-3</v>
      </c>
      <c r="F16" s="18">
        <v>3</v>
      </c>
    </row>
    <row r="17" spans="1:13" ht="15.6">
      <c r="A17" s="42" t="s">
        <v>75</v>
      </c>
      <c r="B17" s="87">
        <v>0.1</v>
      </c>
      <c r="C17" s="28" t="s">
        <v>62</v>
      </c>
      <c r="D17" s="578">
        <f t="shared" si="0"/>
        <v>0.21000000000000002</v>
      </c>
      <c r="E17" s="602">
        <f t="shared" si="1"/>
        <v>6.3000000000000009E-3</v>
      </c>
      <c r="F17" s="18">
        <v>3</v>
      </c>
    </row>
    <row r="18" spans="1:13" ht="15.6">
      <c r="A18" s="42" t="s">
        <v>194</v>
      </c>
      <c r="B18" s="87">
        <v>0.1</v>
      </c>
      <c r="C18" s="28" t="s">
        <v>62</v>
      </c>
      <c r="D18" s="578">
        <f t="shared" si="0"/>
        <v>0.21000000000000002</v>
      </c>
      <c r="E18" s="602">
        <f t="shared" si="1"/>
        <v>6.3000000000000009E-3</v>
      </c>
      <c r="F18" s="18">
        <v>3</v>
      </c>
    </row>
    <row r="19" spans="1:13" ht="15.6">
      <c r="A19" s="42" t="s">
        <v>197</v>
      </c>
      <c r="B19" s="87">
        <v>154</v>
      </c>
      <c r="C19" s="32" t="s">
        <v>62</v>
      </c>
      <c r="D19" s="228">
        <f t="shared" si="0"/>
        <v>323.40000000000003</v>
      </c>
      <c r="E19" s="270">
        <f t="shared" si="1"/>
        <v>9.7020000000000017</v>
      </c>
      <c r="F19" s="18">
        <v>3</v>
      </c>
    </row>
    <row r="20" spans="1:13" ht="13.8" thickBot="1">
      <c r="A20" s="263" t="s">
        <v>77</v>
      </c>
      <c r="B20" s="67">
        <v>3.03</v>
      </c>
      <c r="C20" s="47" t="s">
        <v>62</v>
      </c>
      <c r="D20" s="279">
        <f t="shared" si="0"/>
        <v>6.3629999999999995</v>
      </c>
      <c r="E20" s="604">
        <f t="shared" si="1"/>
        <v>0.19088999999999998</v>
      </c>
      <c r="F20" s="278">
        <v>3</v>
      </c>
    </row>
    <row r="22" spans="1:13">
      <c r="A22" s="45" t="s">
        <v>64</v>
      </c>
    </row>
    <row r="23" spans="1:13">
      <c r="A23" s="37" t="s">
        <v>65</v>
      </c>
    </row>
    <row r="24" spans="1:13">
      <c r="A24" s="325" t="s">
        <v>449</v>
      </c>
    </row>
    <row r="25" spans="1:13">
      <c r="A25" s="37" t="s">
        <v>126</v>
      </c>
    </row>
    <row r="28" spans="1:13">
      <c r="B28" s="537" t="s">
        <v>422</v>
      </c>
    </row>
    <row r="30" spans="1:13">
      <c r="B30" s="319" t="s">
        <v>404</v>
      </c>
      <c r="E30" s="538">
        <v>4</v>
      </c>
      <c r="H30" s="319" t="s">
        <v>407</v>
      </c>
    </row>
    <row r="31" spans="1:13">
      <c r="C31" s="319" t="s">
        <v>251</v>
      </c>
      <c r="D31" s="319" t="s">
        <v>405</v>
      </c>
      <c r="E31" s="319" t="s">
        <v>406</v>
      </c>
      <c r="H31" s="83"/>
    </row>
    <row r="32" spans="1:13">
      <c r="B32" s="319" t="s">
        <v>259</v>
      </c>
      <c r="C32" s="83">
        <f>D13</f>
        <v>3.423</v>
      </c>
      <c r="D32" s="7">
        <f>C32*$E$30</f>
        <v>13.692</v>
      </c>
      <c r="E32" s="7">
        <f>D32*365/2000</f>
        <v>2.4987900000000001</v>
      </c>
      <c r="H32" s="83">
        <f>E32-E13</f>
        <v>2.3961000000000001</v>
      </c>
      <c r="M32" s="319" t="s">
        <v>219</v>
      </c>
    </row>
    <row r="33" spans="2:8">
      <c r="B33" s="319" t="s">
        <v>257</v>
      </c>
      <c r="C33" s="83">
        <f>D17</f>
        <v>0.21000000000000002</v>
      </c>
      <c r="D33" s="7">
        <f t="shared" ref="D33:D34" si="2">C33*$E$30</f>
        <v>0.84000000000000008</v>
      </c>
      <c r="E33" s="7">
        <f t="shared" ref="E33:E34" si="3">D33*365/2000</f>
        <v>0.15330000000000002</v>
      </c>
      <c r="H33" s="83">
        <f>E33-E17</f>
        <v>0.14700000000000002</v>
      </c>
    </row>
    <row r="34" spans="2:8">
      <c r="B34" s="319" t="s">
        <v>258</v>
      </c>
      <c r="C34" s="83">
        <f>D15</f>
        <v>0.17640000000000003</v>
      </c>
      <c r="D34" s="7">
        <f t="shared" si="2"/>
        <v>0.70560000000000012</v>
      </c>
      <c r="E34" s="7">
        <f t="shared" si="3"/>
        <v>0.12877200000000003</v>
      </c>
      <c r="H34" s="83">
        <f>E34-E15</f>
        <v>0.12348000000000002</v>
      </c>
    </row>
  </sheetData>
  <mergeCells count="7">
    <mergeCell ref="F11:F12"/>
    <mergeCell ref="A6:B6"/>
    <mergeCell ref="A5:D5"/>
    <mergeCell ref="A7:B8"/>
    <mergeCell ref="A11:A12"/>
    <mergeCell ref="B11:B12"/>
    <mergeCell ref="C11:C12"/>
  </mergeCells>
  <phoneticPr fontId="6" type="noConversion"/>
  <pageMargins left="0.5" right="0.5" top="0.5" bottom="0.5" header="0.5" footer="0.5"/>
  <pageSetup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zoomScaleSheetLayoutView="100" workbookViewId="0">
      <selection activeCell="S23" sqref="S23"/>
    </sheetView>
  </sheetViews>
  <sheetFormatPr defaultColWidth="9.109375" defaultRowHeight="13.2"/>
  <cols>
    <col min="1" max="1" width="3.44140625" style="650" customWidth="1"/>
    <col min="2" max="2" width="21.44140625" style="650" customWidth="1"/>
    <col min="3" max="3" width="13.88671875" style="650" customWidth="1"/>
    <col min="4" max="4" width="14.44140625" style="650" hidden="1" customWidth="1"/>
    <col min="5" max="5" width="14" style="650" hidden="1" customWidth="1"/>
    <col min="6" max="6" width="16.109375" style="650" hidden="1" customWidth="1"/>
    <col min="7" max="7" width="14.5546875" style="650" customWidth="1"/>
    <col min="8" max="8" width="17.5546875" style="650" customWidth="1"/>
    <col min="9" max="9" width="11.88671875" style="650" customWidth="1"/>
    <col min="10" max="10" width="10.6640625" style="650" hidden="1" customWidth="1"/>
    <col min="11" max="11" width="9.33203125" style="650" hidden="1" customWidth="1"/>
    <col min="12" max="12" width="9" style="650" customWidth="1"/>
    <col min="13" max="13" width="10.109375" style="650" customWidth="1"/>
    <col min="14" max="16" width="9.109375" style="650"/>
    <col min="17" max="17" width="3.5546875" style="650" customWidth="1"/>
    <col min="18" max="16384" width="9.109375" style="650"/>
  </cols>
  <sheetData>
    <row r="1" spans="1:17">
      <c r="A1" s="648"/>
      <c r="B1" s="649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7">
      <c r="A2" s="648"/>
      <c r="B2" s="649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</row>
    <row r="3" spans="1:17">
      <c r="A3" s="648"/>
      <c r="B3" s="649" t="s">
        <v>505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51"/>
      <c r="O3" s="651"/>
      <c r="P3" s="651"/>
    </row>
    <row r="4" spans="1:17">
      <c r="A4" s="648"/>
      <c r="B4" s="649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</row>
    <row r="5" spans="1:17">
      <c r="A5" s="648"/>
      <c r="B5" s="649" t="s">
        <v>506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51"/>
      <c r="O5" s="651"/>
      <c r="P5" s="651"/>
      <c r="Q5" s="651"/>
    </row>
    <row r="6" spans="1:17">
      <c r="A6" s="648"/>
      <c r="B6" s="649" t="s">
        <v>507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51"/>
      <c r="O6" s="651"/>
      <c r="P6" s="651"/>
      <c r="Q6" s="651"/>
    </row>
    <row r="7" spans="1:17"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</row>
    <row r="8" spans="1:17" ht="13.8" thickBot="1">
      <c r="B8" s="652" t="s">
        <v>508</v>
      </c>
      <c r="C8" s="652"/>
      <c r="D8" s="653"/>
      <c r="E8" s="652"/>
    </row>
    <row r="9" spans="1:17" ht="15.6">
      <c r="B9" s="654"/>
      <c r="C9" s="655"/>
      <c r="D9" s="656" t="s">
        <v>434</v>
      </c>
      <c r="E9" s="657" t="s">
        <v>434</v>
      </c>
      <c r="F9" s="658" t="s">
        <v>509</v>
      </c>
      <c r="G9" s="659" t="s">
        <v>510</v>
      </c>
      <c r="H9" s="660" t="s">
        <v>511</v>
      </c>
      <c r="I9" s="661" t="s">
        <v>512</v>
      </c>
      <c r="J9" s="662" t="s">
        <v>509</v>
      </c>
      <c r="K9" s="663"/>
      <c r="L9" s="662" t="s">
        <v>510</v>
      </c>
      <c r="M9" s="664"/>
      <c r="N9" s="665"/>
    </row>
    <row r="10" spans="1:17" s="666" customFormat="1" ht="16.8">
      <c r="B10" s="667" t="s">
        <v>513</v>
      </c>
      <c r="C10" s="668" t="s">
        <v>489</v>
      </c>
      <c r="D10" s="669" t="s">
        <v>514</v>
      </c>
      <c r="E10" s="670" t="s">
        <v>515</v>
      </c>
      <c r="F10" s="671" t="s">
        <v>516</v>
      </c>
      <c r="G10" s="672" t="s">
        <v>516</v>
      </c>
      <c r="H10" s="673" t="s">
        <v>517</v>
      </c>
      <c r="I10" s="668" t="s">
        <v>518</v>
      </c>
      <c r="J10" s="674" t="s">
        <v>519</v>
      </c>
      <c r="K10" s="675"/>
      <c r="L10" s="674" t="s">
        <v>519</v>
      </c>
      <c r="M10" s="676"/>
    </row>
    <row r="11" spans="1:17" ht="16.2" thickBot="1">
      <c r="B11" s="677" t="s">
        <v>520</v>
      </c>
      <c r="C11" s="678" t="s">
        <v>521</v>
      </c>
      <c r="D11" s="679" t="s">
        <v>522</v>
      </c>
      <c r="E11" s="679" t="s">
        <v>522</v>
      </c>
      <c r="F11" s="680" t="s">
        <v>523</v>
      </c>
      <c r="G11" s="681" t="s">
        <v>523</v>
      </c>
      <c r="H11" s="682" t="s">
        <v>524</v>
      </c>
      <c r="I11" s="683" t="s">
        <v>525</v>
      </c>
      <c r="J11" s="684" t="s">
        <v>60</v>
      </c>
      <c r="K11" s="685" t="s">
        <v>526</v>
      </c>
      <c r="L11" s="684" t="s">
        <v>60</v>
      </c>
      <c r="M11" s="686" t="s">
        <v>61</v>
      </c>
    </row>
    <row r="12" spans="1:17" ht="13.8" thickTop="1">
      <c r="B12" s="687" t="s">
        <v>527</v>
      </c>
      <c r="C12" s="688" t="s">
        <v>528</v>
      </c>
      <c r="D12" s="689">
        <v>0</v>
      </c>
      <c r="E12" s="689">
        <v>6</v>
      </c>
      <c r="F12" s="689">
        <f>D12+E12</f>
        <v>6</v>
      </c>
      <c r="G12" s="689">
        <f>'[70]Component Count'!D12</f>
        <v>188</v>
      </c>
      <c r="H12" s="690">
        <v>1.3161581399999999E-2</v>
      </c>
      <c r="I12" s="691">
        <v>97</v>
      </c>
      <c r="J12" s="692">
        <f>H12*F12*(1-I12%)</f>
        <v>2.3690846520000018E-3</v>
      </c>
      <c r="K12" s="693">
        <f>J12*8760/2000</f>
        <v>1.0376590775760008E-2</v>
      </c>
      <c r="L12" s="694">
        <f>G12*H12*(1-I12/100)</f>
        <v>7.4231319096000059E-2</v>
      </c>
      <c r="M12" s="695">
        <f>L12*8760/2000</f>
        <v>0.32513317764048028</v>
      </c>
    </row>
    <row r="13" spans="1:17">
      <c r="B13" s="696"/>
      <c r="C13" s="697" t="s">
        <v>529</v>
      </c>
      <c r="D13" s="698">
        <v>0</v>
      </c>
      <c r="E13" s="698">
        <f>16+8+6</f>
        <v>30</v>
      </c>
      <c r="F13" s="698">
        <f>D13+E13</f>
        <v>30</v>
      </c>
      <c r="G13" s="698">
        <f>'[70]Component Count'!C12</f>
        <v>424</v>
      </c>
      <c r="H13" s="699">
        <v>8.884618599999998E-3</v>
      </c>
      <c r="I13" s="700">
        <v>97</v>
      </c>
      <c r="J13" s="701">
        <f t="shared" ref="J13:J21" si="0">H13*F13*(1-I13%)</f>
        <v>7.9961567400000048E-3</v>
      </c>
      <c r="K13" s="702">
        <f t="shared" ref="K13:K21" si="1">J13*8760/2000</f>
        <v>3.5023166521200015E-2</v>
      </c>
      <c r="L13" s="703">
        <f t="shared" ref="L13:L21" si="2">G13*H13*(1-I13/100)</f>
        <v>0.11301234859200007</v>
      </c>
      <c r="M13" s="704">
        <f t="shared" ref="M13:M21" si="3">L13*8760/2000</f>
        <v>0.49499408683296031</v>
      </c>
    </row>
    <row r="14" spans="1:17" ht="15.6">
      <c r="B14" s="705" t="s">
        <v>530</v>
      </c>
      <c r="C14" s="706" t="s">
        <v>528</v>
      </c>
      <c r="D14" s="707">
        <f>D12*4</f>
        <v>0</v>
      </c>
      <c r="E14" s="707">
        <f>E12*4</f>
        <v>24</v>
      </c>
      <c r="F14" s="707">
        <f t="shared" ref="F14:F21" si="4">D14+E14</f>
        <v>24</v>
      </c>
      <c r="G14" s="707">
        <f>'[70]Component Count'!F12</f>
        <v>136</v>
      </c>
      <c r="H14" s="708">
        <f>H12</f>
        <v>1.3161581399999999E-2</v>
      </c>
      <c r="I14" s="709">
        <v>97</v>
      </c>
      <c r="J14" s="710">
        <f t="shared" si="0"/>
        <v>9.4763386080000071E-3</v>
      </c>
      <c r="K14" s="711">
        <f t="shared" si="1"/>
        <v>4.1506363103040032E-2</v>
      </c>
      <c r="L14" s="712">
        <f t="shared" si="2"/>
        <v>5.3699252112000044E-2</v>
      </c>
      <c r="M14" s="713">
        <f t="shared" si="3"/>
        <v>0.23520272425056019</v>
      </c>
    </row>
    <row r="15" spans="1:17">
      <c r="B15" s="696"/>
      <c r="C15" s="697" t="s">
        <v>529</v>
      </c>
      <c r="D15" s="698">
        <f>D13*4</f>
        <v>0</v>
      </c>
      <c r="E15" s="698">
        <f>E13*4</f>
        <v>120</v>
      </c>
      <c r="F15" s="698">
        <f t="shared" si="4"/>
        <v>120</v>
      </c>
      <c r="G15" s="698">
        <f>'[70]Component Count'!E12</f>
        <v>287</v>
      </c>
      <c r="H15" s="714">
        <f>H13</f>
        <v>8.884618599999998E-3</v>
      </c>
      <c r="I15" s="700">
        <v>97</v>
      </c>
      <c r="J15" s="701">
        <f t="shared" si="0"/>
        <v>3.1984626960000019E-2</v>
      </c>
      <c r="K15" s="702">
        <f t="shared" si="1"/>
        <v>0.14009266608480006</v>
      </c>
      <c r="L15" s="703">
        <f t="shared" si="2"/>
        <v>7.6496566146000047E-2</v>
      </c>
      <c r="M15" s="704">
        <f t="shared" si="3"/>
        <v>0.33505495971948024</v>
      </c>
    </row>
    <row r="16" spans="1:17">
      <c r="B16" s="705" t="s">
        <v>531</v>
      </c>
      <c r="C16" s="706" t="s">
        <v>529</v>
      </c>
      <c r="D16" s="707">
        <v>0</v>
      </c>
      <c r="E16" s="707">
        <v>2</v>
      </c>
      <c r="F16" s="707">
        <f t="shared" si="4"/>
        <v>2</v>
      </c>
      <c r="G16" s="707">
        <f>'[70]Component Count'!G12</f>
        <v>18</v>
      </c>
      <c r="H16" s="699">
        <v>4.3871937999999999E-2</v>
      </c>
      <c r="I16" s="709">
        <v>93</v>
      </c>
      <c r="J16" s="710">
        <f t="shared" si="0"/>
        <v>6.1420713199999959E-3</v>
      </c>
      <c r="K16" s="711">
        <f t="shared" si="1"/>
        <v>2.6902272381599982E-2</v>
      </c>
      <c r="L16" s="712">
        <f t="shared" si="2"/>
        <v>5.5278641879999958E-2</v>
      </c>
      <c r="M16" s="713">
        <f t="shared" si="3"/>
        <v>0.24212045143439984</v>
      </c>
    </row>
    <row r="17" spans="1:18">
      <c r="B17" s="715"/>
      <c r="C17" s="716" t="s">
        <v>532</v>
      </c>
      <c r="D17" s="717">
        <v>2</v>
      </c>
      <c r="E17" s="717">
        <v>0</v>
      </c>
      <c r="F17" s="717">
        <f t="shared" si="4"/>
        <v>2</v>
      </c>
      <c r="G17" s="717">
        <v>0</v>
      </c>
      <c r="H17" s="714">
        <v>1.9003824399999997E-2</v>
      </c>
      <c r="I17" s="718">
        <v>93</v>
      </c>
      <c r="J17" s="719">
        <f t="shared" si="0"/>
        <v>2.6605354159999978E-3</v>
      </c>
      <c r="K17" s="720">
        <f t="shared" si="1"/>
        <v>1.165314512207999E-2</v>
      </c>
      <c r="L17" s="721">
        <f t="shared" si="2"/>
        <v>0</v>
      </c>
      <c r="M17" s="722">
        <f t="shared" si="3"/>
        <v>0</v>
      </c>
    </row>
    <row r="18" spans="1:18">
      <c r="B18" s="723" t="s">
        <v>533</v>
      </c>
      <c r="C18" s="724" t="s">
        <v>528</v>
      </c>
      <c r="D18" s="725">
        <v>0</v>
      </c>
      <c r="E18" s="725">
        <v>0</v>
      </c>
      <c r="F18" s="725">
        <f t="shared" si="4"/>
        <v>0</v>
      </c>
      <c r="G18" s="725">
        <f>'[70]Component Count'!H12</f>
        <v>5</v>
      </c>
      <c r="H18" s="726">
        <v>0.50265335999999994</v>
      </c>
      <c r="I18" s="727">
        <v>95</v>
      </c>
      <c r="J18" s="728">
        <f>H18*F18*(1-I18%)</f>
        <v>0</v>
      </c>
      <c r="K18" s="729">
        <f t="shared" si="1"/>
        <v>0</v>
      </c>
      <c r="L18" s="730">
        <f t="shared" si="2"/>
        <v>0.1256633400000001</v>
      </c>
      <c r="M18" s="731">
        <f t="shared" si="3"/>
        <v>0.55040542920000046</v>
      </c>
    </row>
    <row r="19" spans="1:18">
      <c r="B19" s="723" t="s">
        <v>534</v>
      </c>
      <c r="C19" s="724" t="s">
        <v>528</v>
      </c>
      <c r="D19" s="725">
        <v>0</v>
      </c>
      <c r="E19" s="725">
        <v>0</v>
      </c>
      <c r="F19" s="725">
        <f t="shared" si="4"/>
        <v>0</v>
      </c>
      <c r="G19" s="725">
        <v>0</v>
      </c>
      <c r="H19" s="726">
        <v>0.22928047999999998</v>
      </c>
      <c r="I19" s="727">
        <v>97</v>
      </c>
      <c r="J19" s="728">
        <f t="shared" si="0"/>
        <v>0</v>
      </c>
      <c r="K19" s="729">
        <f t="shared" si="1"/>
        <v>0</v>
      </c>
      <c r="L19" s="730">
        <f t="shared" si="2"/>
        <v>0</v>
      </c>
      <c r="M19" s="731">
        <f t="shared" si="3"/>
        <v>0</v>
      </c>
    </row>
    <row r="20" spans="1:18">
      <c r="B20" s="723" t="s">
        <v>535</v>
      </c>
      <c r="C20" s="724" t="s">
        <v>536</v>
      </c>
      <c r="D20" s="725">
        <v>6</v>
      </c>
      <c r="E20" s="725">
        <v>6</v>
      </c>
      <c r="F20" s="725">
        <f t="shared" si="4"/>
        <v>12</v>
      </c>
      <c r="G20" s="725">
        <v>0</v>
      </c>
      <c r="H20" s="726">
        <v>3.7478539999999992E-3</v>
      </c>
      <c r="I20" s="727">
        <v>97</v>
      </c>
      <c r="J20" s="728">
        <f t="shared" si="0"/>
        <v>1.349227440000001E-3</v>
      </c>
      <c r="K20" s="729">
        <f t="shared" si="1"/>
        <v>5.909616187200005E-3</v>
      </c>
      <c r="L20" s="730">
        <f t="shared" si="2"/>
        <v>0</v>
      </c>
      <c r="M20" s="731">
        <f t="shared" si="3"/>
        <v>0</v>
      </c>
    </row>
    <row r="21" spans="1:18" ht="13.8" thickBot="1">
      <c r="B21" s="732" t="s">
        <v>537</v>
      </c>
      <c r="C21" s="733" t="s">
        <v>536</v>
      </c>
      <c r="D21" s="734">
        <v>0</v>
      </c>
      <c r="E21" s="734">
        <v>0</v>
      </c>
      <c r="F21" s="734">
        <f t="shared" si="4"/>
        <v>0</v>
      </c>
      <c r="G21" s="734">
        <v>0</v>
      </c>
      <c r="H21" s="735">
        <v>3.3069299999999996E-2</v>
      </c>
      <c r="I21" s="736">
        <v>97</v>
      </c>
      <c r="J21" s="737">
        <f t="shared" si="0"/>
        <v>0</v>
      </c>
      <c r="K21" s="738">
        <f t="shared" si="1"/>
        <v>0</v>
      </c>
      <c r="L21" s="739">
        <f t="shared" si="2"/>
        <v>0</v>
      </c>
      <c r="M21" s="740">
        <f t="shared" si="3"/>
        <v>0</v>
      </c>
    </row>
    <row r="22" spans="1:18" ht="14.4" thickTop="1" thickBot="1">
      <c r="B22" s="741"/>
      <c r="C22" s="742"/>
      <c r="D22" s="743"/>
      <c r="E22" s="743"/>
      <c r="F22" s="743"/>
      <c r="G22" s="743"/>
      <c r="H22" s="744"/>
      <c r="I22" s="745" t="s">
        <v>538</v>
      </c>
      <c r="J22" s="746">
        <f>SUM(J12:J21)</f>
        <v>6.1978041136000028E-2</v>
      </c>
      <c r="K22" s="747">
        <f>SUM(K12:K21)</f>
        <v>0.2714638201756801</v>
      </c>
      <c r="L22" s="748">
        <f>SUM(L12:L21)</f>
        <v>0.49838146782600035</v>
      </c>
      <c r="M22" s="749">
        <f>SUM(M12:M21)</f>
        <v>2.1829108290778811</v>
      </c>
      <c r="N22" s="750"/>
    </row>
    <row r="23" spans="1:18">
      <c r="A23" s="751"/>
      <c r="B23" s="752"/>
      <c r="C23" s="753"/>
      <c r="D23" s="754"/>
      <c r="E23" s="754"/>
      <c r="F23" s="754"/>
      <c r="G23" s="754"/>
      <c r="H23" s="755"/>
      <c r="I23" s="756"/>
      <c r="J23" s="757"/>
      <c r="K23" s="755"/>
      <c r="L23" s="755"/>
      <c r="M23" s="755"/>
    </row>
    <row r="24" spans="1:18">
      <c r="A24" s="751"/>
      <c r="B24" s="758" t="s">
        <v>539</v>
      </c>
      <c r="C24" s="753"/>
      <c r="D24" s="754"/>
      <c r="E24" s="754"/>
      <c r="F24" s="754"/>
      <c r="G24" s="754"/>
      <c r="H24" s="755"/>
      <c r="I24" s="756"/>
      <c r="J24" s="757"/>
      <c r="K24" s="755"/>
      <c r="L24" s="755"/>
      <c r="M24" s="755"/>
    </row>
    <row r="25" spans="1:18">
      <c r="A25" s="751"/>
      <c r="B25" s="759" t="str">
        <f>CONCATENATE(L10&amp;L11," = ",ROUND(G12,2)," (component count) x ",ROUND(H12,3)&amp;H11," x [1-",I12," (%)]"," = ",TEXT(L12," 0.000"),"  (lb/hr)")</f>
        <v>NH3 Emissions(lb/hr) = 188 (component count) x 0.013(lb/comp/hr) x [1-97 (%)] =  0.074  (lb/hr)</v>
      </c>
      <c r="C25" s="753"/>
      <c r="D25" s="754"/>
      <c r="E25" s="754"/>
      <c r="F25" s="754"/>
      <c r="G25" s="754"/>
      <c r="H25" s="755"/>
      <c r="I25" s="756"/>
      <c r="J25" s="757"/>
      <c r="K25" s="755"/>
      <c r="L25" s="755"/>
      <c r="M25" s="755"/>
    </row>
    <row r="26" spans="1:18">
      <c r="A26" s="751"/>
      <c r="B26" s="759" t="str">
        <f>CONCATENATE(L10," (tpy) = ",ROUND(L12,3)&amp;L11," x 8760 (hr/yr) / 2000 (lb/ton)"," = ",TEXT(M12," 0.000"),"  (tpy)")</f>
        <v>NH3 Emissions (tpy) = 0.074(lb/hr) x 8760 (hr/yr) / 2000 (lb/ton) =  0.325  (tpy)</v>
      </c>
      <c r="C26" s="753"/>
      <c r="D26" s="754"/>
      <c r="E26" s="754"/>
      <c r="F26" s="754"/>
      <c r="G26" s="754"/>
      <c r="H26" s="755"/>
      <c r="I26" s="756"/>
      <c r="J26" s="757"/>
      <c r="K26" s="755"/>
      <c r="L26" s="755"/>
      <c r="M26" s="755"/>
    </row>
    <row r="27" spans="1:18">
      <c r="A27" s="751"/>
      <c r="B27" s="752"/>
      <c r="C27" s="753"/>
      <c r="D27" s="754"/>
      <c r="E27" s="754"/>
      <c r="F27" s="754"/>
      <c r="G27" s="754"/>
      <c r="H27" s="755"/>
      <c r="I27" s="756"/>
      <c r="J27" s="757"/>
      <c r="K27" s="755"/>
      <c r="L27" s="755"/>
      <c r="M27" s="755"/>
      <c r="N27" s="760"/>
    </row>
    <row r="28" spans="1:18">
      <c r="A28" s="761"/>
      <c r="B28" s="762" t="s">
        <v>540</v>
      </c>
      <c r="C28" s="753"/>
      <c r="D28" s="754"/>
      <c r="E28" s="754"/>
      <c r="F28" s="754"/>
      <c r="G28" s="754"/>
      <c r="H28" s="755"/>
      <c r="I28" s="756"/>
      <c r="J28" s="757"/>
      <c r="K28" s="755"/>
      <c r="L28" s="755"/>
      <c r="M28" s="755"/>
    </row>
    <row r="29" spans="1:18">
      <c r="A29" s="761"/>
      <c r="B29" s="763"/>
      <c r="C29" s="753"/>
      <c r="D29" s="754"/>
      <c r="E29" s="754"/>
      <c r="F29" s="754"/>
      <c r="G29" s="754"/>
      <c r="H29" s="755"/>
      <c r="I29" s="756"/>
      <c r="J29" s="757"/>
      <c r="K29" s="755"/>
      <c r="L29" s="755"/>
      <c r="M29" s="755"/>
    </row>
    <row r="30" spans="1:18" ht="15.6">
      <c r="A30" s="764">
        <v>1</v>
      </c>
      <c r="B30" s="765" t="s">
        <v>541</v>
      </c>
      <c r="N30" s="665"/>
    </row>
    <row r="31" spans="1:18" ht="15.6">
      <c r="A31" s="764">
        <v>2</v>
      </c>
      <c r="B31" s="766" t="s">
        <v>542</v>
      </c>
    </row>
    <row r="32" spans="1:18" ht="15.6">
      <c r="A32" s="767">
        <v>3</v>
      </c>
      <c r="B32" s="768" t="s">
        <v>543</v>
      </c>
      <c r="R32" s="769" t="s">
        <v>544</v>
      </c>
    </row>
    <row r="33" spans="1:12" ht="15.6">
      <c r="A33" s="767">
        <v>4</v>
      </c>
      <c r="B33" s="768" t="s">
        <v>545</v>
      </c>
    </row>
    <row r="34" spans="1:12" ht="15.6">
      <c r="A34" s="767">
        <v>5</v>
      </c>
      <c r="B34" s="768" t="s">
        <v>546</v>
      </c>
    </row>
    <row r="37" spans="1:12">
      <c r="L37" s="770">
        <f>L22/7</f>
        <v>7.1197352546571474E-2</v>
      </c>
    </row>
  </sheetData>
  <printOptions horizontalCentered="1"/>
  <pageMargins left="0.7" right="0.7" top="0.75" bottom="0.5" header="0.3" footer="0.3"/>
  <pageSetup scale="94" orientation="landscape" r:id="rId1"/>
  <headerFooter>
    <oddFooter>&amp;L&amp;8Page &amp;P of &amp;N
&amp;R&amp;8Texas Registered Engineering Firm F-2393
&amp;Z&amp;F</oddFooter>
  </headerFooter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K26" sqref="K26"/>
    </sheetView>
  </sheetViews>
  <sheetFormatPr defaultColWidth="9.109375" defaultRowHeight="13.2"/>
  <cols>
    <col min="1" max="1" width="9.109375" style="771"/>
    <col min="2" max="2" width="29.88671875" style="771" customWidth="1"/>
    <col min="3" max="3" width="9.109375" style="771"/>
    <col min="4" max="4" width="9.6640625" style="771" customWidth="1"/>
    <col min="5" max="7" width="9.109375" style="771"/>
    <col min="8" max="8" width="13.109375" style="771" customWidth="1"/>
    <col min="9" max="16384" width="9.109375" style="771"/>
  </cols>
  <sheetData>
    <row r="1" spans="2:8" ht="13.8" thickBot="1"/>
    <row r="2" spans="2:8" ht="13.8" thickBot="1">
      <c r="B2" s="1017" t="s">
        <v>547</v>
      </c>
      <c r="C2" s="1018" t="s">
        <v>527</v>
      </c>
      <c r="D2" s="1018"/>
      <c r="E2" s="1018" t="s">
        <v>548</v>
      </c>
      <c r="F2" s="1018"/>
      <c r="G2" s="772" t="s">
        <v>531</v>
      </c>
      <c r="H2" s="772" t="s">
        <v>533</v>
      </c>
    </row>
    <row r="3" spans="2:8" ht="13.8" thickBot="1">
      <c r="B3" s="1017"/>
      <c r="C3" s="772" t="s">
        <v>549</v>
      </c>
      <c r="D3" s="772" t="s">
        <v>550</v>
      </c>
      <c r="E3" s="772" t="s">
        <v>549</v>
      </c>
      <c r="F3" s="772" t="s">
        <v>550</v>
      </c>
      <c r="G3" s="772" t="s">
        <v>549</v>
      </c>
      <c r="H3" s="772" t="s">
        <v>550</v>
      </c>
    </row>
    <row r="4" spans="2:8">
      <c r="B4" s="773" t="s">
        <v>551</v>
      </c>
      <c r="C4" s="774">
        <v>73</v>
      </c>
      <c r="D4" s="774">
        <v>13</v>
      </c>
      <c r="E4" s="774">
        <v>31</v>
      </c>
      <c r="F4" s="774">
        <v>19</v>
      </c>
      <c r="G4" s="774">
        <v>4</v>
      </c>
      <c r="H4" s="775"/>
    </row>
    <row r="5" spans="2:8">
      <c r="B5" s="776" t="s">
        <v>552</v>
      </c>
      <c r="C5" s="777">
        <v>45</v>
      </c>
      <c r="D5" s="777"/>
      <c r="E5" s="777">
        <v>48</v>
      </c>
      <c r="F5" s="777"/>
      <c r="G5" s="777"/>
      <c r="H5" s="778"/>
    </row>
    <row r="6" spans="2:8">
      <c r="B6" s="776" t="s">
        <v>553</v>
      </c>
      <c r="C6" s="777">
        <v>129</v>
      </c>
      <c r="D6" s="777">
        <f>218-C6</f>
        <v>89</v>
      </c>
      <c r="E6" s="777">
        <v>77</v>
      </c>
      <c r="F6" s="777">
        <f>175-E6</f>
        <v>98</v>
      </c>
      <c r="G6" s="777">
        <v>6</v>
      </c>
      <c r="H6" s="778">
        <v>1</v>
      </c>
    </row>
    <row r="7" spans="2:8">
      <c r="B7" s="776" t="s">
        <v>554</v>
      </c>
      <c r="C7" s="777">
        <v>17</v>
      </c>
      <c r="D7" s="777"/>
      <c r="E7" s="777">
        <v>7</v>
      </c>
      <c r="F7" s="777"/>
      <c r="G7" s="777">
        <v>2</v>
      </c>
      <c r="H7" s="778"/>
    </row>
    <row r="8" spans="2:8">
      <c r="B8" s="776" t="s">
        <v>555</v>
      </c>
      <c r="C8" s="777">
        <v>47</v>
      </c>
      <c r="D8" s="777">
        <v>2</v>
      </c>
      <c r="E8" s="777">
        <v>37</v>
      </c>
      <c r="F8" s="777">
        <v>3</v>
      </c>
      <c r="G8" s="777">
        <v>2</v>
      </c>
      <c r="H8" s="778"/>
    </row>
    <row r="9" spans="2:8">
      <c r="B9" s="776" t="s">
        <v>556</v>
      </c>
      <c r="C9" s="777">
        <v>20</v>
      </c>
      <c r="D9" s="777">
        <v>8</v>
      </c>
      <c r="E9" s="777">
        <v>11</v>
      </c>
      <c r="F9" s="777">
        <v>6</v>
      </c>
      <c r="G9" s="777">
        <v>2</v>
      </c>
      <c r="H9" s="778"/>
    </row>
    <row r="10" spans="2:8">
      <c r="B10" s="776" t="s">
        <v>557</v>
      </c>
      <c r="C10" s="777">
        <v>36</v>
      </c>
      <c r="D10" s="777">
        <f>112-C10</f>
        <v>76</v>
      </c>
      <c r="E10" s="777">
        <v>36</v>
      </c>
      <c r="F10" s="777">
        <f>46-E10</f>
        <v>10</v>
      </c>
      <c r="G10" s="777"/>
      <c r="H10" s="778">
        <v>4</v>
      </c>
    </row>
    <row r="11" spans="2:8" ht="13.8" thickBot="1">
      <c r="B11" s="779" t="s">
        <v>558</v>
      </c>
      <c r="C11" s="780">
        <v>57</v>
      </c>
      <c r="D11" s="780"/>
      <c r="E11" s="780">
        <v>40</v>
      </c>
      <c r="F11" s="780"/>
      <c r="G11" s="780">
        <v>2</v>
      </c>
      <c r="H11" s="781"/>
    </row>
    <row r="12" spans="2:8" ht="13.8" thickBot="1">
      <c r="B12" s="782" t="s">
        <v>559</v>
      </c>
      <c r="C12" s="783">
        <f>SUM(C4:C11)</f>
        <v>424</v>
      </c>
      <c r="D12" s="783">
        <f t="shared" ref="D12:H12" si="0">SUM(D4:D11)</f>
        <v>188</v>
      </c>
      <c r="E12" s="783">
        <f t="shared" si="0"/>
        <v>287</v>
      </c>
      <c r="F12" s="783">
        <f t="shared" si="0"/>
        <v>136</v>
      </c>
      <c r="G12" s="783">
        <f t="shared" si="0"/>
        <v>18</v>
      </c>
      <c r="H12" s="784">
        <f t="shared" si="0"/>
        <v>5</v>
      </c>
    </row>
  </sheetData>
  <mergeCells count="3">
    <mergeCell ref="B2:B3"/>
    <mergeCell ref="C2:D2"/>
    <mergeCell ref="E2:F2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7"/>
  <sheetViews>
    <sheetView topLeftCell="A12" zoomScaleNormal="100" workbookViewId="0">
      <selection activeCell="P21" sqref="P21"/>
    </sheetView>
  </sheetViews>
  <sheetFormatPr defaultColWidth="9.109375" defaultRowHeight="13.2"/>
  <cols>
    <col min="1" max="1" width="13.44140625" style="7" bestFit="1" customWidth="1"/>
    <col min="2" max="2" width="9.33203125" style="7" customWidth="1"/>
    <col min="3" max="3" width="9.88671875" style="7" bestFit="1" customWidth="1"/>
    <col min="4" max="4" width="10.44140625" style="7" bestFit="1" customWidth="1"/>
    <col min="5" max="5" width="8.6640625" style="7" bestFit="1" customWidth="1"/>
    <col min="6" max="6" width="5.33203125" style="7" bestFit="1" customWidth="1"/>
    <col min="7" max="7" width="4" style="7" customWidth="1"/>
    <col min="8" max="8" width="13.44140625" style="7" bestFit="1" customWidth="1"/>
    <col min="9" max="9" width="10" style="7" customWidth="1"/>
    <col min="10" max="10" width="9.6640625" style="7" bestFit="1" customWidth="1"/>
    <col min="11" max="11" width="10.44140625" style="7" bestFit="1" customWidth="1"/>
    <col min="12" max="12" width="8.6640625" style="7" bestFit="1" customWidth="1"/>
    <col min="13" max="13" width="5.33203125" style="7" bestFit="1" customWidth="1"/>
    <col min="14" max="16384" width="9.109375" style="7"/>
  </cols>
  <sheetData>
    <row r="1" spans="1:12">
      <c r="A1" s="10"/>
      <c r="B1" s="10"/>
      <c r="C1" s="11"/>
      <c r="D1" s="11"/>
      <c r="E1" s="11"/>
      <c r="F1" s="11"/>
      <c r="G1" s="10"/>
      <c r="H1" s="10"/>
    </row>
    <row r="2" spans="1:12">
      <c r="A2" s="10"/>
      <c r="B2" s="10"/>
      <c r="C2" s="11"/>
      <c r="D2" s="11"/>
      <c r="E2" s="11"/>
      <c r="F2" s="11"/>
      <c r="G2" s="10"/>
      <c r="H2" s="10"/>
    </row>
    <row r="3" spans="1:12">
      <c r="A3" s="10"/>
      <c r="B3" s="10"/>
      <c r="C3" s="11"/>
      <c r="D3" s="11"/>
      <c r="E3" s="11"/>
      <c r="F3" s="11"/>
      <c r="G3" s="10"/>
      <c r="H3" s="10"/>
    </row>
    <row r="4" spans="1:12">
      <c r="A4" s="38" t="s">
        <v>70</v>
      </c>
      <c r="B4" s="5" t="s">
        <v>110</v>
      </c>
      <c r="C4" s="11"/>
      <c r="D4" s="11"/>
      <c r="E4" s="11"/>
      <c r="F4" s="11"/>
      <c r="G4" s="10"/>
      <c r="H4" s="10"/>
    </row>
    <row r="5" spans="1:12">
      <c r="A5" s="40" t="s">
        <v>1</v>
      </c>
      <c r="B5" s="5" t="s">
        <v>3</v>
      </c>
      <c r="C5" s="11"/>
      <c r="D5" s="11"/>
      <c r="E5" s="11"/>
      <c r="F5" s="11"/>
      <c r="G5" s="10"/>
      <c r="H5" s="10"/>
    </row>
    <row r="6" spans="1:12">
      <c r="A6" s="40" t="s">
        <v>91</v>
      </c>
      <c r="B6" s="39" t="s">
        <v>397</v>
      </c>
      <c r="C6" s="11"/>
      <c r="D6" s="11"/>
      <c r="E6" s="11"/>
      <c r="F6" s="11"/>
      <c r="G6" s="10"/>
      <c r="H6" s="10"/>
    </row>
    <row r="7" spans="1:12">
      <c r="A7" s="10"/>
      <c r="B7" s="10"/>
      <c r="C7" s="11"/>
      <c r="D7" s="11"/>
      <c r="E7" s="11"/>
      <c r="F7" s="11"/>
      <c r="G7" s="10"/>
      <c r="H7" s="10"/>
    </row>
    <row r="8" spans="1:12" ht="13.8" thickBot="1">
      <c r="A8" s="10"/>
      <c r="B8" s="10"/>
      <c r="C8" s="11"/>
      <c r="D8" s="11"/>
      <c r="E8" s="11"/>
      <c r="F8" s="11"/>
      <c r="G8" s="10"/>
      <c r="H8" s="10"/>
    </row>
    <row r="9" spans="1:12" ht="13.8" thickBot="1">
      <c r="A9" s="926" t="s">
        <v>81</v>
      </c>
      <c r="B9" s="927"/>
      <c r="C9" s="927"/>
      <c r="D9" s="928"/>
      <c r="E9" s="12" t="s">
        <v>51</v>
      </c>
      <c r="F9" s="10"/>
      <c r="G9" s="6"/>
      <c r="H9" s="1019" t="s">
        <v>111</v>
      </c>
      <c r="I9" s="1020"/>
      <c r="J9" s="1020"/>
      <c r="K9" s="1021"/>
      <c r="L9" s="12" t="s">
        <v>51</v>
      </c>
    </row>
    <row r="10" spans="1:12">
      <c r="A10" s="961" t="s">
        <v>52</v>
      </c>
      <c r="B10" s="962"/>
      <c r="C10" s="13">
        <f>'Building Heat'!D60/1000000</f>
        <v>7.2789999999999999</v>
      </c>
      <c r="D10" s="14" t="s">
        <v>53</v>
      </c>
      <c r="E10" s="15">
        <v>1</v>
      </c>
      <c r="H10" s="1022" t="s">
        <v>66</v>
      </c>
      <c r="I10" s="1023"/>
      <c r="J10" s="116">
        <v>1020</v>
      </c>
      <c r="K10" s="117" t="s">
        <v>67</v>
      </c>
      <c r="L10" s="15">
        <v>1</v>
      </c>
    </row>
    <row r="11" spans="1:12" ht="13.8" thickBot="1">
      <c r="A11" s="955" t="s">
        <v>54</v>
      </c>
      <c r="B11" s="956"/>
      <c r="C11" s="114">
        <f>C10/J10</f>
        <v>7.1362745098039219E-3</v>
      </c>
      <c r="D11" s="17" t="s">
        <v>68</v>
      </c>
      <c r="E11" s="18">
        <v>6</v>
      </c>
      <c r="H11" s="980"/>
      <c r="I11" s="1024"/>
      <c r="J11" s="115"/>
      <c r="K11" s="89"/>
      <c r="L11" s="24"/>
    </row>
    <row r="12" spans="1:12">
      <c r="A12" s="957" t="s">
        <v>55</v>
      </c>
      <c r="B12" s="958"/>
      <c r="C12" s="21">
        <v>24</v>
      </c>
      <c r="D12" s="17" t="s">
        <v>56</v>
      </c>
      <c r="E12" s="18">
        <v>1</v>
      </c>
    </row>
    <row r="13" spans="1:12" ht="13.8" thickBot="1">
      <c r="A13" s="959"/>
      <c r="B13" s="960"/>
      <c r="C13" s="22">
        <v>8760</v>
      </c>
      <c r="D13" s="23" t="s">
        <v>57</v>
      </c>
      <c r="E13" s="24">
        <v>1</v>
      </c>
    </row>
    <row r="14" spans="1:12">
      <c r="A14" s="11"/>
      <c r="B14" s="11"/>
      <c r="C14" s="11"/>
      <c r="D14" s="11"/>
      <c r="E14" s="25"/>
      <c r="F14" s="11"/>
      <c r="G14" s="10"/>
    </row>
    <row r="15" spans="1:12" ht="13.8" thickBot="1">
      <c r="A15" s="11"/>
      <c r="B15" s="11"/>
      <c r="C15" s="11"/>
      <c r="D15" s="11"/>
      <c r="E15" s="25"/>
      <c r="F15" s="11"/>
      <c r="G15" s="10"/>
    </row>
    <row r="16" spans="1:12" ht="12.75" customHeight="1">
      <c r="A16" s="944" t="s">
        <v>58</v>
      </c>
      <c r="B16" s="953" t="s">
        <v>76</v>
      </c>
      <c r="C16" s="950" t="s">
        <v>50</v>
      </c>
      <c r="D16" s="1" t="s">
        <v>59</v>
      </c>
      <c r="E16" s="56"/>
      <c r="F16" s="950" t="s">
        <v>51</v>
      </c>
      <c r="G16" s="10"/>
      <c r="H16" s="45"/>
    </row>
    <row r="17" spans="1:8" ht="13.8" thickBot="1">
      <c r="A17" s="945"/>
      <c r="B17" s="970"/>
      <c r="C17" s="969"/>
      <c r="D17" s="68" t="s">
        <v>60</v>
      </c>
      <c r="E17" s="69" t="s">
        <v>61</v>
      </c>
      <c r="F17" s="951"/>
      <c r="G17" s="10"/>
      <c r="H17" s="37"/>
    </row>
    <row r="18" spans="1:8" ht="15.6">
      <c r="A18" s="41" t="s">
        <v>79</v>
      </c>
      <c r="B18" s="31">
        <v>94</v>
      </c>
      <c r="C18" s="54" t="s">
        <v>71</v>
      </c>
      <c r="D18" s="621">
        <f t="shared" ref="D18:D28" si="0">B18*$C$11</f>
        <v>0.67080980392156864</v>
      </c>
      <c r="E18" s="622">
        <f>D18*$C$13/2000</f>
        <v>2.9381469411764707</v>
      </c>
      <c r="F18" s="623" t="s">
        <v>496</v>
      </c>
    </row>
    <row r="19" spans="1:8">
      <c r="A19" s="42" t="s">
        <v>78</v>
      </c>
      <c r="B19" s="31">
        <v>40</v>
      </c>
      <c r="C19" s="54" t="s">
        <v>71</v>
      </c>
      <c r="D19" s="624">
        <f t="shared" si="0"/>
        <v>0.28545098039215688</v>
      </c>
      <c r="E19" s="625">
        <f t="shared" ref="E19:E28" si="1">D19*$C$13/2000</f>
        <v>1.2502752941176469</v>
      </c>
      <c r="F19" s="626" t="s">
        <v>496</v>
      </c>
    </row>
    <row r="20" spans="1:8" ht="15.6">
      <c r="A20" s="42" t="s">
        <v>80</v>
      </c>
      <c r="B20" s="80">
        <v>0.6</v>
      </c>
      <c r="C20" s="54" t="s">
        <v>71</v>
      </c>
      <c r="D20" s="624">
        <f t="shared" si="0"/>
        <v>4.281764705882353E-3</v>
      </c>
      <c r="E20" s="625">
        <f t="shared" si="1"/>
        <v>1.8754129411764704E-2</v>
      </c>
      <c r="F20" s="627">
        <v>3</v>
      </c>
    </row>
    <row r="21" spans="1:8">
      <c r="A21" s="380" t="s">
        <v>193</v>
      </c>
      <c r="B21" s="80">
        <v>1.9</v>
      </c>
      <c r="C21" s="326" t="s">
        <v>277</v>
      </c>
      <c r="D21" s="624">
        <f t="shared" si="0"/>
        <v>1.3558921568627451E-2</v>
      </c>
      <c r="E21" s="625">
        <f t="shared" si="1"/>
        <v>5.9388076470588233E-2</v>
      </c>
      <c r="F21" s="627">
        <v>3</v>
      </c>
    </row>
    <row r="22" spans="1:8" ht="15.6">
      <c r="A22" s="42" t="s">
        <v>75</v>
      </c>
      <c r="B22" s="31">
        <v>7.6</v>
      </c>
      <c r="C22" s="54" t="s">
        <v>71</v>
      </c>
      <c r="D22" s="624">
        <f t="shared" si="0"/>
        <v>5.4235686274509802E-2</v>
      </c>
      <c r="E22" s="625">
        <f t="shared" si="1"/>
        <v>0.23755230588235293</v>
      </c>
      <c r="F22" s="626" t="s">
        <v>497</v>
      </c>
    </row>
    <row r="23" spans="1:8">
      <c r="A23" s="380" t="s">
        <v>269</v>
      </c>
      <c r="B23" s="31">
        <v>7.6</v>
      </c>
      <c r="C23" s="326" t="s">
        <v>398</v>
      </c>
      <c r="D23" s="624">
        <f t="shared" si="0"/>
        <v>5.4235686274509802E-2</v>
      </c>
      <c r="E23" s="625">
        <f t="shared" si="1"/>
        <v>0.23755230588235293</v>
      </c>
      <c r="F23" s="626" t="s">
        <v>497</v>
      </c>
    </row>
    <row r="24" spans="1:8">
      <c r="A24" s="42" t="s">
        <v>77</v>
      </c>
      <c r="B24" s="31">
        <v>5.5</v>
      </c>
      <c r="C24" s="54" t="s">
        <v>71</v>
      </c>
      <c r="D24" s="624">
        <f t="shared" si="0"/>
        <v>3.924950980392157E-2</v>
      </c>
      <c r="E24" s="625">
        <f t="shared" si="1"/>
        <v>0.17191285294117647</v>
      </c>
      <c r="F24" s="627">
        <v>3</v>
      </c>
    </row>
    <row r="25" spans="1:8">
      <c r="A25" s="249" t="s">
        <v>63</v>
      </c>
      <c r="B25" s="31">
        <v>5.0000000000000001E-4</v>
      </c>
      <c r="C25" s="54" t="s">
        <v>71</v>
      </c>
      <c r="D25" s="624">
        <f t="shared" si="0"/>
        <v>3.5681372549019609E-6</v>
      </c>
      <c r="E25" s="625">
        <f t="shared" si="1"/>
        <v>1.5628441176470587E-5</v>
      </c>
      <c r="F25" s="627">
        <v>3</v>
      </c>
    </row>
    <row r="26" spans="1:8" ht="15.6">
      <c r="A26" s="42" t="s">
        <v>197</v>
      </c>
      <c r="B26" s="31">
        <v>120000</v>
      </c>
      <c r="C26" s="54" t="s">
        <v>71</v>
      </c>
      <c r="D26" s="624">
        <f t="shared" si="0"/>
        <v>856.35294117647061</v>
      </c>
      <c r="E26" s="625">
        <f t="shared" si="1"/>
        <v>3750.8258823529413</v>
      </c>
      <c r="F26" s="627">
        <v>4</v>
      </c>
    </row>
    <row r="27" spans="1:8" ht="15.6">
      <c r="A27" s="99" t="s">
        <v>205</v>
      </c>
      <c r="B27" s="273">
        <v>2.2000000000000002</v>
      </c>
      <c r="C27" s="274" t="s">
        <v>71</v>
      </c>
      <c r="D27" s="624">
        <f t="shared" si="0"/>
        <v>1.5699803921568629E-2</v>
      </c>
      <c r="E27" s="625">
        <f t="shared" si="1"/>
        <v>6.876514117647059E-2</v>
      </c>
      <c r="F27" s="627">
        <v>4</v>
      </c>
    </row>
    <row r="28" spans="1:8">
      <c r="A28" s="99" t="s">
        <v>198</v>
      </c>
      <c r="B28" s="273">
        <v>2.2999999999999998</v>
      </c>
      <c r="C28" s="274" t="s">
        <v>71</v>
      </c>
      <c r="D28" s="624">
        <f t="shared" si="0"/>
        <v>1.6413431372549019E-2</v>
      </c>
      <c r="E28" s="625">
        <f t="shared" si="1"/>
        <v>7.1890829411764695E-2</v>
      </c>
      <c r="F28" s="627">
        <v>4</v>
      </c>
    </row>
    <row r="29" spans="1:8" ht="16.2" thickBot="1">
      <c r="A29" s="43" t="s">
        <v>199</v>
      </c>
      <c r="B29" s="34"/>
      <c r="C29" s="73"/>
      <c r="D29" s="628">
        <f>D26+D27*298+D28*25</f>
        <v>861.44181852941176</v>
      </c>
      <c r="E29" s="629">
        <f>E26+E27*298+E28*25</f>
        <v>3773.1151651588239</v>
      </c>
      <c r="F29" s="630">
        <v>5</v>
      </c>
    </row>
    <row r="31" spans="1:8">
      <c r="A31" s="45" t="s">
        <v>64</v>
      </c>
    </row>
    <row r="32" spans="1:8">
      <c r="A32" s="37" t="s">
        <v>65</v>
      </c>
    </row>
    <row r="33" spans="1:1">
      <c r="A33" s="350" t="s">
        <v>265</v>
      </c>
    </row>
    <row r="34" spans="1:1">
      <c r="A34" s="37" t="s">
        <v>73</v>
      </c>
    </row>
    <row r="35" spans="1:1">
      <c r="A35" s="37" t="s">
        <v>74</v>
      </c>
    </row>
    <row r="36" spans="1:1">
      <c r="A36" s="319" t="s">
        <v>206</v>
      </c>
    </row>
    <row r="37" spans="1:1">
      <c r="A37" s="319" t="s">
        <v>491</v>
      </c>
    </row>
  </sheetData>
  <mergeCells count="11">
    <mergeCell ref="A12:B13"/>
    <mergeCell ref="A16:A17"/>
    <mergeCell ref="B16:B17"/>
    <mergeCell ref="C16:C17"/>
    <mergeCell ref="F16:F17"/>
    <mergeCell ref="H9:K9"/>
    <mergeCell ref="H10:I10"/>
    <mergeCell ref="H11:I11"/>
    <mergeCell ref="A9:D9"/>
    <mergeCell ref="A10:B10"/>
    <mergeCell ref="A11:B11"/>
  </mergeCells>
  <phoneticPr fontId="6" type="noConversion"/>
  <pageMargins left="0.5" right="0.5" top="0.5" bottom="0.5" header="0.5" footer="0.5"/>
  <pageSetup scale="8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2"/>
  <sheetViews>
    <sheetView topLeftCell="A25" workbookViewId="0">
      <selection activeCell="L42" sqref="L42"/>
    </sheetView>
  </sheetViews>
  <sheetFormatPr defaultColWidth="9.109375" defaultRowHeight="14.4"/>
  <cols>
    <col min="1" max="1" width="9.109375" style="499"/>
    <col min="2" max="2" width="23.5546875" style="499" customWidth="1"/>
    <col min="3" max="3" width="21.44140625" style="499" customWidth="1"/>
    <col min="4" max="4" width="9.109375" style="499"/>
    <col min="5" max="5" width="17.5546875" style="499" customWidth="1"/>
    <col min="6" max="16384" width="9.109375" style="499"/>
  </cols>
  <sheetData>
    <row r="2" spans="2:5">
      <c r="B2" s="498" t="s">
        <v>353</v>
      </c>
      <c r="C2" s="498" t="s">
        <v>354</v>
      </c>
      <c r="D2" s="498" t="s">
        <v>355</v>
      </c>
      <c r="E2" s="498" t="s">
        <v>356</v>
      </c>
    </row>
    <row r="3" spans="2:5" ht="15" thickBot="1">
      <c r="B3" s="500" t="s">
        <v>357</v>
      </c>
      <c r="C3" s="501"/>
      <c r="D3" s="502"/>
      <c r="E3" s="502"/>
    </row>
    <row r="4" spans="2:5">
      <c r="B4" s="503">
        <v>1</v>
      </c>
      <c r="C4" s="498" t="s">
        <v>358</v>
      </c>
      <c r="D4" s="504">
        <v>200000</v>
      </c>
      <c r="E4" s="503" t="s">
        <v>359</v>
      </c>
    </row>
    <row r="5" spans="2:5">
      <c r="B5" s="505">
        <v>2</v>
      </c>
      <c r="C5" s="498" t="s">
        <v>358</v>
      </c>
      <c r="D5" s="506">
        <v>200000</v>
      </c>
      <c r="E5" s="505" t="s">
        <v>359</v>
      </c>
    </row>
    <row r="6" spans="2:5">
      <c r="B6" s="505">
        <v>3</v>
      </c>
      <c r="C6" s="498" t="s">
        <v>358</v>
      </c>
      <c r="D6" s="506">
        <v>200000</v>
      </c>
      <c r="E6" s="505" t="s">
        <v>359</v>
      </c>
    </row>
    <row r="7" spans="2:5" ht="15" thickBot="1">
      <c r="B7" s="507">
        <v>4</v>
      </c>
      <c r="C7" s="507" t="s">
        <v>358</v>
      </c>
      <c r="D7" s="508">
        <v>1100000</v>
      </c>
      <c r="E7" s="507" t="s">
        <v>360</v>
      </c>
    </row>
    <row r="8" spans="2:5" ht="15" thickBot="1">
      <c r="B8" s="509"/>
      <c r="C8" s="510"/>
      <c r="D8" s="509"/>
      <c r="E8" s="509"/>
    </row>
    <row r="9" spans="2:5">
      <c r="B9" s="511">
        <v>1</v>
      </c>
      <c r="C9" s="498" t="s">
        <v>361</v>
      </c>
      <c r="D9" s="512">
        <v>200000</v>
      </c>
      <c r="E9" s="511" t="s">
        <v>359</v>
      </c>
    </row>
    <row r="10" spans="2:5">
      <c r="B10" s="498">
        <v>2</v>
      </c>
      <c r="C10" s="498" t="s">
        <v>361</v>
      </c>
      <c r="D10" s="513">
        <v>200000</v>
      </c>
      <c r="E10" s="498" t="s">
        <v>359</v>
      </c>
    </row>
    <row r="11" spans="2:5" ht="15" thickBot="1">
      <c r="B11" s="507">
        <v>3</v>
      </c>
      <c r="C11" s="498" t="s">
        <v>361</v>
      </c>
      <c r="D11" s="508">
        <v>200000</v>
      </c>
      <c r="E11" s="507" t="s">
        <v>359</v>
      </c>
    </row>
    <row r="12" spans="2:5" ht="15" thickBot="1">
      <c r="B12" s="514">
        <v>4</v>
      </c>
      <c r="C12" s="498" t="s">
        <v>361</v>
      </c>
      <c r="D12" s="515">
        <v>200000</v>
      </c>
      <c r="E12" s="514" t="s">
        <v>359</v>
      </c>
    </row>
    <row r="13" spans="2:5" ht="15" thickBot="1">
      <c r="B13" s="514">
        <v>5</v>
      </c>
      <c r="C13" s="498" t="s">
        <v>361</v>
      </c>
      <c r="D13" s="515">
        <v>200000</v>
      </c>
      <c r="E13" s="514" t="s">
        <v>359</v>
      </c>
    </row>
    <row r="14" spans="2:5" ht="15" thickBot="1">
      <c r="B14" s="514">
        <v>6</v>
      </c>
      <c r="C14" s="507" t="s">
        <v>361</v>
      </c>
      <c r="D14" s="515">
        <v>200000</v>
      </c>
      <c r="E14" s="514" t="s">
        <v>359</v>
      </c>
    </row>
    <row r="15" spans="2:5" ht="15" thickBot="1">
      <c r="B15" s="509"/>
      <c r="C15" s="509"/>
      <c r="D15" s="509"/>
      <c r="E15" s="509"/>
    </row>
    <row r="16" spans="2:5">
      <c r="B16" s="511">
        <v>1</v>
      </c>
      <c r="C16" s="511" t="s">
        <v>362</v>
      </c>
      <c r="D16" s="512">
        <v>200000</v>
      </c>
      <c r="E16" s="511" t="s">
        <v>359</v>
      </c>
    </row>
    <row r="17" spans="2:5">
      <c r="B17" s="498">
        <v>2</v>
      </c>
      <c r="C17" s="498" t="s">
        <v>362</v>
      </c>
      <c r="D17" s="513">
        <v>200000</v>
      </c>
      <c r="E17" s="498" t="s">
        <v>359</v>
      </c>
    </row>
    <row r="18" spans="2:5" ht="15" thickBot="1">
      <c r="B18" s="502"/>
      <c r="C18" s="502"/>
      <c r="D18" s="502"/>
      <c r="E18" s="502"/>
    </row>
    <row r="19" spans="2:5">
      <c r="B19" s="511">
        <v>1</v>
      </c>
      <c r="C19" s="511" t="s">
        <v>363</v>
      </c>
      <c r="D19" s="512">
        <v>160000</v>
      </c>
      <c r="E19" s="511" t="s">
        <v>364</v>
      </c>
    </row>
    <row r="20" spans="2:5" ht="15" thickBot="1">
      <c r="B20" s="502"/>
      <c r="C20" s="502"/>
      <c r="D20" s="502"/>
      <c r="E20" s="502"/>
    </row>
    <row r="21" spans="2:5">
      <c r="B21" s="511">
        <v>1</v>
      </c>
      <c r="C21" s="511" t="s">
        <v>365</v>
      </c>
      <c r="D21" s="512">
        <v>197000</v>
      </c>
      <c r="E21" s="511" t="s">
        <v>366</v>
      </c>
    </row>
    <row r="22" spans="2:5" ht="15" thickBot="1">
      <c r="B22" s="509"/>
      <c r="C22" s="509"/>
      <c r="D22" s="509"/>
      <c r="E22" s="509"/>
    </row>
    <row r="23" spans="2:5" ht="15" thickBot="1">
      <c r="B23" s="511">
        <v>1</v>
      </c>
      <c r="C23" s="516" t="s">
        <v>367</v>
      </c>
      <c r="D23" s="512">
        <v>200000</v>
      </c>
      <c r="E23" s="511" t="s">
        <v>359</v>
      </c>
    </row>
    <row r="24" spans="2:5" ht="15" thickBot="1">
      <c r="B24" s="498">
        <v>2</v>
      </c>
      <c r="C24" s="516" t="s">
        <v>367</v>
      </c>
      <c r="D24" s="513">
        <v>200000</v>
      </c>
      <c r="E24" s="498" t="s">
        <v>359</v>
      </c>
    </row>
    <row r="25" spans="2:5" ht="15" thickBot="1">
      <c r="B25" s="505">
        <v>3</v>
      </c>
      <c r="C25" s="516" t="s">
        <v>367</v>
      </c>
      <c r="D25" s="506">
        <v>200000</v>
      </c>
      <c r="E25" s="505" t="s">
        <v>359</v>
      </c>
    </row>
    <row r="26" spans="2:5" ht="15" thickBot="1">
      <c r="B26" s="507">
        <v>4</v>
      </c>
      <c r="C26" s="516" t="s">
        <v>367</v>
      </c>
      <c r="D26" s="508">
        <v>200000</v>
      </c>
      <c r="E26" s="507" t="s">
        <v>359</v>
      </c>
    </row>
    <row r="27" spans="2:5" ht="15" thickBot="1">
      <c r="B27" s="514">
        <v>5</v>
      </c>
      <c r="C27" s="516" t="s">
        <v>367</v>
      </c>
      <c r="D27" s="515">
        <v>200000</v>
      </c>
      <c r="E27" s="514" t="s">
        <v>359</v>
      </c>
    </row>
    <row r="28" spans="2:5" ht="15" thickBot="1">
      <c r="B28" s="514">
        <v>6</v>
      </c>
      <c r="C28" s="516" t="s">
        <v>367</v>
      </c>
      <c r="D28" s="515">
        <v>200000</v>
      </c>
      <c r="E28" s="514" t="s">
        <v>359</v>
      </c>
    </row>
    <row r="29" spans="2:5" ht="15" thickBot="1">
      <c r="B29" s="517" t="s">
        <v>368</v>
      </c>
      <c r="C29" s="518"/>
      <c r="D29" s="518"/>
      <c r="E29" s="518"/>
    </row>
    <row r="30" spans="2:5">
      <c r="B30" s="511">
        <v>1</v>
      </c>
      <c r="C30" s="511" t="s">
        <v>219</v>
      </c>
      <c r="D30" s="512">
        <v>60000</v>
      </c>
      <c r="E30" s="511" t="s">
        <v>369</v>
      </c>
    </row>
    <row r="31" spans="2:5">
      <c r="B31" s="498">
        <v>2</v>
      </c>
      <c r="C31" s="498" t="s">
        <v>219</v>
      </c>
      <c r="D31" s="513">
        <v>150000</v>
      </c>
      <c r="E31" s="498" t="s">
        <v>370</v>
      </c>
    </row>
    <row r="32" spans="2:5">
      <c r="B32" s="498">
        <v>3</v>
      </c>
      <c r="C32" s="498"/>
      <c r="D32" s="513">
        <v>36000</v>
      </c>
      <c r="E32" s="498" t="s">
        <v>366</v>
      </c>
    </row>
    <row r="33" spans="2:5">
      <c r="B33" s="498">
        <v>4</v>
      </c>
      <c r="C33" s="498"/>
      <c r="D33" s="513">
        <v>150000</v>
      </c>
      <c r="E33" s="498" t="s">
        <v>371</v>
      </c>
    </row>
    <row r="34" spans="2:5">
      <c r="B34" s="498">
        <v>5</v>
      </c>
      <c r="C34" s="498"/>
      <c r="D34" s="513">
        <v>150000</v>
      </c>
      <c r="E34" s="498" t="s">
        <v>372</v>
      </c>
    </row>
    <row r="35" spans="2:5">
      <c r="B35" s="498">
        <v>6</v>
      </c>
      <c r="C35" s="498"/>
      <c r="D35" s="513">
        <v>60000</v>
      </c>
      <c r="E35" s="498" t="s">
        <v>369</v>
      </c>
    </row>
    <row r="36" spans="2:5" ht="15" thickBot="1">
      <c r="B36" s="507">
        <v>7</v>
      </c>
      <c r="C36" s="507"/>
      <c r="D36" s="508">
        <v>150000</v>
      </c>
      <c r="E36" s="507" t="s">
        <v>359</v>
      </c>
    </row>
    <row r="37" spans="2:5" ht="15" thickBot="1">
      <c r="B37" s="519" t="s">
        <v>373</v>
      </c>
      <c r="C37" s="509"/>
      <c r="D37" s="509"/>
      <c r="E37" s="509"/>
    </row>
    <row r="38" spans="2:5">
      <c r="B38" s="511">
        <v>1</v>
      </c>
      <c r="C38" s="511"/>
      <c r="D38" s="512">
        <v>120000</v>
      </c>
      <c r="E38" s="511" t="s">
        <v>371</v>
      </c>
    </row>
    <row r="39" spans="2:5">
      <c r="B39" s="503">
        <v>2</v>
      </c>
      <c r="C39" s="503"/>
      <c r="D39" s="504">
        <v>120000</v>
      </c>
      <c r="E39" s="503" t="s">
        <v>371</v>
      </c>
    </row>
    <row r="40" spans="2:5" ht="15" thickBot="1">
      <c r="B40" s="507">
        <v>3</v>
      </c>
      <c r="C40" s="507"/>
      <c r="D40" s="507"/>
      <c r="E40" s="507" t="s">
        <v>374</v>
      </c>
    </row>
    <row r="41" spans="2:5">
      <c r="B41" s="520">
        <v>4</v>
      </c>
      <c r="C41" s="520" t="s">
        <v>375</v>
      </c>
      <c r="D41" s="521">
        <v>40000</v>
      </c>
      <c r="E41" s="520" t="s">
        <v>371</v>
      </c>
    </row>
    <row r="42" spans="2:5" ht="15" thickBot="1">
      <c r="B42" s="514">
        <v>5</v>
      </c>
      <c r="C42" s="514" t="s">
        <v>375</v>
      </c>
      <c r="D42" s="515">
        <v>40000</v>
      </c>
      <c r="E42" s="514" t="s">
        <v>371</v>
      </c>
    </row>
    <row r="43" spans="2:5" ht="15" thickBot="1">
      <c r="B43" s="500" t="s">
        <v>376</v>
      </c>
      <c r="C43" s="502"/>
      <c r="D43" s="502"/>
      <c r="E43" s="502"/>
    </row>
    <row r="44" spans="2:5">
      <c r="B44" s="511">
        <v>1</v>
      </c>
      <c r="C44" s="511" t="s">
        <v>377</v>
      </c>
      <c r="D44" s="512">
        <v>175000</v>
      </c>
      <c r="E44" s="511" t="s">
        <v>359</v>
      </c>
    </row>
    <row r="45" spans="2:5" ht="15" thickBot="1">
      <c r="B45" s="500" t="s">
        <v>378</v>
      </c>
      <c r="C45" s="502"/>
      <c r="D45" s="502"/>
      <c r="E45" s="502"/>
    </row>
    <row r="46" spans="2:5">
      <c r="B46" s="511">
        <v>1</v>
      </c>
      <c r="C46" s="511"/>
      <c r="D46" s="512">
        <v>60000</v>
      </c>
      <c r="E46" s="511" t="s">
        <v>359</v>
      </c>
    </row>
    <row r="47" spans="2:5">
      <c r="B47" s="498">
        <v>2</v>
      </c>
      <c r="C47" s="498"/>
      <c r="D47" s="513">
        <v>60000</v>
      </c>
      <c r="E47" s="498" t="s">
        <v>359</v>
      </c>
    </row>
    <row r="48" spans="2:5">
      <c r="B48" s="505">
        <v>3</v>
      </c>
      <c r="C48" s="505"/>
      <c r="D48" s="506">
        <v>40000</v>
      </c>
      <c r="E48" s="505" t="s">
        <v>379</v>
      </c>
    </row>
    <row r="49" spans="2:5" ht="15" thickBot="1">
      <c r="B49" s="500" t="s">
        <v>380</v>
      </c>
      <c r="C49" s="502"/>
      <c r="D49" s="502"/>
      <c r="E49" s="502"/>
    </row>
    <row r="50" spans="2:5">
      <c r="B50" s="511">
        <v>1</v>
      </c>
      <c r="C50" s="511" t="s">
        <v>381</v>
      </c>
      <c r="D50" s="512">
        <v>120000</v>
      </c>
      <c r="E50" s="511" t="s">
        <v>382</v>
      </c>
    </row>
    <row r="51" spans="2:5">
      <c r="B51" s="522">
        <v>2</v>
      </c>
      <c r="C51" s="499" t="s">
        <v>383</v>
      </c>
      <c r="D51" s="523">
        <v>224000</v>
      </c>
      <c r="E51" s="522" t="s">
        <v>384</v>
      </c>
    </row>
    <row r="52" spans="2:5">
      <c r="B52" s="498">
        <v>3</v>
      </c>
      <c r="C52" s="498" t="s">
        <v>385</v>
      </c>
      <c r="D52" s="513">
        <v>120000</v>
      </c>
      <c r="E52" s="498" t="s">
        <v>382</v>
      </c>
    </row>
    <row r="53" spans="2:5">
      <c r="B53" s="498">
        <v>4</v>
      </c>
      <c r="C53" s="498" t="s">
        <v>386</v>
      </c>
      <c r="D53" s="513">
        <v>65000</v>
      </c>
      <c r="E53" s="498" t="s">
        <v>387</v>
      </c>
    </row>
    <row r="54" spans="2:5">
      <c r="B54" s="522">
        <v>5</v>
      </c>
      <c r="C54" s="524" t="s">
        <v>388</v>
      </c>
      <c r="E54" s="522" t="s">
        <v>389</v>
      </c>
    </row>
    <row r="55" spans="2:5">
      <c r="B55" s="498">
        <v>6</v>
      </c>
      <c r="C55" s="498" t="s">
        <v>390</v>
      </c>
      <c r="D55" s="513">
        <v>208000</v>
      </c>
      <c r="E55" s="498" t="s">
        <v>382</v>
      </c>
    </row>
    <row r="56" spans="2:5">
      <c r="B56" s="498">
        <v>7</v>
      </c>
      <c r="C56" s="498" t="s">
        <v>391</v>
      </c>
      <c r="D56" s="513">
        <v>34000</v>
      </c>
      <c r="E56" s="498" t="s">
        <v>387</v>
      </c>
    </row>
    <row r="57" spans="2:5">
      <c r="B57" s="498">
        <v>8</v>
      </c>
      <c r="C57" s="498" t="s">
        <v>392</v>
      </c>
      <c r="D57" s="513">
        <v>100000</v>
      </c>
      <c r="E57" s="498" t="s">
        <v>384</v>
      </c>
    </row>
    <row r="58" spans="2:5" ht="15" thickBot="1">
      <c r="B58" s="500" t="s">
        <v>393</v>
      </c>
      <c r="C58" s="502"/>
      <c r="D58" s="502"/>
      <c r="E58" s="502"/>
    </row>
    <row r="59" spans="2:5">
      <c r="B59" s="511">
        <v>1</v>
      </c>
      <c r="C59" s="511"/>
      <c r="D59" s="512">
        <v>140000</v>
      </c>
      <c r="E59" s="511" t="s">
        <v>394</v>
      </c>
    </row>
    <row r="60" spans="2:5">
      <c r="D60" s="523">
        <f>SUM(D4:D59)</f>
        <v>7279000</v>
      </c>
    </row>
    <row r="61" spans="2:5">
      <c r="B61" s="499" t="s">
        <v>384</v>
      </c>
      <c r="C61" s="499" t="s">
        <v>395</v>
      </c>
    </row>
    <row r="62" spans="2:5">
      <c r="B62" s="499" t="s">
        <v>387</v>
      </c>
      <c r="C62" s="499" t="s">
        <v>396</v>
      </c>
    </row>
  </sheetData>
  <pageMargins left="0.7" right="0.7" top="0.75" bottom="0.75" header="0.3" footer="0.3"/>
  <pageSetup paperSize="17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70"/>
  <sheetViews>
    <sheetView workbookViewId="0">
      <selection activeCell="Q19" sqref="Q19"/>
    </sheetView>
  </sheetViews>
  <sheetFormatPr defaultRowHeight="13.2"/>
  <cols>
    <col min="1" max="1" width="3.33203125" bestFit="1" customWidth="1"/>
    <col min="2" max="2" width="28.33203125" style="163" bestFit="1" customWidth="1"/>
    <col min="3" max="3" width="10.5546875" bestFit="1" customWidth="1"/>
    <col min="4" max="4" width="10.5546875" customWidth="1"/>
    <col min="5" max="5" width="12" customWidth="1"/>
    <col min="6" max="6" width="16.33203125" customWidth="1"/>
    <col min="7" max="8" width="8.44140625" customWidth="1"/>
    <col min="9" max="12" width="8.44140625" bestFit="1" customWidth="1"/>
    <col min="13" max="13" width="3.33203125" bestFit="1" customWidth="1"/>
    <col min="14" max="14" width="5.33203125" customWidth="1"/>
    <col min="15" max="15" width="13.6640625" customWidth="1"/>
    <col min="16" max="19" width="8.44140625" bestFit="1" customWidth="1"/>
  </cols>
  <sheetData>
    <row r="1" spans="1:19" ht="13.8" thickBot="1">
      <c r="A1" s="1052" t="s">
        <v>185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90"/>
      <c r="P1" s="1090"/>
      <c r="Q1" s="1090"/>
      <c r="R1" s="1090"/>
      <c r="S1" s="1090"/>
    </row>
    <row r="2" spans="1:19" s="7" customFormat="1" ht="26.4">
      <c r="A2" s="1049" t="s">
        <v>0</v>
      </c>
      <c r="B2" s="1050"/>
      <c r="C2" s="1051"/>
      <c r="D2" s="165">
        <v>12</v>
      </c>
      <c r="E2" s="165">
        <v>13</v>
      </c>
      <c r="F2" s="165">
        <v>44</v>
      </c>
      <c r="G2" s="165">
        <v>48</v>
      </c>
      <c r="H2" s="165">
        <v>49</v>
      </c>
      <c r="I2" s="165">
        <v>50</v>
      </c>
      <c r="J2" s="165">
        <v>51</v>
      </c>
      <c r="K2" s="165">
        <v>52</v>
      </c>
      <c r="L2" s="165">
        <v>53</v>
      </c>
      <c r="M2" s="1094">
        <v>54</v>
      </c>
      <c r="N2" s="1095"/>
      <c r="O2" s="529" t="s">
        <v>188</v>
      </c>
      <c r="P2" s="493"/>
      <c r="Q2" s="493"/>
      <c r="R2" s="493"/>
      <c r="S2" s="493"/>
    </row>
    <row r="3" spans="1:19" s="7" customFormat="1">
      <c r="A3" s="1053" t="s">
        <v>160</v>
      </c>
      <c r="B3" s="1054"/>
      <c r="C3" s="157" t="s">
        <v>158</v>
      </c>
      <c r="D3" s="119">
        <f>'12'!C11</f>
        <v>8760</v>
      </c>
      <c r="E3" s="119">
        <f>'13'!C10</f>
        <v>4</v>
      </c>
      <c r="F3" s="119">
        <f>'44'!C11</f>
        <v>8760</v>
      </c>
      <c r="G3" s="119">
        <v>8760</v>
      </c>
      <c r="H3" s="119">
        <v>8760</v>
      </c>
      <c r="I3" s="119">
        <f>'50'!C10</f>
        <v>8760</v>
      </c>
      <c r="J3" s="119">
        <f>'51'!C10</f>
        <v>8760</v>
      </c>
      <c r="K3" s="119">
        <f>'52'!C10</f>
        <v>8760</v>
      </c>
      <c r="L3" s="119">
        <f>'53'!C10</f>
        <v>8760</v>
      </c>
      <c r="M3" s="1096">
        <f>'54'!C10</f>
        <v>8760</v>
      </c>
      <c r="N3" s="1097"/>
      <c r="O3" s="528">
        <f>IEU!C13</f>
        <v>8760</v>
      </c>
    </row>
    <row r="4" spans="1:19" s="7" customFormat="1">
      <c r="A4" s="1053" t="s">
        <v>157</v>
      </c>
      <c r="B4" s="1054"/>
      <c r="C4" s="157" t="s">
        <v>68</v>
      </c>
      <c r="D4" s="154">
        <f>'12'!C8</f>
        <v>1.3235294117647058</v>
      </c>
      <c r="E4" s="154">
        <f>'13'!C8</f>
        <v>9.901960784313725E-2</v>
      </c>
      <c r="F4" s="154">
        <f>'44'!C8</f>
        <v>0.23823529411764705</v>
      </c>
      <c r="G4" s="154">
        <f>'48'!C8</f>
        <v>0.23823529411764705</v>
      </c>
      <c r="H4" s="154">
        <f>'49'!C8</f>
        <v>0.23823529411764705</v>
      </c>
      <c r="I4" s="153">
        <f>'50'!C8</f>
        <v>4.5812745098039218E-2</v>
      </c>
      <c r="J4" s="153">
        <f>'51'!C8</f>
        <v>4.5812745098039218E-2</v>
      </c>
      <c r="K4" s="153">
        <f>'52'!C8</f>
        <v>4.5812745098039218E-2</v>
      </c>
      <c r="L4" s="153">
        <f>'53'!C8</f>
        <v>4.5812745098039218E-2</v>
      </c>
      <c r="M4" s="1098">
        <f>'54'!C8</f>
        <v>4.5812745098039218E-2</v>
      </c>
      <c r="N4" s="1099"/>
      <c r="O4" s="167">
        <f>IEU!C11</f>
        <v>7.1362745098039219E-3</v>
      </c>
    </row>
    <row r="5" spans="1:19" ht="13.8" thickBot="1">
      <c r="A5" s="1053"/>
      <c r="B5" s="1054"/>
      <c r="C5" s="157" t="s">
        <v>95</v>
      </c>
      <c r="D5" s="530">
        <f>D4*D3</f>
        <v>11594.117647058823</v>
      </c>
      <c r="E5" s="530">
        <f>E4*E3</f>
        <v>0.396078431372549</v>
      </c>
      <c r="F5" s="531">
        <f>'44'!C9</f>
        <v>2086.9411764705883</v>
      </c>
      <c r="G5" s="531">
        <f>'48'!C9</f>
        <v>2086.9411764705883</v>
      </c>
      <c r="H5" s="531">
        <f>'49'!C9</f>
        <v>2086.9411764705883</v>
      </c>
      <c r="I5" s="530">
        <f>I4*I3</f>
        <v>401.31964705882353</v>
      </c>
      <c r="J5" s="530">
        <f>J4*J3</f>
        <v>401.31964705882353</v>
      </c>
      <c r="K5" s="530">
        <f>K4*K3</f>
        <v>401.31964705882353</v>
      </c>
      <c r="L5" s="530">
        <f>L4*L3</f>
        <v>401.31964705882353</v>
      </c>
      <c r="M5" s="1100">
        <f>M4*M3</f>
        <v>401.31964705882353</v>
      </c>
      <c r="N5" s="1101"/>
      <c r="O5" s="532">
        <f>O4*O3</f>
        <v>62.513764705882359</v>
      </c>
    </row>
    <row r="6" spans="1:19" s="7" customFormat="1" ht="26.4">
      <c r="A6" s="1045" t="s">
        <v>58</v>
      </c>
      <c r="B6" s="1093"/>
      <c r="C6" s="181" t="s">
        <v>76</v>
      </c>
      <c r="D6" s="1069"/>
      <c r="E6" s="1070"/>
      <c r="F6" s="1070"/>
      <c r="G6" s="1070"/>
      <c r="H6" s="1070"/>
      <c r="I6" s="1070"/>
      <c r="J6" s="1070"/>
      <c r="K6" s="1070"/>
      <c r="L6" s="1070"/>
      <c r="M6" s="1070"/>
      <c r="N6" s="1070"/>
      <c r="O6" s="1071"/>
      <c r="P6" s="534"/>
      <c r="Q6" s="534"/>
      <c r="R6" s="534"/>
      <c r="S6" s="534"/>
    </row>
    <row r="7" spans="1:19" s="7" customFormat="1" ht="13.8" thickBot="1">
      <c r="A7" s="1059"/>
      <c r="B7" s="1060"/>
      <c r="C7" s="162" t="s">
        <v>71</v>
      </c>
      <c r="D7" s="1072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4"/>
      <c r="P7" s="534"/>
      <c r="Q7" s="534"/>
      <c r="R7" s="534"/>
      <c r="S7" s="534"/>
    </row>
    <row r="8" spans="1:19" s="7" customFormat="1">
      <c r="A8" s="1086" t="s">
        <v>132</v>
      </c>
      <c r="B8" s="1087"/>
      <c r="C8" s="176">
        <v>2.0999999999999999E-3</v>
      </c>
      <c r="D8" s="164">
        <f t="shared" ref="D8:L22" si="0">$C8*D$5/2000</f>
        <v>1.2173823529411765E-2</v>
      </c>
      <c r="E8" s="164">
        <f t="shared" si="0"/>
        <v>4.1588235294117642E-7</v>
      </c>
      <c r="F8" s="533">
        <f t="shared" ref="F8:F31" si="1">C8*$F$5/2000</f>
        <v>2.1912882352941175E-3</v>
      </c>
      <c r="G8" s="533">
        <f>C8*$G$5/2000</f>
        <v>2.1912882352941175E-3</v>
      </c>
      <c r="H8" s="533">
        <f>C8*$H$5/2000</f>
        <v>2.1912882352941175E-3</v>
      </c>
      <c r="I8" s="164">
        <f t="shared" si="0"/>
        <v>4.2138562941176466E-4</v>
      </c>
      <c r="J8" s="164">
        <f t="shared" si="0"/>
        <v>4.2138562941176466E-4</v>
      </c>
      <c r="K8" s="164">
        <f t="shared" si="0"/>
        <v>4.2138562941176466E-4</v>
      </c>
      <c r="L8" s="164">
        <f t="shared" si="0"/>
        <v>4.2138562941176466E-4</v>
      </c>
      <c r="M8" s="1088">
        <f t="shared" ref="M8:M30" si="2">$C8*M$5/2000</f>
        <v>4.2138562941176466E-4</v>
      </c>
      <c r="N8" s="1089"/>
      <c r="O8" s="179">
        <f t="shared" ref="O8:O31" si="3">$C8*O$5/2000</f>
        <v>6.5639452941176468E-5</v>
      </c>
    </row>
    <row r="9" spans="1:19" s="7" customFormat="1">
      <c r="A9" s="1032" t="s">
        <v>133</v>
      </c>
      <c r="B9" s="1033"/>
      <c r="C9" s="177">
        <v>1.1999999999999999E-3</v>
      </c>
      <c r="D9" s="160">
        <f>$C9*D$5/2000</f>
        <v>6.956470588235294E-3</v>
      </c>
      <c r="E9" s="160">
        <f>$C9*E$5/2000</f>
        <v>2.3764705882352938E-7</v>
      </c>
      <c r="F9" s="491">
        <f t="shared" si="1"/>
        <v>1.2521647058823528E-3</v>
      </c>
      <c r="G9" s="491">
        <f t="shared" ref="G9:G31" si="4">C9*$G$5/2000</f>
        <v>1.2521647058823528E-3</v>
      </c>
      <c r="H9" s="491">
        <f t="shared" ref="H9:H31" si="5">C9*$H$5/2000</f>
        <v>1.2521647058823528E-3</v>
      </c>
      <c r="I9" s="160">
        <f>$C9*I$5/2000</f>
        <v>2.4079178823529409E-4</v>
      </c>
      <c r="J9" s="160">
        <f>$C9*J$5/2000</f>
        <v>2.4079178823529409E-4</v>
      </c>
      <c r="K9" s="160">
        <f>$C9*K$5/2000</f>
        <v>2.4079178823529409E-4</v>
      </c>
      <c r="L9" s="160">
        <f>$C9*L$5/2000</f>
        <v>2.4079178823529409E-4</v>
      </c>
      <c r="M9" s="1061">
        <f t="shared" si="2"/>
        <v>2.4079178823529409E-4</v>
      </c>
      <c r="N9" s="1062"/>
      <c r="O9" s="174">
        <f t="shared" si="3"/>
        <v>3.7508258823529416E-5</v>
      </c>
    </row>
    <row r="10" spans="1:19" s="7" customFormat="1">
      <c r="A10" s="1032" t="s">
        <v>134</v>
      </c>
      <c r="B10" s="1033"/>
      <c r="C10" s="177">
        <v>7.4999999999999997E-2</v>
      </c>
      <c r="D10" s="160">
        <f t="shared" si="0"/>
        <v>0.43477941176470586</v>
      </c>
      <c r="E10" s="160">
        <f t="shared" si="0"/>
        <v>1.4852941176470587E-5</v>
      </c>
      <c r="F10" s="491">
        <f t="shared" si="1"/>
        <v>7.8260294117647067E-2</v>
      </c>
      <c r="G10" s="491">
        <f t="shared" si="4"/>
        <v>7.8260294117647067E-2</v>
      </c>
      <c r="H10" s="491">
        <f t="shared" si="5"/>
        <v>7.8260294117647067E-2</v>
      </c>
      <c r="I10" s="160">
        <f t="shared" si="0"/>
        <v>1.5049486764705883E-2</v>
      </c>
      <c r="J10" s="160">
        <f t="shared" si="0"/>
        <v>1.5049486764705883E-2</v>
      </c>
      <c r="K10" s="160">
        <f t="shared" si="0"/>
        <v>1.5049486764705883E-2</v>
      </c>
      <c r="L10" s="160">
        <f t="shared" si="0"/>
        <v>1.5049486764705883E-2</v>
      </c>
      <c r="M10" s="1061">
        <f t="shared" si="2"/>
        <v>1.5049486764705883E-2</v>
      </c>
      <c r="N10" s="1062"/>
      <c r="O10" s="174">
        <f t="shared" si="3"/>
        <v>2.3442661764705884E-3</v>
      </c>
    </row>
    <row r="11" spans="1:19" s="7" customFormat="1">
      <c r="A11" s="1032" t="s">
        <v>135</v>
      </c>
      <c r="B11" s="1033"/>
      <c r="C11" s="177">
        <v>1.8</v>
      </c>
      <c r="D11" s="160">
        <f>$C11*D$5/2000</f>
        <v>10.43470588235294</v>
      </c>
      <c r="E11" s="160">
        <f t="shared" si="0"/>
        <v>3.5647058823529409E-4</v>
      </c>
      <c r="F11" s="491">
        <f t="shared" si="1"/>
        <v>1.8782470588235294</v>
      </c>
      <c r="G11" s="491">
        <f t="shared" si="4"/>
        <v>1.8782470588235294</v>
      </c>
      <c r="H11" s="491">
        <f t="shared" si="5"/>
        <v>1.8782470588235294</v>
      </c>
      <c r="I11" s="160">
        <f t="shared" si="0"/>
        <v>0.36118768235294119</v>
      </c>
      <c r="J11" s="160">
        <f t="shared" si="0"/>
        <v>0.36118768235294119</v>
      </c>
      <c r="K11" s="160">
        <f t="shared" si="0"/>
        <v>0.36118768235294119</v>
      </c>
      <c r="L11" s="160">
        <f t="shared" si="0"/>
        <v>0.36118768235294119</v>
      </c>
      <c r="M11" s="1061">
        <f t="shared" si="2"/>
        <v>0.36118768235294119</v>
      </c>
      <c r="N11" s="1062"/>
      <c r="O11" s="174">
        <f t="shared" si="3"/>
        <v>5.6262388235294128E-2</v>
      </c>
    </row>
    <row r="12" spans="1:19" s="7" customFormat="1">
      <c r="A12" s="1032" t="s">
        <v>136</v>
      </c>
      <c r="B12" s="1033"/>
      <c r="C12" s="177">
        <v>6.0999999999999997E-4</v>
      </c>
      <c r="D12" s="160">
        <f t="shared" si="0"/>
        <v>3.5362058823529413E-3</v>
      </c>
      <c r="E12" s="160">
        <f t="shared" si="0"/>
        <v>1.2080392156862744E-7</v>
      </c>
      <c r="F12" s="491">
        <f t="shared" si="1"/>
        <v>6.3651705882352934E-4</v>
      </c>
      <c r="G12" s="491">
        <f t="shared" si="4"/>
        <v>6.3651705882352934E-4</v>
      </c>
      <c r="H12" s="491">
        <f t="shared" si="5"/>
        <v>6.3651705882352934E-4</v>
      </c>
      <c r="I12" s="160">
        <f t="shared" si="0"/>
        <v>1.2240249235294118E-4</v>
      </c>
      <c r="J12" s="160">
        <f t="shared" si="0"/>
        <v>1.2240249235294118E-4</v>
      </c>
      <c r="K12" s="160">
        <f t="shared" si="0"/>
        <v>1.2240249235294118E-4</v>
      </c>
      <c r="L12" s="160">
        <f t="shared" si="0"/>
        <v>1.2240249235294118E-4</v>
      </c>
      <c r="M12" s="1061">
        <f t="shared" si="2"/>
        <v>1.2240249235294118E-4</v>
      </c>
      <c r="N12" s="1062"/>
      <c r="O12" s="174">
        <f t="shared" si="3"/>
        <v>1.9066698235294117E-5</v>
      </c>
    </row>
    <row r="13" spans="1:19" s="7" customFormat="1">
      <c r="A13" s="1032" t="s">
        <v>137</v>
      </c>
      <c r="B13" s="1033"/>
      <c r="C13" s="177">
        <v>3.3999999999999998E-3</v>
      </c>
      <c r="D13" s="160">
        <f t="shared" si="0"/>
        <v>1.9709999999999998E-2</v>
      </c>
      <c r="E13" s="160">
        <f t="shared" si="0"/>
        <v>6.7333333333333327E-7</v>
      </c>
      <c r="F13" s="491">
        <f t="shared" si="1"/>
        <v>3.5478000000000003E-3</v>
      </c>
      <c r="G13" s="491">
        <f t="shared" si="4"/>
        <v>3.5478000000000003E-3</v>
      </c>
      <c r="H13" s="491">
        <f t="shared" si="5"/>
        <v>3.5478000000000003E-3</v>
      </c>
      <c r="I13" s="160">
        <f t="shared" si="0"/>
        <v>6.8224339999999994E-4</v>
      </c>
      <c r="J13" s="160">
        <f t="shared" si="0"/>
        <v>6.8224339999999994E-4</v>
      </c>
      <c r="K13" s="160">
        <f t="shared" si="0"/>
        <v>6.8224339999999994E-4</v>
      </c>
      <c r="L13" s="160">
        <f t="shared" si="0"/>
        <v>6.8224339999999994E-4</v>
      </c>
      <c r="M13" s="1061">
        <f t="shared" si="2"/>
        <v>6.8224339999999994E-4</v>
      </c>
      <c r="N13" s="1062"/>
      <c r="O13" s="174">
        <f t="shared" si="3"/>
        <v>1.062734E-4</v>
      </c>
    </row>
    <row r="14" spans="1:19" s="7" customFormat="1">
      <c r="A14" s="1036" t="s">
        <v>159</v>
      </c>
      <c r="B14" s="173" t="s">
        <v>138</v>
      </c>
      <c r="C14" s="177">
        <v>1.7999999999999999E-6</v>
      </c>
      <c r="D14" s="160">
        <f t="shared" si="0"/>
        <v>1.0434705882352941E-5</v>
      </c>
      <c r="E14" s="160">
        <f t="shared" si="0"/>
        <v>3.5647058823529407E-10</v>
      </c>
      <c r="F14" s="491">
        <f t="shared" si="1"/>
        <v>1.8782470588235294E-6</v>
      </c>
      <c r="G14" s="491">
        <f t="shared" si="4"/>
        <v>1.8782470588235294E-6</v>
      </c>
      <c r="H14" s="491">
        <f t="shared" si="5"/>
        <v>1.8782470588235294E-6</v>
      </c>
      <c r="I14" s="160">
        <f t="shared" si="0"/>
        <v>3.6118768235294114E-7</v>
      </c>
      <c r="J14" s="160">
        <f t="shared" si="0"/>
        <v>3.6118768235294114E-7</v>
      </c>
      <c r="K14" s="160">
        <f t="shared" si="0"/>
        <v>3.6118768235294114E-7</v>
      </c>
      <c r="L14" s="160">
        <f t="shared" si="0"/>
        <v>3.6118768235294114E-7</v>
      </c>
      <c r="M14" s="1061">
        <f t="shared" si="2"/>
        <v>3.6118768235294114E-7</v>
      </c>
      <c r="N14" s="1062"/>
      <c r="O14" s="174">
        <f t="shared" si="3"/>
        <v>5.6262388235294122E-8</v>
      </c>
    </row>
    <row r="15" spans="1:19" s="7" customFormat="1">
      <c r="A15" s="1036"/>
      <c r="B15" s="173" t="s">
        <v>139</v>
      </c>
      <c r="C15" s="177">
        <v>1.7999999999999999E-6</v>
      </c>
      <c r="D15" s="160">
        <f t="shared" si="0"/>
        <v>1.0434705882352941E-5</v>
      </c>
      <c r="E15" s="160">
        <f t="shared" si="0"/>
        <v>3.5647058823529407E-10</v>
      </c>
      <c r="F15" s="491">
        <f t="shared" si="1"/>
        <v>1.8782470588235294E-6</v>
      </c>
      <c r="G15" s="491">
        <f t="shared" si="4"/>
        <v>1.8782470588235294E-6</v>
      </c>
      <c r="H15" s="491">
        <f t="shared" si="5"/>
        <v>1.8782470588235294E-6</v>
      </c>
      <c r="I15" s="160">
        <f t="shared" si="0"/>
        <v>3.6118768235294114E-7</v>
      </c>
      <c r="J15" s="160">
        <f t="shared" si="0"/>
        <v>3.6118768235294114E-7</v>
      </c>
      <c r="K15" s="160">
        <f t="shared" si="0"/>
        <v>3.6118768235294114E-7</v>
      </c>
      <c r="L15" s="160">
        <f t="shared" si="0"/>
        <v>3.6118768235294114E-7</v>
      </c>
      <c r="M15" s="1061">
        <f t="shared" si="2"/>
        <v>3.6118768235294114E-7</v>
      </c>
      <c r="N15" s="1062"/>
      <c r="O15" s="174">
        <f t="shared" si="3"/>
        <v>5.6262388235294122E-8</v>
      </c>
    </row>
    <row r="16" spans="1:19" s="7" customFormat="1">
      <c r="A16" s="1036"/>
      <c r="B16" s="173" t="s">
        <v>140</v>
      </c>
      <c r="C16" s="177">
        <v>2.3999999999999999E-6</v>
      </c>
      <c r="D16" s="160">
        <f t="shared" si="0"/>
        <v>1.3912941176470587E-5</v>
      </c>
      <c r="E16" s="160">
        <f t="shared" si="0"/>
        <v>4.7529411764705876E-10</v>
      </c>
      <c r="F16" s="491">
        <f t="shared" si="1"/>
        <v>2.5043294117647055E-6</v>
      </c>
      <c r="G16" s="491">
        <f t="shared" si="4"/>
        <v>2.5043294117647055E-6</v>
      </c>
      <c r="H16" s="491">
        <f t="shared" si="5"/>
        <v>2.5043294117647055E-6</v>
      </c>
      <c r="I16" s="160">
        <f t="shared" si="0"/>
        <v>4.8158357647058822E-7</v>
      </c>
      <c r="J16" s="160">
        <f t="shared" si="0"/>
        <v>4.8158357647058822E-7</v>
      </c>
      <c r="K16" s="160">
        <f t="shared" si="0"/>
        <v>4.8158357647058822E-7</v>
      </c>
      <c r="L16" s="160">
        <f t="shared" si="0"/>
        <v>4.8158357647058822E-7</v>
      </c>
      <c r="M16" s="1061">
        <f t="shared" si="2"/>
        <v>4.8158357647058822E-7</v>
      </c>
      <c r="N16" s="1062"/>
      <c r="O16" s="174">
        <f t="shared" si="3"/>
        <v>7.5016517647058829E-8</v>
      </c>
    </row>
    <row r="17" spans="1:15" s="7" customFormat="1">
      <c r="A17" s="1036"/>
      <c r="B17" s="173" t="s">
        <v>141</v>
      </c>
      <c r="C17" s="177">
        <v>1.7999999999999999E-6</v>
      </c>
      <c r="D17" s="160">
        <f t="shared" si="0"/>
        <v>1.0434705882352941E-5</v>
      </c>
      <c r="E17" s="160">
        <f t="shared" si="0"/>
        <v>3.5647058823529407E-10</v>
      </c>
      <c r="F17" s="491">
        <f t="shared" si="1"/>
        <v>1.8782470588235294E-6</v>
      </c>
      <c r="G17" s="491">
        <f t="shared" si="4"/>
        <v>1.8782470588235294E-6</v>
      </c>
      <c r="H17" s="491">
        <f t="shared" si="5"/>
        <v>1.8782470588235294E-6</v>
      </c>
      <c r="I17" s="160">
        <f t="shared" si="0"/>
        <v>3.6118768235294114E-7</v>
      </c>
      <c r="J17" s="160">
        <f t="shared" si="0"/>
        <v>3.6118768235294114E-7</v>
      </c>
      <c r="K17" s="160">
        <f t="shared" si="0"/>
        <v>3.6118768235294114E-7</v>
      </c>
      <c r="L17" s="160">
        <f t="shared" si="0"/>
        <v>3.6118768235294114E-7</v>
      </c>
      <c r="M17" s="1061">
        <f t="shared" si="2"/>
        <v>3.6118768235294114E-7</v>
      </c>
      <c r="N17" s="1062"/>
      <c r="O17" s="174">
        <f t="shared" si="3"/>
        <v>5.6262388235294122E-8</v>
      </c>
    </row>
    <row r="18" spans="1:15" s="7" customFormat="1">
      <c r="A18" s="1036"/>
      <c r="B18" s="173" t="s">
        <v>142</v>
      </c>
      <c r="C18" s="177">
        <v>1.7999999999999999E-6</v>
      </c>
      <c r="D18" s="160">
        <f t="shared" si="0"/>
        <v>1.0434705882352941E-5</v>
      </c>
      <c r="E18" s="160">
        <f t="shared" si="0"/>
        <v>3.5647058823529407E-10</v>
      </c>
      <c r="F18" s="491">
        <f t="shared" si="1"/>
        <v>1.8782470588235294E-6</v>
      </c>
      <c r="G18" s="491">
        <f t="shared" si="4"/>
        <v>1.8782470588235294E-6</v>
      </c>
      <c r="H18" s="491">
        <f t="shared" si="5"/>
        <v>1.8782470588235294E-6</v>
      </c>
      <c r="I18" s="160">
        <f t="shared" si="0"/>
        <v>3.6118768235294114E-7</v>
      </c>
      <c r="J18" s="160">
        <f t="shared" si="0"/>
        <v>3.6118768235294114E-7</v>
      </c>
      <c r="K18" s="160">
        <f t="shared" si="0"/>
        <v>3.6118768235294114E-7</v>
      </c>
      <c r="L18" s="160">
        <f t="shared" si="0"/>
        <v>3.6118768235294114E-7</v>
      </c>
      <c r="M18" s="1061">
        <f t="shared" si="2"/>
        <v>3.6118768235294114E-7</v>
      </c>
      <c r="N18" s="1062"/>
      <c r="O18" s="174">
        <f t="shared" si="3"/>
        <v>5.6262388235294122E-8</v>
      </c>
    </row>
    <row r="19" spans="1:15" s="7" customFormat="1">
      <c r="A19" s="1036"/>
      <c r="B19" s="173" t="s">
        <v>143</v>
      </c>
      <c r="C19" s="177">
        <v>1.1999999999999999E-6</v>
      </c>
      <c r="D19" s="160">
        <f t="shared" si="0"/>
        <v>6.9564705882352937E-6</v>
      </c>
      <c r="E19" s="160">
        <f t="shared" si="0"/>
        <v>2.3764705882352938E-10</v>
      </c>
      <c r="F19" s="491">
        <f t="shared" si="1"/>
        <v>1.2521647058823528E-6</v>
      </c>
      <c r="G19" s="491">
        <f t="shared" si="4"/>
        <v>1.2521647058823528E-6</v>
      </c>
      <c r="H19" s="491">
        <f t="shared" si="5"/>
        <v>1.2521647058823528E-6</v>
      </c>
      <c r="I19" s="160">
        <f t="shared" si="0"/>
        <v>2.4079178823529411E-7</v>
      </c>
      <c r="J19" s="160">
        <f t="shared" si="0"/>
        <v>2.4079178823529411E-7</v>
      </c>
      <c r="K19" s="160">
        <f t="shared" si="0"/>
        <v>2.4079178823529411E-7</v>
      </c>
      <c r="L19" s="160">
        <f t="shared" si="0"/>
        <v>2.4079178823529411E-7</v>
      </c>
      <c r="M19" s="1061">
        <f t="shared" si="2"/>
        <v>2.4079178823529411E-7</v>
      </c>
      <c r="N19" s="1062"/>
      <c r="O19" s="174">
        <f t="shared" si="3"/>
        <v>3.7508258823529414E-8</v>
      </c>
    </row>
    <row r="20" spans="1:15" s="7" customFormat="1">
      <c r="A20" s="1036"/>
      <c r="B20" s="173" t="s">
        <v>144</v>
      </c>
      <c r="C20" s="177">
        <v>1.1999999999999999E-6</v>
      </c>
      <c r="D20" s="160">
        <f t="shared" si="0"/>
        <v>6.9564705882352937E-6</v>
      </c>
      <c r="E20" s="160">
        <f t="shared" si="0"/>
        <v>2.3764705882352938E-10</v>
      </c>
      <c r="F20" s="491">
        <f t="shared" si="1"/>
        <v>1.2521647058823528E-6</v>
      </c>
      <c r="G20" s="491">
        <f t="shared" si="4"/>
        <v>1.2521647058823528E-6</v>
      </c>
      <c r="H20" s="491">
        <f t="shared" si="5"/>
        <v>1.2521647058823528E-6</v>
      </c>
      <c r="I20" s="160">
        <f t="shared" si="0"/>
        <v>2.4079178823529411E-7</v>
      </c>
      <c r="J20" s="160">
        <f t="shared" si="0"/>
        <v>2.4079178823529411E-7</v>
      </c>
      <c r="K20" s="160">
        <f t="shared" si="0"/>
        <v>2.4079178823529411E-7</v>
      </c>
      <c r="L20" s="160">
        <f t="shared" si="0"/>
        <v>2.4079178823529411E-7</v>
      </c>
      <c r="M20" s="1061">
        <f t="shared" si="2"/>
        <v>2.4079178823529411E-7</v>
      </c>
      <c r="N20" s="1062"/>
      <c r="O20" s="174">
        <f t="shared" si="3"/>
        <v>3.7508258823529414E-8</v>
      </c>
    </row>
    <row r="21" spans="1:15" s="7" customFormat="1">
      <c r="A21" s="1036"/>
      <c r="B21" s="173" t="s">
        <v>145</v>
      </c>
      <c r="C21" s="177">
        <v>1.7999999999999999E-6</v>
      </c>
      <c r="D21" s="160">
        <f t="shared" si="0"/>
        <v>1.0434705882352941E-5</v>
      </c>
      <c r="E21" s="160">
        <f t="shared" si="0"/>
        <v>3.5647058823529407E-10</v>
      </c>
      <c r="F21" s="491">
        <f t="shared" si="1"/>
        <v>1.8782470588235294E-6</v>
      </c>
      <c r="G21" s="491">
        <f t="shared" si="4"/>
        <v>1.8782470588235294E-6</v>
      </c>
      <c r="H21" s="491">
        <f t="shared" si="5"/>
        <v>1.8782470588235294E-6</v>
      </c>
      <c r="I21" s="160">
        <f t="shared" si="0"/>
        <v>3.6118768235294114E-7</v>
      </c>
      <c r="J21" s="160">
        <f t="shared" si="0"/>
        <v>3.6118768235294114E-7</v>
      </c>
      <c r="K21" s="160">
        <f t="shared" si="0"/>
        <v>3.6118768235294114E-7</v>
      </c>
      <c r="L21" s="160">
        <f t="shared" si="0"/>
        <v>3.6118768235294114E-7</v>
      </c>
      <c r="M21" s="1061">
        <f t="shared" si="2"/>
        <v>3.6118768235294114E-7</v>
      </c>
      <c r="N21" s="1062"/>
      <c r="O21" s="174">
        <f t="shared" si="3"/>
        <v>5.6262388235294122E-8</v>
      </c>
    </row>
    <row r="22" spans="1:15" s="7" customFormat="1">
      <c r="A22" s="1036"/>
      <c r="B22" s="173" t="s">
        <v>146</v>
      </c>
      <c r="C22" s="177">
        <v>1.1999999999999999E-6</v>
      </c>
      <c r="D22" s="160">
        <f t="shared" si="0"/>
        <v>6.9564705882352937E-6</v>
      </c>
      <c r="E22" s="160">
        <f t="shared" si="0"/>
        <v>2.3764705882352938E-10</v>
      </c>
      <c r="F22" s="491">
        <f t="shared" si="1"/>
        <v>1.2521647058823528E-6</v>
      </c>
      <c r="G22" s="491">
        <f t="shared" si="4"/>
        <v>1.2521647058823528E-6</v>
      </c>
      <c r="H22" s="491">
        <f t="shared" si="5"/>
        <v>1.2521647058823528E-6</v>
      </c>
      <c r="I22" s="160">
        <f t="shared" si="0"/>
        <v>2.4079178823529411E-7</v>
      </c>
      <c r="J22" s="160">
        <f t="shared" si="0"/>
        <v>2.4079178823529411E-7</v>
      </c>
      <c r="K22" s="160">
        <f t="shared" si="0"/>
        <v>2.4079178823529411E-7</v>
      </c>
      <c r="L22" s="160">
        <f t="shared" si="0"/>
        <v>2.4079178823529411E-7</v>
      </c>
      <c r="M22" s="1061">
        <f t="shared" si="2"/>
        <v>2.4079178823529411E-7</v>
      </c>
      <c r="N22" s="1062"/>
      <c r="O22" s="174">
        <f t="shared" si="3"/>
        <v>3.7508258823529414E-8</v>
      </c>
    </row>
    <row r="23" spans="1:15" s="7" customFormat="1">
      <c r="A23" s="1036"/>
      <c r="B23" s="173" t="s">
        <v>147</v>
      </c>
      <c r="C23" s="177">
        <v>1.5999999999999999E-5</v>
      </c>
      <c r="D23" s="160">
        <f t="shared" ref="D23:L30" si="6">$C23*D$5/2000</f>
        <v>9.2752941176470576E-5</v>
      </c>
      <c r="E23" s="160">
        <f t="shared" si="6"/>
        <v>3.1686274509803919E-9</v>
      </c>
      <c r="F23" s="491">
        <f t="shared" si="1"/>
        <v>1.6695529411764707E-5</v>
      </c>
      <c r="G23" s="491">
        <f t="shared" si="4"/>
        <v>1.6695529411764707E-5</v>
      </c>
      <c r="H23" s="491">
        <f t="shared" si="5"/>
        <v>1.6695529411764707E-5</v>
      </c>
      <c r="I23" s="160">
        <f t="shared" si="6"/>
        <v>3.2105571764705881E-6</v>
      </c>
      <c r="J23" s="160">
        <f t="shared" si="6"/>
        <v>3.2105571764705881E-6</v>
      </c>
      <c r="K23" s="160">
        <f t="shared" si="6"/>
        <v>3.2105571764705881E-6</v>
      </c>
      <c r="L23" s="160">
        <f t="shared" si="6"/>
        <v>3.2105571764705881E-6</v>
      </c>
      <c r="M23" s="1061">
        <f t="shared" si="2"/>
        <v>3.2105571764705881E-6</v>
      </c>
      <c r="N23" s="1062"/>
      <c r="O23" s="174">
        <f t="shared" si="3"/>
        <v>5.0011011764705889E-7</v>
      </c>
    </row>
    <row r="24" spans="1:15" s="7" customFormat="1">
      <c r="A24" s="1036"/>
      <c r="B24" s="173" t="s">
        <v>148</v>
      </c>
      <c r="C24" s="177">
        <v>3.0000000000000001E-6</v>
      </c>
      <c r="D24" s="160">
        <f t="shared" si="6"/>
        <v>1.7391176470588237E-5</v>
      </c>
      <c r="E24" s="160">
        <f t="shared" si="6"/>
        <v>5.9411764705882345E-10</v>
      </c>
      <c r="F24" s="491">
        <f t="shared" si="1"/>
        <v>3.1304117647058826E-6</v>
      </c>
      <c r="G24" s="491">
        <f t="shared" si="4"/>
        <v>3.1304117647058826E-6</v>
      </c>
      <c r="H24" s="491">
        <f t="shared" si="5"/>
        <v>3.1304117647058826E-6</v>
      </c>
      <c r="I24" s="160">
        <f t="shared" si="6"/>
        <v>6.0197947058823535E-7</v>
      </c>
      <c r="J24" s="160">
        <f t="shared" si="6"/>
        <v>6.0197947058823535E-7</v>
      </c>
      <c r="K24" s="160">
        <f t="shared" si="6"/>
        <v>6.0197947058823535E-7</v>
      </c>
      <c r="L24" s="160">
        <f t="shared" si="6"/>
        <v>6.0197947058823535E-7</v>
      </c>
      <c r="M24" s="1061">
        <f t="shared" si="2"/>
        <v>6.0197947058823535E-7</v>
      </c>
      <c r="N24" s="1062"/>
      <c r="O24" s="174">
        <f t="shared" si="3"/>
        <v>9.3770647058823543E-8</v>
      </c>
    </row>
    <row r="25" spans="1:15" s="7" customFormat="1">
      <c r="A25" s="1036"/>
      <c r="B25" s="173" t="s">
        <v>149</v>
      </c>
      <c r="C25" s="177">
        <v>2.7999999999999999E-6</v>
      </c>
      <c r="D25" s="160">
        <f t="shared" si="6"/>
        <v>1.6231764705882351E-5</v>
      </c>
      <c r="E25" s="160">
        <f t="shared" si="6"/>
        <v>5.5450980392156859E-10</v>
      </c>
      <c r="F25" s="491">
        <f t="shared" si="1"/>
        <v>2.9217176470588236E-6</v>
      </c>
      <c r="G25" s="491">
        <f t="shared" si="4"/>
        <v>2.9217176470588236E-6</v>
      </c>
      <c r="H25" s="491">
        <f t="shared" si="5"/>
        <v>2.9217176470588236E-6</v>
      </c>
      <c r="I25" s="160">
        <f t="shared" si="6"/>
        <v>5.6184750588235287E-7</v>
      </c>
      <c r="J25" s="160">
        <f t="shared" si="6"/>
        <v>5.6184750588235287E-7</v>
      </c>
      <c r="K25" s="160">
        <f t="shared" si="6"/>
        <v>5.6184750588235287E-7</v>
      </c>
      <c r="L25" s="160">
        <f t="shared" si="6"/>
        <v>5.6184750588235287E-7</v>
      </c>
      <c r="M25" s="1061">
        <f t="shared" si="2"/>
        <v>5.6184750588235287E-7</v>
      </c>
      <c r="N25" s="1062"/>
      <c r="O25" s="174">
        <f t="shared" si="3"/>
        <v>8.7519270588235309E-8</v>
      </c>
    </row>
    <row r="26" spans="1:15" s="7" customFormat="1">
      <c r="A26" s="1036"/>
      <c r="B26" s="173" t="s">
        <v>150</v>
      </c>
      <c r="C26" s="177">
        <v>1.7999999999999999E-6</v>
      </c>
      <c r="D26" s="160">
        <f t="shared" si="6"/>
        <v>1.0434705882352941E-5</v>
      </c>
      <c r="E26" s="160">
        <f t="shared" si="6"/>
        <v>3.5647058823529407E-10</v>
      </c>
      <c r="F26" s="491">
        <f t="shared" si="1"/>
        <v>1.8782470588235294E-6</v>
      </c>
      <c r="G26" s="491">
        <f t="shared" si="4"/>
        <v>1.8782470588235294E-6</v>
      </c>
      <c r="H26" s="491">
        <f t="shared" si="5"/>
        <v>1.8782470588235294E-6</v>
      </c>
      <c r="I26" s="160">
        <f t="shared" si="6"/>
        <v>3.6118768235294114E-7</v>
      </c>
      <c r="J26" s="160">
        <f t="shared" si="6"/>
        <v>3.6118768235294114E-7</v>
      </c>
      <c r="K26" s="160">
        <f t="shared" si="6"/>
        <v>3.6118768235294114E-7</v>
      </c>
      <c r="L26" s="160">
        <f t="shared" si="6"/>
        <v>3.6118768235294114E-7</v>
      </c>
      <c r="M26" s="1061">
        <f t="shared" si="2"/>
        <v>3.6118768235294114E-7</v>
      </c>
      <c r="N26" s="1062"/>
      <c r="O26" s="174">
        <f t="shared" si="3"/>
        <v>5.6262388235294122E-8</v>
      </c>
    </row>
    <row r="27" spans="1:15" s="7" customFormat="1">
      <c r="A27" s="1036"/>
      <c r="B27" s="173" t="s">
        <v>151</v>
      </c>
      <c r="C27" s="177">
        <v>1.7999999999999999E-6</v>
      </c>
      <c r="D27" s="160">
        <f t="shared" si="6"/>
        <v>1.0434705882352941E-5</v>
      </c>
      <c r="E27" s="160">
        <f t="shared" si="6"/>
        <v>3.5647058823529407E-10</v>
      </c>
      <c r="F27" s="491">
        <f t="shared" si="1"/>
        <v>1.8782470588235294E-6</v>
      </c>
      <c r="G27" s="491">
        <f t="shared" si="4"/>
        <v>1.8782470588235294E-6</v>
      </c>
      <c r="H27" s="491">
        <f t="shared" si="5"/>
        <v>1.8782470588235294E-6</v>
      </c>
      <c r="I27" s="160">
        <f t="shared" si="6"/>
        <v>3.6118768235294114E-7</v>
      </c>
      <c r="J27" s="160">
        <f t="shared" si="6"/>
        <v>3.6118768235294114E-7</v>
      </c>
      <c r="K27" s="160">
        <f t="shared" si="6"/>
        <v>3.6118768235294114E-7</v>
      </c>
      <c r="L27" s="160">
        <f t="shared" si="6"/>
        <v>3.6118768235294114E-7</v>
      </c>
      <c r="M27" s="1061">
        <f t="shared" si="2"/>
        <v>3.6118768235294114E-7</v>
      </c>
      <c r="N27" s="1062"/>
      <c r="O27" s="174">
        <f t="shared" si="3"/>
        <v>5.6262388235294122E-8</v>
      </c>
    </row>
    <row r="28" spans="1:15" s="7" customFormat="1">
      <c r="A28" s="1036"/>
      <c r="B28" s="173" t="s">
        <v>152</v>
      </c>
      <c r="C28" s="177">
        <v>2.4000000000000001E-5</v>
      </c>
      <c r="D28" s="160">
        <f t="shared" si="6"/>
        <v>1.391294117647059E-4</v>
      </c>
      <c r="E28" s="160">
        <f t="shared" si="6"/>
        <v>4.7529411764705876E-9</v>
      </c>
      <c r="F28" s="491">
        <f t="shared" si="1"/>
        <v>2.504329411764706E-5</v>
      </c>
      <c r="G28" s="491">
        <f t="shared" si="4"/>
        <v>2.504329411764706E-5</v>
      </c>
      <c r="H28" s="491">
        <f t="shared" si="5"/>
        <v>2.504329411764706E-5</v>
      </c>
      <c r="I28" s="160">
        <f t="shared" si="6"/>
        <v>4.8158357647058828E-6</v>
      </c>
      <c r="J28" s="160">
        <f t="shared" si="6"/>
        <v>4.8158357647058828E-6</v>
      </c>
      <c r="K28" s="160">
        <f t="shared" si="6"/>
        <v>4.8158357647058828E-6</v>
      </c>
      <c r="L28" s="160">
        <f t="shared" si="6"/>
        <v>4.8158357647058828E-6</v>
      </c>
      <c r="M28" s="1061">
        <f t="shared" si="2"/>
        <v>4.8158357647058828E-6</v>
      </c>
      <c r="N28" s="1062"/>
      <c r="O28" s="174">
        <f t="shared" si="3"/>
        <v>7.5016517647058834E-7</v>
      </c>
    </row>
    <row r="29" spans="1:15" s="7" customFormat="1">
      <c r="A29" s="1036"/>
      <c r="B29" s="173" t="s">
        <v>153</v>
      </c>
      <c r="C29" s="177">
        <v>1.7E-5</v>
      </c>
      <c r="D29" s="160">
        <f t="shared" si="6"/>
        <v>9.8549999999999997E-5</v>
      </c>
      <c r="E29" s="160">
        <f t="shared" si="6"/>
        <v>3.3666666666666666E-9</v>
      </c>
      <c r="F29" s="491">
        <f t="shared" si="1"/>
        <v>1.7739000000000001E-5</v>
      </c>
      <c r="G29" s="491">
        <f t="shared" si="4"/>
        <v>1.7739000000000001E-5</v>
      </c>
      <c r="H29" s="491">
        <f t="shared" si="5"/>
        <v>1.7739000000000001E-5</v>
      </c>
      <c r="I29" s="160">
        <f t="shared" si="6"/>
        <v>3.4112169999999999E-6</v>
      </c>
      <c r="J29" s="160">
        <f t="shared" si="6"/>
        <v>3.4112169999999999E-6</v>
      </c>
      <c r="K29" s="160">
        <f t="shared" si="6"/>
        <v>3.4112169999999999E-6</v>
      </c>
      <c r="L29" s="160">
        <f t="shared" si="6"/>
        <v>3.4112169999999999E-6</v>
      </c>
      <c r="M29" s="1061">
        <f t="shared" si="2"/>
        <v>3.4112169999999999E-6</v>
      </c>
      <c r="N29" s="1062"/>
      <c r="O29" s="174">
        <f t="shared" si="3"/>
        <v>5.3136700000000005E-7</v>
      </c>
    </row>
    <row r="30" spans="1:15" s="7" customFormat="1">
      <c r="A30" s="1036"/>
      <c r="B30" s="173" t="s">
        <v>154</v>
      </c>
      <c r="C30" s="177">
        <v>5.0000000000000004E-6</v>
      </c>
      <c r="D30" s="160">
        <f t="shared" si="6"/>
        <v>2.8985294117647061E-5</v>
      </c>
      <c r="E30" s="160">
        <f t="shared" si="6"/>
        <v>9.901960784313726E-10</v>
      </c>
      <c r="F30" s="491">
        <f t="shared" si="1"/>
        <v>5.2173529411764714E-6</v>
      </c>
      <c r="G30" s="491">
        <f t="shared" si="4"/>
        <v>5.2173529411764714E-6</v>
      </c>
      <c r="H30" s="491">
        <f t="shared" si="5"/>
        <v>5.2173529411764714E-6</v>
      </c>
      <c r="I30" s="160">
        <f t="shared" si="6"/>
        <v>1.0032991176470589E-6</v>
      </c>
      <c r="J30" s="160">
        <f t="shared" si="6"/>
        <v>1.0032991176470589E-6</v>
      </c>
      <c r="K30" s="160">
        <f t="shared" si="6"/>
        <v>1.0032991176470589E-6</v>
      </c>
      <c r="L30" s="160">
        <f t="shared" si="6"/>
        <v>1.0032991176470589E-6</v>
      </c>
      <c r="M30" s="1061">
        <f t="shared" si="2"/>
        <v>1.0032991176470589E-6</v>
      </c>
      <c r="N30" s="1062"/>
      <c r="O30" s="174">
        <f t="shared" si="3"/>
        <v>1.562844117647059E-7</v>
      </c>
    </row>
    <row r="31" spans="1:15" s="7" customFormat="1" ht="13.8" thickBot="1">
      <c r="A31" s="1037"/>
      <c r="B31" s="175" t="s">
        <v>155</v>
      </c>
      <c r="C31" s="178">
        <f>SUM(C14:C30)</f>
        <v>8.6399999999999999E-5</v>
      </c>
      <c r="D31" s="161">
        <f>SUM(D14:D30)</f>
        <v>5.0086588235294122E-4</v>
      </c>
      <c r="E31" s="161">
        <f>SUM(E14:E30)</f>
        <v>1.7110588235294117E-8</v>
      </c>
      <c r="F31" s="492">
        <f t="shared" si="1"/>
        <v>9.0155858823529416E-5</v>
      </c>
      <c r="G31" s="492">
        <f t="shared" si="4"/>
        <v>9.0155858823529416E-5</v>
      </c>
      <c r="H31" s="492">
        <f t="shared" si="5"/>
        <v>9.0155858823529416E-5</v>
      </c>
      <c r="I31" s="161">
        <f>SUM(I14:I30)</f>
        <v>1.7337008752941175E-5</v>
      </c>
      <c r="J31" s="161">
        <f>SUM(J14:J30)</f>
        <v>1.7337008752941175E-5</v>
      </c>
      <c r="K31" s="161">
        <f>SUM(K14:K30)</f>
        <v>1.7337008752941175E-5</v>
      </c>
      <c r="L31" s="161">
        <f>SUM(L14:L30)</f>
        <v>1.7337008752941175E-5</v>
      </c>
      <c r="M31" s="1091">
        <f>SUM(M14:M30)</f>
        <v>1.7337008752941175E-5</v>
      </c>
      <c r="N31" s="1092"/>
      <c r="O31" s="182">
        <f t="shared" si="3"/>
        <v>2.7005946352941179E-6</v>
      </c>
    </row>
    <row r="33" spans="1:22" ht="13.8" thickBot="1">
      <c r="A33" s="1052" t="s">
        <v>168</v>
      </c>
      <c r="B33" s="1052"/>
      <c r="C33" s="1052"/>
      <c r="D33" s="1052" t="s">
        <v>184</v>
      </c>
      <c r="E33" s="1052"/>
      <c r="F33" s="1052"/>
      <c r="G33" s="1052"/>
      <c r="H33" s="1052"/>
      <c r="I33" s="1052"/>
      <c r="J33" s="1052"/>
      <c r="K33" s="1052"/>
      <c r="M33" s="1044" t="s">
        <v>186</v>
      </c>
      <c r="N33" s="1044"/>
      <c r="O33" s="1044"/>
      <c r="P33" s="1044"/>
      <c r="Q33" s="1044"/>
      <c r="R33" s="1044"/>
      <c r="S33" s="1044"/>
      <c r="T33" s="1044"/>
      <c r="U33" s="1044"/>
    </row>
    <row r="34" spans="1:22" s="7" customFormat="1">
      <c r="A34" s="1049" t="s">
        <v>0</v>
      </c>
      <c r="B34" s="1050"/>
      <c r="C34" s="1051"/>
      <c r="D34" s="1049" t="s">
        <v>0</v>
      </c>
      <c r="E34" s="1050"/>
      <c r="F34" s="1051"/>
      <c r="G34" s="168">
        <v>55</v>
      </c>
      <c r="H34" s="165">
        <v>56</v>
      </c>
      <c r="I34" s="165">
        <v>57</v>
      </c>
      <c r="J34" s="165">
        <v>58</v>
      </c>
      <c r="K34" s="192">
        <v>59</v>
      </c>
      <c r="M34" s="1049" t="s">
        <v>0</v>
      </c>
      <c r="N34" s="1050"/>
      <c r="O34" s="1050"/>
      <c r="P34" s="1050"/>
      <c r="Q34" s="1050"/>
      <c r="R34" s="1051"/>
      <c r="S34" s="168">
        <v>65</v>
      </c>
      <c r="T34" s="166"/>
      <c r="U34" s="156"/>
    </row>
    <row r="35" spans="1:22" s="7" customFormat="1">
      <c r="A35" s="1053" t="s">
        <v>160</v>
      </c>
      <c r="B35" s="1054"/>
      <c r="C35" s="157" t="s">
        <v>158</v>
      </c>
      <c r="D35" s="1053" t="s">
        <v>160</v>
      </c>
      <c r="E35" s="1054"/>
      <c r="F35" s="157" t="s">
        <v>158</v>
      </c>
      <c r="G35" s="169">
        <f>'55'!C10</f>
        <v>8760</v>
      </c>
      <c r="H35" s="119">
        <f>'56'!C8</f>
        <v>36.42</v>
      </c>
      <c r="I35" s="155">
        <f>'57'!C8</f>
        <v>36.42</v>
      </c>
      <c r="J35" s="155">
        <f>'58'!C8</f>
        <v>36.42</v>
      </c>
      <c r="K35" s="158">
        <f>'59'!C8</f>
        <v>36.42</v>
      </c>
      <c r="M35" s="1053" t="s">
        <v>160</v>
      </c>
      <c r="N35" s="1054"/>
      <c r="O35" s="1054"/>
      <c r="P35" s="1054"/>
      <c r="Q35" s="1102" t="s">
        <v>158</v>
      </c>
      <c r="R35" s="1103"/>
      <c r="S35" s="169">
        <f>'65'!C8</f>
        <v>12</v>
      </c>
      <c r="T35" s="155"/>
      <c r="U35" s="158"/>
    </row>
    <row r="36" spans="1:22" s="7" customFormat="1">
      <c r="A36" s="1053" t="s">
        <v>157</v>
      </c>
      <c r="B36" s="1054"/>
      <c r="C36" s="157" t="s">
        <v>96</v>
      </c>
      <c r="D36" s="1053" t="s">
        <v>157</v>
      </c>
      <c r="E36" s="1054"/>
      <c r="F36" s="157" t="s">
        <v>53</v>
      </c>
      <c r="G36" s="187">
        <f>'55'!C6</f>
        <v>55.442999999999998</v>
      </c>
      <c r="H36" s="121">
        <f>'56'!C6</f>
        <v>55.442999999999998</v>
      </c>
      <c r="I36" s="185">
        <f>'57'!C6</f>
        <v>55.442999999999998</v>
      </c>
      <c r="J36" s="185">
        <f>'58'!C6</f>
        <v>55.442999999999998</v>
      </c>
      <c r="K36" s="186">
        <f>'59'!C6</f>
        <v>55.442999999999998</v>
      </c>
      <c r="M36" s="1053" t="s">
        <v>157</v>
      </c>
      <c r="N36" s="1054"/>
      <c r="O36" s="1054"/>
      <c r="P36" s="1054"/>
      <c r="Q36" s="1102" t="s">
        <v>53</v>
      </c>
      <c r="R36" s="1103"/>
      <c r="S36" s="170">
        <f>'65'!C6</f>
        <v>2.7</v>
      </c>
      <c r="T36" s="155"/>
      <c r="U36" s="186"/>
    </row>
    <row r="37" spans="1:22" ht="16.2" thickBot="1">
      <c r="A37" s="1055"/>
      <c r="B37" s="1056"/>
      <c r="C37" s="159" t="s">
        <v>170</v>
      </c>
      <c r="D37" s="1075"/>
      <c r="E37" s="1076"/>
      <c r="F37" s="244" t="s">
        <v>183</v>
      </c>
      <c r="G37" s="189">
        <f>G36*G35</f>
        <v>485680.68</v>
      </c>
      <c r="H37" s="190">
        <f>H36*H35</f>
        <v>2019.23406</v>
      </c>
      <c r="I37" s="190">
        <f>I36*I35</f>
        <v>2019.23406</v>
      </c>
      <c r="J37" s="190">
        <f>J36*J35</f>
        <v>2019.23406</v>
      </c>
      <c r="K37" s="191">
        <f>K36*K35</f>
        <v>2019.23406</v>
      </c>
      <c r="M37" s="1055"/>
      <c r="N37" s="1056"/>
      <c r="O37" s="1056"/>
      <c r="P37" s="1056"/>
      <c r="Q37" s="1067" t="s">
        <v>183</v>
      </c>
      <c r="R37" s="1068"/>
      <c r="S37" s="198">
        <f>S36*S35</f>
        <v>32.400000000000006</v>
      </c>
      <c r="T37" s="196"/>
      <c r="U37" s="197"/>
    </row>
    <row r="38" spans="1:22" s="7" customFormat="1" ht="25.5" customHeight="1">
      <c r="A38" s="1057" t="s">
        <v>58</v>
      </c>
      <c r="B38" s="1058"/>
      <c r="C38" s="181" t="s">
        <v>76</v>
      </c>
      <c r="D38" s="1045" t="s">
        <v>58</v>
      </c>
      <c r="E38" s="1046"/>
      <c r="F38" s="245" t="s">
        <v>76</v>
      </c>
      <c r="G38" s="1063" t="s">
        <v>156</v>
      </c>
      <c r="H38" s="1063"/>
      <c r="I38" s="1063"/>
      <c r="J38" s="1063"/>
      <c r="K38" s="1064"/>
      <c r="M38" s="1057" t="s">
        <v>58</v>
      </c>
      <c r="N38" s="1077"/>
      <c r="O38" s="1077"/>
      <c r="P38" s="1078"/>
      <c r="Q38" s="1104" t="s">
        <v>76</v>
      </c>
      <c r="R38" s="1105"/>
      <c r="S38" s="1038" t="s">
        <v>156</v>
      </c>
      <c r="T38" s="1039"/>
      <c r="U38" s="1040"/>
    </row>
    <row r="39" spans="1:22" s="7" customFormat="1" ht="16.2" thickBot="1">
      <c r="A39" s="1059"/>
      <c r="B39" s="1060"/>
      <c r="C39" s="162" t="s">
        <v>169</v>
      </c>
      <c r="D39" s="1047"/>
      <c r="E39" s="1048"/>
      <c r="F39" s="246" t="s">
        <v>62</v>
      </c>
      <c r="G39" s="1065"/>
      <c r="H39" s="1065"/>
      <c r="I39" s="1065"/>
      <c r="J39" s="1065"/>
      <c r="K39" s="1066"/>
      <c r="M39" s="1047"/>
      <c r="N39" s="1048"/>
      <c r="O39" s="1048"/>
      <c r="P39" s="1079"/>
      <c r="Q39" s="1106" t="s">
        <v>62</v>
      </c>
      <c r="R39" s="1107"/>
      <c r="S39" s="1041"/>
      <c r="T39" s="1042"/>
      <c r="U39" s="1043"/>
    </row>
    <row r="40" spans="1:22" s="7" customFormat="1">
      <c r="A40" s="1086" t="s">
        <v>171</v>
      </c>
      <c r="B40" s="1087"/>
      <c r="C40" s="288">
        <v>0.11</v>
      </c>
      <c r="D40" s="1034" t="s">
        <v>161</v>
      </c>
      <c r="E40" s="1035"/>
      <c r="F40" s="285">
        <v>4.0000000000000003E-5</v>
      </c>
      <c r="G40" s="171">
        <f>$F40*G$37/2000</f>
        <v>9.7136136000000005E-3</v>
      </c>
      <c r="H40" s="171">
        <f>$F40*H$37/2000</f>
        <v>4.0384681200000004E-5</v>
      </c>
      <c r="I40" s="171">
        <f>$F40*I$37/2000</f>
        <v>4.0384681200000004E-5</v>
      </c>
      <c r="J40" s="171">
        <f>$F40*J$37/2000</f>
        <v>4.0384681200000004E-5</v>
      </c>
      <c r="K40" s="171">
        <f>$F40*K$37/2000</f>
        <v>4.0384681200000004E-5</v>
      </c>
      <c r="M40" s="1080" t="s">
        <v>161</v>
      </c>
      <c r="N40" s="1081"/>
      <c r="O40" s="1081"/>
      <c r="P40" s="1082"/>
      <c r="Q40" s="1123">
        <v>7.67E-4</v>
      </c>
      <c r="R40" s="1124"/>
      <c r="S40" s="171">
        <f t="shared" ref="S40:S61" si="7">$Q40*S$37/2000</f>
        <v>1.2425400000000001E-5</v>
      </c>
      <c r="T40" s="164"/>
      <c r="U40" s="179"/>
    </row>
    <row r="41" spans="1:22" s="7" customFormat="1">
      <c r="A41" s="1032" t="s">
        <v>172</v>
      </c>
      <c r="B41" s="1033"/>
      <c r="C41" s="289">
        <v>9.2999999999999992E-3</v>
      </c>
      <c r="D41" s="1025" t="s">
        <v>162</v>
      </c>
      <c r="E41" s="1026"/>
      <c r="F41" s="286">
        <v>6.3999999999999997E-6</v>
      </c>
      <c r="G41" s="171">
        <f t="shared" ref="G41:K50" si="8">$F41*G$37/2000</f>
        <v>1.554178176E-3</v>
      </c>
      <c r="H41" s="171">
        <f t="shared" si="8"/>
        <v>6.4615489919999997E-6</v>
      </c>
      <c r="I41" s="171">
        <f t="shared" si="8"/>
        <v>6.4615489919999997E-6</v>
      </c>
      <c r="J41" s="171">
        <f t="shared" si="8"/>
        <v>6.4615489919999997E-6</v>
      </c>
      <c r="K41" s="171">
        <f t="shared" si="8"/>
        <v>6.4615489919999997E-6</v>
      </c>
      <c r="M41" s="1083" t="s">
        <v>162</v>
      </c>
      <c r="N41" s="1084"/>
      <c r="O41" s="1084"/>
      <c r="P41" s="1085"/>
      <c r="Q41" s="1121">
        <v>9.2499999999999999E-5</v>
      </c>
      <c r="R41" s="1122"/>
      <c r="S41" s="172">
        <f t="shared" si="7"/>
        <v>1.4985000000000003E-6</v>
      </c>
      <c r="T41" s="160"/>
      <c r="U41" s="174"/>
    </row>
    <row r="42" spans="1:22" s="7" customFormat="1">
      <c r="A42" s="1032" t="s">
        <v>173</v>
      </c>
      <c r="B42" s="1033"/>
      <c r="C42" s="289">
        <v>0.02</v>
      </c>
      <c r="D42" s="1025" t="s">
        <v>132</v>
      </c>
      <c r="E42" s="1026"/>
      <c r="F42" s="286">
        <v>1.2E-5</v>
      </c>
      <c r="G42" s="171">
        <f t="shared" si="8"/>
        <v>2.9140840800000001E-3</v>
      </c>
      <c r="H42" s="171">
        <f t="shared" si="8"/>
        <v>1.2115404360000001E-5</v>
      </c>
      <c r="I42" s="171">
        <f t="shared" si="8"/>
        <v>1.2115404360000001E-5</v>
      </c>
      <c r="J42" s="171">
        <f t="shared" si="8"/>
        <v>1.2115404360000001E-5</v>
      </c>
      <c r="K42" s="171">
        <f t="shared" si="8"/>
        <v>1.2115404360000001E-5</v>
      </c>
      <c r="M42" s="1083" t="s">
        <v>132</v>
      </c>
      <c r="N42" s="1084"/>
      <c r="O42" s="1084"/>
      <c r="P42" s="1085"/>
      <c r="Q42" s="1121">
        <v>9.3300000000000002E-4</v>
      </c>
      <c r="R42" s="1122"/>
      <c r="S42" s="172">
        <f t="shared" si="7"/>
        <v>1.5114600000000003E-5</v>
      </c>
      <c r="T42" s="160"/>
      <c r="U42" s="174"/>
    </row>
    <row r="43" spans="1:22" s="7" customFormat="1">
      <c r="A43" s="1032" t="s">
        <v>174</v>
      </c>
      <c r="B43" s="1033"/>
      <c r="C43" s="289">
        <v>2.1000000000000001E-4</v>
      </c>
      <c r="D43" s="1025" t="s">
        <v>163</v>
      </c>
      <c r="E43" s="1026"/>
      <c r="F43" s="286">
        <v>4.3000000000000001E-7</v>
      </c>
      <c r="G43" s="171">
        <f t="shared" si="8"/>
        <v>1.0442134620000001E-4</v>
      </c>
      <c r="H43" s="171">
        <f t="shared" si="8"/>
        <v>4.341353229E-7</v>
      </c>
      <c r="I43" s="171">
        <f t="shared" si="8"/>
        <v>4.341353229E-7</v>
      </c>
      <c r="J43" s="171">
        <f t="shared" si="8"/>
        <v>4.341353229E-7</v>
      </c>
      <c r="K43" s="171">
        <f t="shared" si="8"/>
        <v>4.341353229E-7</v>
      </c>
      <c r="M43" s="1083" t="s">
        <v>163</v>
      </c>
      <c r="N43" s="1084"/>
      <c r="O43" s="1084"/>
      <c r="P43" s="1085"/>
      <c r="Q43" s="1121">
        <v>3.9100000000000002E-5</v>
      </c>
      <c r="R43" s="1122"/>
      <c r="S43" s="172">
        <f t="shared" si="7"/>
        <v>6.3342000000000007E-7</v>
      </c>
      <c r="T43" s="160"/>
      <c r="U43" s="174"/>
    </row>
    <row r="44" spans="1:22" s="7" customFormat="1">
      <c r="A44" s="1032" t="s">
        <v>175</v>
      </c>
      <c r="B44" s="1033"/>
      <c r="C44" s="289">
        <v>6.8000000000000005E-2</v>
      </c>
      <c r="D44" s="1025" t="s">
        <v>181</v>
      </c>
      <c r="E44" s="1026"/>
      <c r="F44" s="286">
        <v>3.1999999999999999E-5</v>
      </c>
      <c r="G44" s="171">
        <f t="shared" si="8"/>
        <v>7.7708908799999999E-3</v>
      </c>
      <c r="H44" s="171">
        <f t="shared" si="8"/>
        <v>3.2307744959999993E-5</v>
      </c>
      <c r="I44" s="171">
        <f t="shared" si="8"/>
        <v>3.2307744959999993E-5</v>
      </c>
      <c r="J44" s="171">
        <f t="shared" si="8"/>
        <v>3.2307744959999993E-5</v>
      </c>
      <c r="K44" s="171">
        <f t="shared" si="8"/>
        <v>3.2307744959999993E-5</v>
      </c>
      <c r="M44" s="1108" t="s">
        <v>134</v>
      </c>
      <c r="N44" s="1109"/>
      <c r="O44" s="1109"/>
      <c r="P44" s="1110"/>
      <c r="Q44" s="1121">
        <v>1.1800000000000001E-3</v>
      </c>
      <c r="R44" s="1122"/>
      <c r="S44" s="172">
        <f t="shared" si="7"/>
        <v>1.9116000000000005E-5</v>
      </c>
      <c r="T44" s="160"/>
      <c r="U44" s="174"/>
    </row>
    <row r="45" spans="1:22" s="7" customFormat="1">
      <c r="A45" s="1032" t="s">
        <v>176</v>
      </c>
      <c r="B45" s="1033"/>
      <c r="C45" s="289">
        <v>1.0999999999999999E-2</v>
      </c>
      <c r="D45" s="1025" t="s">
        <v>134</v>
      </c>
      <c r="E45" s="1026"/>
      <c r="F45" s="286">
        <v>7.1000000000000002E-4</v>
      </c>
      <c r="G45" s="171">
        <f t="shared" si="8"/>
        <v>0.17241664140000001</v>
      </c>
      <c r="H45" s="171">
        <f t="shared" si="8"/>
        <v>7.1682809129999998E-4</v>
      </c>
      <c r="I45" s="171">
        <f t="shared" si="8"/>
        <v>7.1682809129999998E-4</v>
      </c>
      <c r="J45" s="171">
        <f t="shared" si="8"/>
        <v>7.1682809129999998E-4</v>
      </c>
      <c r="K45" s="171">
        <f t="shared" si="8"/>
        <v>7.1682809129999998E-4</v>
      </c>
      <c r="M45" s="1108" t="s">
        <v>164</v>
      </c>
      <c r="N45" s="1109"/>
      <c r="O45" s="1109"/>
      <c r="P45" s="1110"/>
      <c r="Q45" s="1119">
        <v>8.4800000000000001E-5</v>
      </c>
      <c r="R45" s="1120"/>
      <c r="S45" s="172">
        <f t="shared" si="7"/>
        <v>1.3737600000000003E-6</v>
      </c>
      <c r="T45" s="160"/>
      <c r="U45" s="174"/>
    </row>
    <row r="46" spans="1:22" s="7" customFormat="1">
      <c r="A46" s="1032" t="s">
        <v>179</v>
      </c>
      <c r="B46" s="1033"/>
      <c r="C46" s="289">
        <v>2.2000000000000001E-3</v>
      </c>
      <c r="D46" s="1025" t="s">
        <v>136</v>
      </c>
      <c r="E46" s="1026"/>
      <c r="F46" s="286">
        <v>1.3E-6</v>
      </c>
      <c r="G46" s="171">
        <f t="shared" si="8"/>
        <v>3.1569244200000004E-4</v>
      </c>
      <c r="H46" s="171">
        <f t="shared" si="8"/>
        <v>1.312502139E-6</v>
      </c>
      <c r="I46" s="171">
        <f t="shared" si="8"/>
        <v>1.312502139E-6</v>
      </c>
      <c r="J46" s="171">
        <f t="shared" si="8"/>
        <v>1.312502139E-6</v>
      </c>
      <c r="K46" s="171">
        <f t="shared" si="8"/>
        <v>1.312502139E-6</v>
      </c>
      <c r="M46" s="1083" t="s">
        <v>137</v>
      </c>
      <c r="N46" s="1084"/>
      <c r="O46" s="1084"/>
      <c r="P46" s="1085"/>
      <c r="Q46" s="1121">
        <v>4.0900000000000002E-4</v>
      </c>
      <c r="R46" s="1122"/>
      <c r="S46" s="172">
        <f t="shared" si="7"/>
        <v>6.625800000000001E-6</v>
      </c>
      <c r="T46" s="160"/>
      <c r="U46" s="174"/>
    </row>
    <row r="47" spans="1:22" s="7" customFormat="1">
      <c r="A47" s="1032" t="s">
        <v>178</v>
      </c>
      <c r="B47" s="1033"/>
      <c r="C47" s="289">
        <v>7.9999999999999996E-7</v>
      </c>
      <c r="D47" s="1025" t="s">
        <v>182</v>
      </c>
      <c r="E47" s="1026"/>
      <c r="F47" s="286">
        <v>2.9E-5</v>
      </c>
      <c r="G47" s="171">
        <f t="shared" si="8"/>
        <v>7.0423698599999997E-3</v>
      </c>
      <c r="H47" s="171">
        <f t="shared" si="8"/>
        <v>2.9278893870000001E-5</v>
      </c>
      <c r="I47" s="171">
        <f t="shared" si="8"/>
        <v>2.9278893870000001E-5</v>
      </c>
      <c r="J47" s="171">
        <f t="shared" si="8"/>
        <v>2.9278893870000001E-5</v>
      </c>
      <c r="K47" s="171">
        <f t="shared" si="8"/>
        <v>2.9278893870000001E-5</v>
      </c>
      <c r="M47" s="1083" t="s">
        <v>165</v>
      </c>
      <c r="N47" s="1084"/>
      <c r="O47" s="1084"/>
      <c r="P47" s="1085"/>
      <c r="Q47" s="1121">
        <v>2.8499999999999999E-4</v>
      </c>
      <c r="R47" s="1122"/>
      <c r="S47" s="172">
        <f t="shared" si="7"/>
        <v>4.6170000000000009E-6</v>
      </c>
      <c r="T47" s="160"/>
      <c r="U47" s="174"/>
      <c r="V47" s="195"/>
    </row>
    <row r="48" spans="1:22" s="7" customFormat="1">
      <c r="A48" s="1032" t="s">
        <v>136</v>
      </c>
      <c r="B48" s="1033"/>
      <c r="C48" s="289">
        <v>1.2999999999999999E-2</v>
      </c>
      <c r="D48" s="1025" t="s">
        <v>137</v>
      </c>
      <c r="E48" s="1026"/>
      <c r="F48" s="286">
        <v>1.2999999999999999E-4</v>
      </c>
      <c r="G48" s="171">
        <f t="shared" si="8"/>
        <v>3.1569244199999999E-2</v>
      </c>
      <c r="H48" s="171">
        <f t="shared" si="8"/>
        <v>1.312502139E-4</v>
      </c>
      <c r="I48" s="171">
        <f t="shared" si="8"/>
        <v>1.312502139E-4</v>
      </c>
      <c r="J48" s="171">
        <f t="shared" si="8"/>
        <v>1.312502139E-4</v>
      </c>
      <c r="K48" s="171">
        <f t="shared" si="8"/>
        <v>1.312502139E-4</v>
      </c>
      <c r="M48" s="1029" t="s">
        <v>159</v>
      </c>
      <c r="N48" s="1110" t="s">
        <v>138</v>
      </c>
      <c r="O48" s="1111"/>
      <c r="P48" s="1112"/>
      <c r="Q48" s="1121">
        <v>1.42E-6</v>
      </c>
      <c r="R48" s="1122"/>
      <c r="S48" s="172">
        <f t="shared" si="7"/>
        <v>2.3004000000000002E-8</v>
      </c>
      <c r="T48" s="160"/>
      <c r="U48" s="174"/>
      <c r="V48" s="195"/>
    </row>
    <row r="49" spans="1:22" s="7" customFormat="1" ht="12.75" customHeight="1">
      <c r="A49" s="1032" t="s">
        <v>177</v>
      </c>
      <c r="B49" s="1033"/>
      <c r="C49" s="289">
        <v>2.3999999999999998E-3</v>
      </c>
      <c r="D49" s="1025" t="s">
        <v>165</v>
      </c>
      <c r="E49" s="1026"/>
      <c r="F49" s="286">
        <v>6.3999999999999997E-5</v>
      </c>
      <c r="G49" s="171">
        <f t="shared" si="8"/>
        <v>1.554178176E-2</v>
      </c>
      <c r="H49" s="171">
        <f t="shared" si="8"/>
        <v>6.4615489919999985E-5</v>
      </c>
      <c r="I49" s="171">
        <f t="shared" si="8"/>
        <v>6.4615489919999985E-5</v>
      </c>
      <c r="J49" s="171">
        <f t="shared" si="8"/>
        <v>6.4615489919999985E-5</v>
      </c>
      <c r="K49" s="171">
        <f t="shared" si="8"/>
        <v>6.4615489919999985E-5</v>
      </c>
      <c r="M49" s="1030"/>
      <c r="N49" s="1113" t="s">
        <v>139</v>
      </c>
      <c r="O49" s="1114"/>
      <c r="P49" s="1115"/>
      <c r="Q49" s="1119">
        <v>5.0599999999999998E-6</v>
      </c>
      <c r="R49" s="1120"/>
      <c r="S49" s="172">
        <f t="shared" si="7"/>
        <v>8.1972000000000001E-8</v>
      </c>
      <c r="T49" s="160"/>
      <c r="U49" s="174"/>
      <c r="V49" s="180"/>
    </row>
    <row r="50" spans="1:22" s="7" customFormat="1" ht="13.8" thickBot="1">
      <c r="A50" s="1029" t="s">
        <v>180</v>
      </c>
      <c r="B50" s="183" t="s">
        <v>141</v>
      </c>
      <c r="C50" s="289">
        <v>4.0000000000000001E-3</v>
      </c>
      <c r="D50" s="1027" t="s">
        <v>180</v>
      </c>
      <c r="E50" s="1028"/>
      <c r="F50" s="287">
        <v>2.2000000000000001E-6</v>
      </c>
      <c r="G50" s="171">
        <f t="shared" si="8"/>
        <v>5.3424874800000002E-4</v>
      </c>
      <c r="H50" s="171">
        <f t="shared" si="8"/>
        <v>2.2211574660000001E-6</v>
      </c>
      <c r="I50" s="171">
        <f t="shared" si="8"/>
        <v>2.2211574660000001E-6</v>
      </c>
      <c r="J50" s="171">
        <f t="shared" si="8"/>
        <v>2.2211574660000001E-6</v>
      </c>
      <c r="K50" s="171">
        <f t="shared" si="8"/>
        <v>2.2211574660000001E-6</v>
      </c>
      <c r="M50" s="1030"/>
      <c r="N50" s="1110" t="s">
        <v>140</v>
      </c>
      <c r="O50" s="1111"/>
      <c r="P50" s="1112"/>
      <c r="Q50" s="1119">
        <v>1.8700000000000001E-6</v>
      </c>
      <c r="R50" s="1120"/>
      <c r="S50" s="172">
        <f t="shared" si="7"/>
        <v>3.0294000000000006E-8</v>
      </c>
      <c r="T50" s="160"/>
      <c r="U50" s="174"/>
      <c r="V50" s="180"/>
    </row>
    <row r="51" spans="1:22" s="7" customFormat="1" ht="12.75" customHeight="1">
      <c r="A51" s="1030"/>
      <c r="B51" s="183" t="s">
        <v>145</v>
      </c>
      <c r="C51" s="289">
        <v>4.0000000000000001E-3</v>
      </c>
      <c r="D51" s="193"/>
      <c r="E51" s="193"/>
      <c r="F51" s="194"/>
      <c r="G51" s="184"/>
      <c r="H51" s="184"/>
      <c r="I51" s="184"/>
      <c r="J51" s="184"/>
      <c r="K51" s="184"/>
      <c r="M51" s="1030"/>
      <c r="N51" s="1110" t="s">
        <v>166</v>
      </c>
      <c r="O51" s="1111"/>
      <c r="P51" s="1112"/>
      <c r="Q51" s="1119">
        <v>1.68E-6</v>
      </c>
      <c r="R51" s="1120"/>
      <c r="S51" s="172">
        <f t="shared" si="7"/>
        <v>2.7216000000000004E-8</v>
      </c>
      <c r="T51" s="160"/>
      <c r="U51" s="174"/>
      <c r="V51" s="180"/>
    </row>
    <row r="52" spans="1:22" s="7" customFormat="1" ht="12.75" customHeight="1">
      <c r="A52" s="1030"/>
      <c r="B52" s="183" t="s">
        <v>154</v>
      </c>
      <c r="C52" s="289">
        <v>7.1000000000000004E-3</v>
      </c>
      <c r="D52" s="193"/>
      <c r="E52" s="193"/>
      <c r="F52" s="194"/>
      <c r="G52" s="184"/>
      <c r="H52" s="184"/>
      <c r="I52" s="184"/>
      <c r="J52" s="184"/>
      <c r="K52" s="184"/>
      <c r="M52" s="1030"/>
      <c r="N52" s="1110" t="s">
        <v>167</v>
      </c>
      <c r="O52" s="1111"/>
      <c r="P52" s="1112"/>
      <c r="Q52" s="1119">
        <v>2.5409999999999998E-7</v>
      </c>
      <c r="R52" s="1120"/>
      <c r="S52" s="172">
        <f t="shared" si="7"/>
        <v>4.116420000000001E-9</v>
      </c>
      <c r="T52" s="160"/>
      <c r="U52" s="174"/>
      <c r="V52" s="180"/>
    </row>
    <row r="53" spans="1:22" s="7" customFormat="1" ht="12.75" customHeight="1" thickBot="1">
      <c r="A53" s="1031"/>
      <c r="B53" s="175" t="s">
        <v>155</v>
      </c>
      <c r="C53" s="290">
        <f>SUM(C50:C52)</f>
        <v>1.5100000000000001E-2</v>
      </c>
      <c r="D53" s="193"/>
      <c r="E53" s="193"/>
      <c r="F53" s="194"/>
      <c r="G53" s="184"/>
      <c r="H53" s="184"/>
      <c r="I53" s="184"/>
      <c r="J53" s="184"/>
      <c r="K53" s="184"/>
      <c r="M53" s="1030"/>
      <c r="N53" s="1110" t="s">
        <v>143</v>
      </c>
      <c r="O53" s="1111"/>
      <c r="P53" s="1112"/>
      <c r="Q53" s="1119">
        <v>4.89E-7</v>
      </c>
      <c r="R53" s="1120"/>
      <c r="S53" s="172">
        <f t="shared" si="7"/>
        <v>7.9218000000000005E-9</v>
      </c>
      <c r="T53" s="160"/>
      <c r="U53" s="174"/>
      <c r="V53" s="180"/>
    </row>
    <row r="54" spans="1:22" s="7" customFormat="1" ht="12.75" customHeight="1">
      <c r="A54"/>
      <c r="B54" s="163"/>
      <c r="C54"/>
      <c r="D54" s="193"/>
      <c r="E54" s="193"/>
      <c r="F54" s="194"/>
      <c r="G54" s="184"/>
      <c r="H54" s="184"/>
      <c r="I54" s="184"/>
      <c r="J54" s="184"/>
      <c r="K54" s="184"/>
      <c r="M54" s="1030"/>
      <c r="N54" s="1110" t="s">
        <v>144</v>
      </c>
      <c r="O54" s="1111"/>
      <c r="P54" s="1112"/>
      <c r="Q54" s="1119">
        <v>1.8799999999999999E-7</v>
      </c>
      <c r="R54" s="1120"/>
      <c r="S54" s="172">
        <f t="shared" si="7"/>
        <v>3.0456000000000007E-9</v>
      </c>
      <c r="T54" s="160"/>
      <c r="U54" s="174"/>
      <c r="V54" s="180"/>
    </row>
    <row r="55" spans="1:22" s="7" customFormat="1" ht="12.75" customHeight="1">
      <c r="A55"/>
      <c r="B55" s="163"/>
      <c r="C55"/>
      <c r="D55" s="193"/>
      <c r="E55" s="193"/>
      <c r="F55" s="194"/>
      <c r="G55" s="184"/>
      <c r="H55" s="184"/>
      <c r="I55" s="184"/>
      <c r="J55" s="184"/>
      <c r="K55" s="184"/>
      <c r="M55" s="1030"/>
      <c r="N55" s="1110" t="s">
        <v>145</v>
      </c>
      <c r="O55" s="1111"/>
      <c r="P55" s="1112"/>
      <c r="Q55" s="1119">
        <v>3.53E-7</v>
      </c>
      <c r="R55" s="1120"/>
      <c r="S55" s="172">
        <f t="shared" si="7"/>
        <v>5.7186000000000005E-9</v>
      </c>
      <c r="T55" s="160"/>
      <c r="U55" s="174"/>
      <c r="V55" s="180"/>
    </row>
    <row r="56" spans="1:22" s="7" customFormat="1" ht="12.75" customHeight="1">
      <c r="A56"/>
      <c r="B56" s="163"/>
      <c r="C56"/>
      <c r="D56" s="193"/>
      <c r="E56" s="193"/>
      <c r="F56" s="282"/>
      <c r="G56" s="282"/>
      <c r="H56" s="184"/>
      <c r="I56" s="184"/>
      <c r="J56" s="184"/>
      <c r="K56" s="184"/>
      <c r="M56" s="1030"/>
      <c r="N56" s="1110" t="s">
        <v>146</v>
      </c>
      <c r="O56" s="1111"/>
      <c r="P56" s="1112"/>
      <c r="Q56" s="1119">
        <v>5.8299999999999997E-7</v>
      </c>
      <c r="R56" s="1120"/>
      <c r="S56" s="172">
        <f t="shared" si="7"/>
        <v>9.4446000000000011E-9</v>
      </c>
      <c r="T56" s="160"/>
      <c r="U56" s="174"/>
      <c r="V56" s="180"/>
    </row>
    <row r="57" spans="1:22" s="7" customFormat="1" ht="12.75" customHeight="1">
      <c r="A57"/>
      <c r="B57" s="163"/>
      <c r="C57"/>
      <c r="D57" s="193"/>
      <c r="E57" s="193"/>
      <c r="F57" s="283"/>
      <c r="G57" s="283"/>
      <c r="H57" s="184"/>
      <c r="I57" s="184"/>
      <c r="J57" s="184"/>
      <c r="K57" s="184"/>
      <c r="M57" s="1030"/>
      <c r="N57" s="1110" t="s">
        <v>148</v>
      </c>
      <c r="O57" s="1111"/>
      <c r="P57" s="1112"/>
      <c r="Q57" s="1119">
        <v>7.61E-6</v>
      </c>
      <c r="R57" s="1120"/>
      <c r="S57" s="172">
        <f t="shared" si="7"/>
        <v>1.2328200000000003E-7</v>
      </c>
      <c r="T57" s="160"/>
      <c r="U57" s="174"/>
      <c r="V57" s="180"/>
    </row>
    <row r="58" spans="1:22" s="7" customFormat="1" ht="12.75" customHeight="1">
      <c r="A58"/>
      <c r="B58" s="163"/>
      <c r="C58"/>
      <c r="D58" s="193"/>
      <c r="E58" s="193"/>
      <c r="F58" s="283"/>
      <c r="G58" s="283"/>
      <c r="H58" s="184"/>
      <c r="I58" s="184"/>
      <c r="J58" s="184"/>
      <c r="K58" s="184"/>
      <c r="M58" s="1030"/>
      <c r="N58" s="1110" t="s">
        <v>149</v>
      </c>
      <c r="O58" s="1111"/>
      <c r="P58" s="1112"/>
      <c r="Q58" s="1119">
        <v>2.9200000000000002E-5</v>
      </c>
      <c r="R58" s="1120"/>
      <c r="S58" s="172">
        <f t="shared" si="7"/>
        <v>4.7304000000000011E-7</v>
      </c>
      <c r="T58" s="160"/>
      <c r="U58" s="174"/>
      <c r="V58" s="180"/>
    </row>
    <row r="59" spans="1:22" s="7" customFormat="1" ht="12.75" customHeight="1">
      <c r="A59"/>
      <c r="B59" s="163"/>
      <c r="C59"/>
      <c r="D59" s="193"/>
      <c r="E59" s="193"/>
      <c r="F59" s="283"/>
      <c r="G59" s="283"/>
      <c r="H59" s="184"/>
      <c r="I59" s="184"/>
      <c r="J59" s="184"/>
      <c r="K59" s="184"/>
      <c r="M59" s="1030"/>
      <c r="N59" s="1110" t="s">
        <v>150</v>
      </c>
      <c r="O59" s="1111"/>
      <c r="P59" s="1112"/>
      <c r="Q59" s="1119">
        <v>3.7500000000000001E-7</v>
      </c>
      <c r="R59" s="1120"/>
      <c r="S59" s="172">
        <f t="shared" si="7"/>
        <v>6.0750000000000015E-9</v>
      </c>
      <c r="T59" s="160"/>
      <c r="U59" s="174"/>
      <c r="V59" s="180"/>
    </row>
    <row r="60" spans="1:22" s="7" customFormat="1" ht="12.75" customHeight="1">
      <c r="A60"/>
      <c r="B60" s="163"/>
      <c r="C60"/>
      <c r="D60" s="193"/>
      <c r="E60" s="193"/>
      <c r="F60" s="283"/>
      <c r="G60" s="283"/>
      <c r="H60" s="184"/>
      <c r="I60" s="184"/>
      <c r="J60" s="184"/>
      <c r="K60" s="184"/>
      <c r="M60" s="1030"/>
      <c r="N60" s="1110" t="s">
        <v>153</v>
      </c>
      <c r="O60" s="1111"/>
      <c r="P60" s="1112"/>
      <c r="Q60" s="1119">
        <v>2.94E-5</v>
      </c>
      <c r="R60" s="1120"/>
      <c r="S60" s="172">
        <f t="shared" si="7"/>
        <v>4.7628000000000008E-7</v>
      </c>
      <c r="T60" s="160"/>
      <c r="U60" s="174"/>
      <c r="V60" s="180"/>
    </row>
    <row r="61" spans="1:22" s="7" customFormat="1" ht="12.75" customHeight="1">
      <c r="A61"/>
      <c r="B61" s="163"/>
      <c r="C61"/>
      <c r="D61" s="193"/>
      <c r="E61" s="193"/>
      <c r="F61" s="283"/>
      <c r="G61" s="283"/>
      <c r="H61" s="184"/>
      <c r="I61" s="184"/>
      <c r="J61" s="184"/>
      <c r="K61" s="184"/>
      <c r="M61" s="1030"/>
      <c r="N61" s="1110" t="s">
        <v>154</v>
      </c>
      <c r="O61" s="1111"/>
      <c r="P61" s="1112"/>
      <c r="Q61" s="1119">
        <v>4.78E-6</v>
      </c>
      <c r="R61" s="1120"/>
      <c r="S61" s="172">
        <f t="shared" si="7"/>
        <v>7.7436000000000006E-8</v>
      </c>
      <c r="T61" s="160"/>
      <c r="U61" s="174"/>
      <c r="V61" s="180"/>
    </row>
    <row r="62" spans="1:22" s="7" customFormat="1" ht="12.75" customHeight="1" thickBot="1">
      <c r="A62"/>
      <c r="B62" s="163"/>
      <c r="C62"/>
      <c r="D62" s="193"/>
      <c r="E62" s="193"/>
      <c r="F62" s="283"/>
      <c r="G62" s="283"/>
      <c r="H62" s="184"/>
      <c r="I62" s="184"/>
      <c r="J62" s="184"/>
      <c r="K62" s="184"/>
      <c r="M62" s="1031"/>
      <c r="N62" s="1116" t="s">
        <v>155</v>
      </c>
      <c r="O62" s="1117"/>
      <c r="P62" s="1118"/>
      <c r="Q62" s="1125">
        <f>SUM(Q48:Q61)</f>
        <v>8.326210000000001E-5</v>
      </c>
      <c r="R62" s="1126"/>
      <c r="S62" s="188">
        <f>SUM(S48:S61)</f>
        <v>1.3488460200000002E-6</v>
      </c>
      <c r="T62" s="161"/>
      <c r="U62" s="182"/>
      <c r="V62" s="180"/>
    </row>
    <row r="63" spans="1:22" s="7" customFormat="1" ht="12.75" customHeight="1">
      <c r="A63"/>
      <c r="B63" s="163"/>
      <c r="C63"/>
      <c r="D63"/>
      <c r="E63" s="284"/>
      <c r="F63" s="283"/>
      <c r="G63" s="283"/>
      <c r="H63" s="195"/>
      <c r="N63"/>
      <c r="O63"/>
      <c r="P63"/>
      <c r="Q63"/>
      <c r="R63"/>
      <c r="S63"/>
      <c r="V63" s="195"/>
    </row>
    <row r="64" spans="1:22" s="7" customFormat="1">
      <c r="A64"/>
      <c r="B64" s="163"/>
      <c r="C64"/>
      <c r="D64"/>
      <c r="E64" s="284"/>
      <c r="F64" s="283"/>
      <c r="G64" s="283"/>
      <c r="H64" s="195"/>
      <c r="N64"/>
      <c r="O64"/>
      <c r="P64"/>
      <c r="Q64"/>
      <c r="R64"/>
      <c r="S64"/>
    </row>
    <row r="65" spans="1:21" s="7" customFormat="1">
      <c r="A65"/>
      <c r="B65" s="163"/>
      <c r="C65"/>
      <c r="D65"/>
      <c r="E65" s="284"/>
      <c r="F65" s="283"/>
      <c r="G65" s="283"/>
      <c r="H65" s="195"/>
      <c r="M65"/>
      <c r="N65"/>
      <c r="O65"/>
      <c r="P65"/>
      <c r="Q65"/>
      <c r="R65"/>
      <c r="S65"/>
      <c r="T65"/>
      <c r="U65"/>
    </row>
    <row r="66" spans="1:21" s="7" customFormat="1">
      <c r="A66"/>
      <c r="B66" s="163"/>
      <c r="C66"/>
      <c r="D66"/>
      <c r="E66" s="284"/>
      <c r="F66" s="283"/>
      <c r="G66" s="283"/>
      <c r="H66" s="284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>
      <c r="E67" s="284"/>
      <c r="F67" s="284"/>
      <c r="G67" s="284"/>
      <c r="H67" s="284"/>
    </row>
    <row r="68" spans="1:21">
      <c r="E68" s="284"/>
      <c r="F68" s="284"/>
      <c r="G68" s="284"/>
      <c r="H68" s="284"/>
    </row>
    <row r="69" spans="1:21">
      <c r="E69" s="284"/>
      <c r="F69" s="284"/>
      <c r="G69" s="284"/>
      <c r="H69" s="284"/>
    </row>
    <row r="70" spans="1:21">
      <c r="E70" s="284"/>
      <c r="F70" s="284"/>
      <c r="G70" s="284"/>
      <c r="H70" s="284"/>
    </row>
  </sheetData>
  <mergeCells count="132">
    <mergeCell ref="Q60:R60"/>
    <mergeCell ref="Q52:R52"/>
    <mergeCell ref="Q53:R53"/>
    <mergeCell ref="Q54:R54"/>
    <mergeCell ref="Q61:R61"/>
    <mergeCell ref="Q62:R62"/>
    <mergeCell ref="Q55:R55"/>
    <mergeCell ref="Q56:R56"/>
    <mergeCell ref="Q57:R57"/>
    <mergeCell ref="Q58:R58"/>
    <mergeCell ref="Q59:R59"/>
    <mergeCell ref="Q50:R50"/>
    <mergeCell ref="Q44:R44"/>
    <mergeCell ref="Q45:R45"/>
    <mergeCell ref="Q46:R46"/>
    <mergeCell ref="Q47:R47"/>
    <mergeCell ref="Q51:R51"/>
    <mergeCell ref="Q40:R40"/>
    <mergeCell ref="Q41:R41"/>
    <mergeCell ref="Q42:R42"/>
    <mergeCell ref="Q43:R43"/>
    <mergeCell ref="Q48:R48"/>
    <mergeCell ref="Q49:R49"/>
    <mergeCell ref="N55:P55"/>
    <mergeCell ref="N56:P56"/>
    <mergeCell ref="N57:P57"/>
    <mergeCell ref="N58:P58"/>
    <mergeCell ref="N49:P49"/>
    <mergeCell ref="M48:M62"/>
    <mergeCell ref="N50:P50"/>
    <mergeCell ref="N51:P51"/>
    <mergeCell ref="N62:P62"/>
    <mergeCell ref="N52:P52"/>
    <mergeCell ref="N53:P53"/>
    <mergeCell ref="N54:P54"/>
    <mergeCell ref="N59:P59"/>
    <mergeCell ref="N60:P60"/>
    <mergeCell ref="N61:P61"/>
    <mergeCell ref="N48:P48"/>
    <mergeCell ref="M46:P46"/>
    <mergeCell ref="M47:P47"/>
    <mergeCell ref="M35:P35"/>
    <mergeCell ref="M34:R34"/>
    <mergeCell ref="Q35:R35"/>
    <mergeCell ref="Q36:R36"/>
    <mergeCell ref="M42:P42"/>
    <mergeCell ref="M43:P43"/>
    <mergeCell ref="Q38:R38"/>
    <mergeCell ref="Q39:R39"/>
    <mergeCell ref="M45:P45"/>
    <mergeCell ref="M44:P44"/>
    <mergeCell ref="A1:S1"/>
    <mergeCell ref="M29:N29"/>
    <mergeCell ref="M30:N30"/>
    <mergeCell ref="M31:N31"/>
    <mergeCell ref="M27:N27"/>
    <mergeCell ref="A6:B7"/>
    <mergeCell ref="A4:B5"/>
    <mergeCell ref="A8:B8"/>
    <mergeCell ref="A2:C2"/>
    <mergeCell ref="A3:B3"/>
    <mergeCell ref="M15:N15"/>
    <mergeCell ref="M16:N16"/>
    <mergeCell ref="M17:N17"/>
    <mergeCell ref="M18:N18"/>
    <mergeCell ref="M19:N19"/>
    <mergeCell ref="M2:N2"/>
    <mergeCell ref="M3:N3"/>
    <mergeCell ref="M4:N4"/>
    <mergeCell ref="M5:N5"/>
    <mergeCell ref="M12:N12"/>
    <mergeCell ref="M22:N22"/>
    <mergeCell ref="M23:N23"/>
    <mergeCell ref="M20:N20"/>
    <mergeCell ref="M25:N25"/>
    <mergeCell ref="D6:O7"/>
    <mergeCell ref="D35:E35"/>
    <mergeCell ref="D36:E37"/>
    <mergeCell ref="D41:E41"/>
    <mergeCell ref="M36:P37"/>
    <mergeCell ref="M38:P39"/>
    <mergeCell ref="M40:P40"/>
    <mergeCell ref="M41:P41"/>
    <mergeCell ref="A40:B40"/>
    <mergeCell ref="M26:N26"/>
    <mergeCell ref="M8:N8"/>
    <mergeCell ref="M9:N9"/>
    <mergeCell ref="M10:N10"/>
    <mergeCell ref="S38:U39"/>
    <mergeCell ref="M33:U33"/>
    <mergeCell ref="D38:E39"/>
    <mergeCell ref="A9:B9"/>
    <mergeCell ref="A34:C34"/>
    <mergeCell ref="D34:F34"/>
    <mergeCell ref="A33:C33"/>
    <mergeCell ref="D33:K33"/>
    <mergeCell ref="A13:B13"/>
    <mergeCell ref="A12:B12"/>
    <mergeCell ref="A35:B35"/>
    <mergeCell ref="A36:B37"/>
    <mergeCell ref="A38:B39"/>
    <mergeCell ref="M13:N13"/>
    <mergeCell ref="M14:N14"/>
    <mergeCell ref="M21:N21"/>
    <mergeCell ref="G38:K39"/>
    <mergeCell ref="M28:N28"/>
    <mergeCell ref="M24:N24"/>
    <mergeCell ref="M11:N11"/>
    <mergeCell ref="Q37:R37"/>
    <mergeCell ref="D49:E49"/>
    <mergeCell ref="D50:E50"/>
    <mergeCell ref="A50:A53"/>
    <mergeCell ref="A10:B10"/>
    <mergeCell ref="A11:B11"/>
    <mergeCell ref="D45:E45"/>
    <mergeCell ref="D46:E46"/>
    <mergeCell ref="D47:E47"/>
    <mergeCell ref="D40:E40"/>
    <mergeCell ref="A41:B41"/>
    <mergeCell ref="A14:A31"/>
    <mergeCell ref="D48:E48"/>
    <mergeCell ref="A43:B43"/>
    <mergeCell ref="A44:B44"/>
    <mergeCell ref="D43:E43"/>
    <mergeCell ref="D44:E44"/>
    <mergeCell ref="A42:B42"/>
    <mergeCell ref="A48:B48"/>
    <mergeCell ref="A46:B46"/>
    <mergeCell ref="D42:E42"/>
    <mergeCell ref="A45:B45"/>
    <mergeCell ref="A49:B49"/>
    <mergeCell ref="A47:B47"/>
  </mergeCells>
  <phoneticPr fontId="6" type="noConversion"/>
  <pageMargins left="0.75" right="0.75" top="1" bottom="1" header="0.5" footer="0.5"/>
  <pageSetup paperSize="17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Q49"/>
  <sheetViews>
    <sheetView view="pageBreakPreview" zoomScaleNormal="100" workbookViewId="0">
      <pane xSplit="1" ySplit="3" topLeftCell="B31" activePane="bottomRight" state="frozen"/>
      <selection pane="topRight" activeCell="B1" sqref="B1"/>
      <selection pane="bottomLeft" activeCell="A3" sqref="A3"/>
      <selection pane="bottomRight" activeCell="L54" sqref="L54"/>
    </sheetView>
  </sheetViews>
  <sheetFormatPr defaultColWidth="9.109375" defaultRowHeight="13.2"/>
  <cols>
    <col min="1" max="1" width="7.33203125" style="332" customWidth="1"/>
    <col min="2" max="2" width="11" style="332" bestFit="1" customWidth="1"/>
    <col min="3" max="3" width="2" style="10" bestFit="1" customWidth="1"/>
    <col min="4" max="4" width="35.33203125" style="10" customWidth="1"/>
    <col min="5" max="7" width="8.6640625" style="10" customWidth="1"/>
    <col min="8" max="8" width="13.33203125" style="10" bestFit="1" customWidth="1"/>
    <col min="9" max="10" width="8.6640625" style="10" customWidth="1"/>
    <col min="11" max="11" width="11.5546875" style="10" customWidth="1"/>
    <col min="12" max="13" width="8.6640625" style="10" customWidth="1"/>
    <col min="14" max="14" width="12.33203125" style="10" bestFit="1" customWidth="1"/>
    <col min="15" max="15" width="10.44140625" style="10" customWidth="1"/>
    <col min="16" max="16" width="9.33203125" style="10" bestFit="1" customWidth="1"/>
    <col min="17" max="17" width="12.33203125" style="10" bestFit="1" customWidth="1"/>
    <col min="18" max="16384" width="9.109375" style="10"/>
  </cols>
  <sheetData>
    <row r="1" spans="1:17" ht="13.8" thickBot="1">
      <c r="A1" s="903" t="s">
        <v>127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</row>
    <row r="2" spans="1:17">
      <c r="A2" s="890" t="s">
        <v>0</v>
      </c>
      <c r="B2" s="892" t="s">
        <v>1</v>
      </c>
      <c r="C2" s="894" t="s">
        <v>2</v>
      </c>
      <c r="D2" s="895"/>
      <c r="E2" s="914" t="s">
        <v>253</v>
      </c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</row>
    <row r="3" spans="1:17" ht="16.2" thickBot="1">
      <c r="A3" s="891"/>
      <c r="B3" s="893"/>
      <c r="C3" s="896"/>
      <c r="D3" s="897"/>
      <c r="E3" s="307" t="s">
        <v>79</v>
      </c>
      <c r="F3" s="308" t="s">
        <v>78</v>
      </c>
      <c r="G3" s="308" t="s">
        <v>80</v>
      </c>
      <c r="H3" s="308" t="s">
        <v>193</v>
      </c>
      <c r="I3" s="308" t="s">
        <v>93</v>
      </c>
      <c r="J3" s="308" t="s">
        <v>201</v>
      </c>
      <c r="K3" s="308" t="s">
        <v>77</v>
      </c>
      <c r="L3" s="308" t="s">
        <v>94</v>
      </c>
      <c r="M3" s="308" t="s">
        <v>114</v>
      </c>
      <c r="N3" s="309" t="s">
        <v>197</v>
      </c>
      <c r="O3" s="309" t="s">
        <v>211</v>
      </c>
      <c r="P3" s="309" t="s">
        <v>205</v>
      </c>
      <c r="Q3" s="309" t="s">
        <v>199</v>
      </c>
    </row>
    <row r="4" spans="1:17">
      <c r="A4" s="18">
        <v>22</v>
      </c>
      <c r="B4" s="134" t="s">
        <v>16</v>
      </c>
      <c r="C4" s="898" t="s">
        <v>17</v>
      </c>
      <c r="D4" s="899"/>
      <c r="E4" s="315">
        <f>'22'!D17</f>
        <v>2.2450000000000001</v>
      </c>
      <c r="F4" s="135">
        <f>'22'!E18</f>
        <v>2.0257499999999999</v>
      </c>
      <c r="G4" s="135">
        <f>'22'!E19</f>
        <v>3.2205882352941179E-3</v>
      </c>
      <c r="H4" s="135">
        <f>'22'!E20</f>
        <v>1.0198529411764707E-2</v>
      </c>
      <c r="I4" s="135">
        <f>'22'!E21</f>
        <v>4.0794117647058828E-2</v>
      </c>
      <c r="J4" s="135">
        <f>'22'!E22</f>
        <v>4.0794117647058828E-2</v>
      </c>
      <c r="K4" s="135">
        <f>'22'!E23</f>
        <v>0.76650000000000007</v>
      </c>
      <c r="L4" s="317">
        <f>'22'!D24</f>
        <v>6.0000000000000053</v>
      </c>
      <c r="M4" s="135">
        <v>0</v>
      </c>
      <c r="N4" s="310">
        <f>'22'!D25</f>
        <v>147.25735294117646</v>
      </c>
      <c r="O4" s="410">
        <f>'22'!D26</f>
        <v>2.7769607843137257E-3</v>
      </c>
      <c r="P4" s="410">
        <f>'22'!D27</f>
        <v>2.7769607843137253E-4</v>
      </c>
      <c r="Q4" s="311">
        <f>'22'!D28</f>
        <v>147.40953039215685</v>
      </c>
    </row>
    <row r="5" spans="1:17">
      <c r="A5" s="18">
        <v>23</v>
      </c>
      <c r="B5" s="134" t="s">
        <v>18</v>
      </c>
      <c r="C5" s="898" t="s">
        <v>19</v>
      </c>
      <c r="D5" s="899"/>
      <c r="E5" s="316">
        <f>'23'!D17</f>
        <v>54.027200000000001</v>
      </c>
      <c r="F5" s="118">
        <f>'23'!E18</f>
        <v>0.64824000000000004</v>
      </c>
      <c r="G5" s="118">
        <f>'23'!E19</f>
        <v>1.0305882352941176E-3</v>
      </c>
      <c r="H5" s="118">
        <f>'23'!E20</f>
        <v>3.2635294117647059E-3</v>
      </c>
      <c r="I5" s="118">
        <f>'23'!E21</f>
        <v>1.3054117647058824E-2</v>
      </c>
      <c r="J5" s="118">
        <f>'23'!E22</f>
        <v>1.3054117647058824E-2</v>
      </c>
      <c r="K5" s="118">
        <f>'23'!E23</f>
        <v>0.24528000000000003</v>
      </c>
      <c r="L5" s="318">
        <f>'23'!D24</f>
        <v>150.00000000000014</v>
      </c>
      <c r="M5" s="118">
        <v>0</v>
      </c>
      <c r="N5" s="305">
        <f>'23'!D25</f>
        <v>47.122352941176473</v>
      </c>
      <c r="O5" s="306">
        <f>'23'!D26</f>
        <v>8.8862745098039226E-4</v>
      </c>
      <c r="P5" s="306">
        <f>'23'!D27</f>
        <v>8.8862745098039221E-5</v>
      </c>
      <c r="Q5" s="312">
        <f>'23'!D28</f>
        <v>47.171049725490192</v>
      </c>
    </row>
    <row r="6" spans="1:17">
      <c r="A6" s="18">
        <v>11</v>
      </c>
      <c r="B6" s="384" t="s">
        <v>266</v>
      </c>
      <c r="C6" s="385" t="s">
        <v>267</v>
      </c>
      <c r="D6" s="361"/>
      <c r="E6" s="316">
        <f>'11'!D17</f>
        <v>8.5000000000000006E-2</v>
      </c>
      <c r="F6" s="118">
        <f>'11'!D18</f>
        <v>0.46250000000000002</v>
      </c>
      <c r="G6" s="118">
        <f>'11'!D19</f>
        <v>7.3529411764705881E-4</v>
      </c>
      <c r="H6" s="118">
        <f>'11'!D20</f>
        <v>2.3284313725490196E-3</v>
      </c>
      <c r="I6" s="118">
        <f>'11'!D21</f>
        <v>9.3137254901960783E-3</v>
      </c>
      <c r="J6" s="118">
        <f>'11'!D22</f>
        <v>9.3137254901960783E-3</v>
      </c>
      <c r="K6" s="118">
        <f>'11'!D23</f>
        <v>0.17500000000000002</v>
      </c>
      <c r="L6" s="318">
        <f>'11'!D28</f>
        <v>0</v>
      </c>
      <c r="M6" s="118"/>
      <c r="N6" s="305">
        <f>'11'!D27</f>
        <v>147.40953039215685</v>
      </c>
      <c r="O6" s="305">
        <f>'11'!D25</f>
        <v>2.7769607843137257E-3</v>
      </c>
      <c r="P6" s="306">
        <f>'11'!D26</f>
        <v>2.7769607843137253E-4</v>
      </c>
      <c r="Q6" s="312">
        <f>'11'!D27</f>
        <v>147.40953039215685</v>
      </c>
    </row>
    <row r="7" spans="1:17">
      <c r="A7" s="18">
        <v>12</v>
      </c>
      <c r="B7" s="134" t="s">
        <v>7</v>
      </c>
      <c r="C7" s="898" t="s">
        <v>4</v>
      </c>
      <c r="D7" s="899"/>
      <c r="E7" s="127">
        <f>'12'!D16</f>
        <v>27</v>
      </c>
      <c r="F7" s="118">
        <f>'12'!D17</f>
        <v>57.507352941176471</v>
      </c>
      <c r="G7" s="118">
        <f>'12'!D18</f>
        <v>0.79411764705882348</v>
      </c>
      <c r="H7" s="118">
        <f>'12'!D19</f>
        <v>2.5147058823529411</v>
      </c>
      <c r="I7" s="118">
        <f>'12'!D20</f>
        <v>10.058823529411764</v>
      </c>
      <c r="J7" s="118">
        <f>'12'!D21</f>
        <v>10.058823529411764</v>
      </c>
      <c r="K7" s="118">
        <f>'12'!D22</f>
        <v>7.2794117647058822</v>
      </c>
      <c r="L7" s="118">
        <v>0</v>
      </c>
      <c r="M7" s="120">
        <f>'12'!D23</f>
        <v>6.6176470588235291E-4</v>
      </c>
      <c r="N7" s="306">
        <f>'12'!D25</f>
        <v>158823.5294117647</v>
      </c>
      <c r="O7" s="306">
        <f>'12'!D26</f>
        <v>3.0441176470588234</v>
      </c>
      <c r="P7" s="306">
        <f>'12'!D27</f>
        <v>2.9117647058823533</v>
      </c>
      <c r="Q7" s="313">
        <f>'12'!D28</f>
        <v>159767.33823529413</v>
      </c>
    </row>
    <row r="8" spans="1:17">
      <c r="A8" s="18">
        <v>13</v>
      </c>
      <c r="B8" s="134" t="s">
        <v>8</v>
      </c>
      <c r="C8" s="898" t="s">
        <v>5</v>
      </c>
      <c r="D8" s="899"/>
      <c r="E8" s="127">
        <f>'13'!D16</f>
        <v>9.9019607843137258</v>
      </c>
      <c r="F8" s="118">
        <f>'13'!E17</f>
        <v>0.83176470588235285</v>
      </c>
      <c r="G8" s="118">
        <f>'13'!E18</f>
        <v>5.9411764705882344E-3</v>
      </c>
      <c r="H8" s="118">
        <f>'13'!E19</f>
        <v>1.8813725490196078E-2</v>
      </c>
      <c r="I8" s="118">
        <f>'13'!E20</f>
        <v>7.5254901960784312E-2</v>
      </c>
      <c r="J8" s="118">
        <f>'13'!E21</f>
        <v>7.5254901960784312E-2</v>
      </c>
      <c r="K8" s="118">
        <f>'13'!E22</f>
        <v>5.4460784313725481E-2</v>
      </c>
      <c r="L8" s="118">
        <v>0</v>
      </c>
      <c r="M8" s="120">
        <f>'13'!E23</f>
        <v>4.9509803921568634E-6</v>
      </c>
      <c r="N8" s="305">
        <f>'13'!D24</f>
        <v>11882.35294117647</v>
      </c>
      <c r="O8" s="305">
        <f>'13'!D25</f>
        <v>0.22774509803921567</v>
      </c>
      <c r="P8" s="305">
        <f>'13'!D26</f>
        <v>0.21784313725490198</v>
      </c>
      <c r="Q8" s="312">
        <f>'13'!D27</f>
        <v>11952.963823529411</v>
      </c>
    </row>
    <row r="9" spans="1:17" ht="15.6">
      <c r="A9" s="18">
        <v>14</v>
      </c>
      <c r="B9" s="134" t="s">
        <v>9</v>
      </c>
      <c r="C9" s="898" t="s">
        <v>212</v>
      </c>
      <c r="D9" s="899"/>
      <c r="E9" s="127">
        <v>0</v>
      </c>
      <c r="F9" s="118">
        <f>'14'!E13</f>
        <v>12.702</v>
      </c>
      <c r="G9" s="118">
        <v>0</v>
      </c>
      <c r="H9" s="118">
        <v>0</v>
      </c>
      <c r="I9" s="118">
        <v>0</v>
      </c>
      <c r="J9" s="118">
        <v>0</v>
      </c>
      <c r="K9" s="118">
        <f>'14'!E15</f>
        <v>50</v>
      </c>
      <c r="L9" s="118">
        <f>'14'!E16</f>
        <v>25.55</v>
      </c>
      <c r="M9" s="118">
        <v>0</v>
      </c>
      <c r="N9" s="305">
        <f>'14'!B19</f>
        <v>193033.35870116693</v>
      </c>
      <c r="O9" s="305">
        <v>0</v>
      </c>
      <c r="P9" s="305">
        <v>0</v>
      </c>
      <c r="Q9" s="312">
        <f>'14'!B19</f>
        <v>193033.35870116693</v>
      </c>
    </row>
    <row r="10" spans="1:17">
      <c r="A10" s="18">
        <v>15</v>
      </c>
      <c r="B10" s="134" t="s">
        <v>10</v>
      </c>
      <c r="C10" s="898" t="s">
        <v>6</v>
      </c>
      <c r="D10" s="899"/>
      <c r="E10" s="127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349">
        <f>'15'!E13</f>
        <v>0.01</v>
      </c>
      <c r="L10" s="349">
        <v>0</v>
      </c>
      <c r="M10" s="118">
        <v>0</v>
      </c>
      <c r="N10" s="305">
        <v>0</v>
      </c>
      <c r="O10" s="305">
        <v>0</v>
      </c>
      <c r="P10" s="305">
        <v>0</v>
      </c>
      <c r="Q10" s="312">
        <v>0</v>
      </c>
    </row>
    <row r="11" spans="1:17">
      <c r="A11" s="18">
        <v>16</v>
      </c>
      <c r="B11" s="134" t="s">
        <v>11</v>
      </c>
      <c r="C11" s="898" t="s">
        <v>12</v>
      </c>
      <c r="D11" s="899"/>
      <c r="E11" s="127">
        <v>0</v>
      </c>
      <c r="F11" s="118">
        <f>'16'!E12</f>
        <v>4.5990000000000002</v>
      </c>
      <c r="G11" s="118">
        <v>0</v>
      </c>
      <c r="H11" s="118">
        <v>0</v>
      </c>
      <c r="I11" s="118">
        <v>0</v>
      </c>
      <c r="J11" s="118">
        <v>0</v>
      </c>
      <c r="K11" s="349">
        <f>'16'!E13</f>
        <v>0.96360000000000001</v>
      </c>
      <c r="L11" s="349">
        <f>'16'!E14</f>
        <v>2.1024000000000003</v>
      </c>
      <c r="M11" s="118">
        <v>0</v>
      </c>
      <c r="N11" s="305">
        <f>'16'!E16</f>
        <v>13739</v>
      </c>
      <c r="O11" s="305">
        <f>'16'!E17</f>
        <v>0</v>
      </c>
      <c r="P11" s="305"/>
      <c r="Q11" s="312">
        <f>'16'!E18</f>
        <v>13739</v>
      </c>
    </row>
    <row r="12" spans="1:17">
      <c r="A12" s="18">
        <v>17</v>
      </c>
      <c r="B12" s="134" t="s">
        <v>13</v>
      </c>
      <c r="C12" s="898" t="s">
        <v>14</v>
      </c>
      <c r="D12" s="899"/>
      <c r="E12" s="127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349">
        <f>'17'!D13</f>
        <v>5.4166666666666669E-2</v>
      </c>
      <c r="L12" s="349">
        <f>'17'!E12</f>
        <v>5.6575E-2</v>
      </c>
      <c r="M12" s="118">
        <v>0</v>
      </c>
      <c r="N12" s="305">
        <v>0</v>
      </c>
      <c r="O12" s="305">
        <v>0</v>
      </c>
      <c r="P12" s="305">
        <v>0</v>
      </c>
      <c r="Q12" s="312">
        <v>0</v>
      </c>
    </row>
    <row r="13" spans="1:17">
      <c r="A13" s="18">
        <v>19</v>
      </c>
      <c r="B13" s="134" t="s">
        <v>15</v>
      </c>
      <c r="C13" s="898" t="s">
        <v>115</v>
      </c>
      <c r="D13" s="899"/>
      <c r="E13" s="127">
        <v>0</v>
      </c>
      <c r="F13" s="118">
        <f>'19'!E13</f>
        <v>126.85</v>
      </c>
      <c r="G13" s="118">
        <v>0</v>
      </c>
      <c r="H13" s="118">
        <v>0</v>
      </c>
      <c r="I13" s="118">
        <v>0</v>
      </c>
      <c r="J13" s="118">
        <v>0</v>
      </c>
      <c r="K13" s="349">
        <v>0</v>
      </c>
      <c r="L13" s="349">
        <f>'19'!E14</f>
        <v>50.04</v>
      </c>
      <c r="M13" s="118">
        <v>0</v>
      </c>
      <c r="N13" s="305"/>
      <c r="O13" s="305"/>
      <c r="P13" s="305">
        <v>0</v>
      </c>
      <c r="Q13" s="312"/>
    </row>
    <row r="14" spans="1:17">
      <c r="A14" s="18">
        <v>35</v>
      </c>
      <c r="B14" s="134" t="s">
        <v>217</v>
      </c>
      <c r="C14" s="898" t="s">
        <v>218</v>
      </c>
      <c r="D14" s="899"/>
      <c r="E14" s="127">
        <v>0</v>
      </c>
      <c r="F14" s="118">
        <v>0</v>
      </c>
      <c r="G14" s="118">
        <v>0</v>
      </c>
      <c r="H14" s="118">
        <f>'35'!D16</f>
        <v>10</v>
      </c>
      <c r="I14" s="118">
        <f>'35'!D17</f>
        <v>10</v>
      </c>
      <c r="J14" s="118">
        <f>'35'!D18</f>
        <v>10</v>
      </c>
      <c r="K14" s="349">
        <f>'35'!D19</f>
        <v>0.4</v>
      </c>
      <c r="L14" s="349">
        <f>'35'!D21</f>
        <v>45.833333333333336</v>
      </c>
      <c r="M14" s="118">
        <v>0</v>
      </c>
      <c r="N14" s="305">
        <v>0</v>
      </c>
      <c r="O14" s="305">
        <v>0</v>
      </c>
      <c r="P14" s="305">
        <v>0</v>
      </c>
      <c r="Q14" s="312">
        <v>0</v>
      </c>
    </row>
    <row r="15" spans="1:17">
      <c r="A15" s="18">
        <v>36</v>
      </c>
      <c r="B15" s="134" t="s">
        <v>21</v>
      </c>
      <c r="C15" s="898" t="s">
        <v>22</v>
      </c>
      <c r="D15" s="899"/>
      <c r="E15" s="127">
        <v>0</v>
      </c>
      <c r="F15" s="118">
        <v>0</v>
      </c>
      <c r="G15" s="118">
        <v>0</v>
      </c>
      <c r="H15" s="118">
        <f>'36'!D16</f>
        <v>10</v>
      </c>
      <c r="I15" s="118">
        <f>'36'!D17</f>
        <v>10</v>
      </c>
      <c r="J15" s="118">
        <f>'36'!D18</f>
        <v>10</v>
      </c>
      <c r="K15" s="349">
        <f>'36'!D19</f>
        <v>0.4</v>
      </c>
      <c r="L15" s="349">
        <f>'36'!D21</f>
        <v>45.833333333333336</v>
      </c>
      <c r="M15" s="118">
        <v>0</v>
      </c>
      <c r="N15" s="305">
        <v>0</v>
      </c>
      <c r="O15" s="305">
        <v>0</v>
      </c>
      <c r="P15" s="305">
        <v>0</v>
      </c>
      <c r="Q15" s="312">
        <v>0</v>
      </c>
    </row>
    <row r="16" spans="1:17">
      <c r="A16" s="18">
        <v>37</v>
      </c>
      <c r="B16" s="134" t="s">
        <v>23</v>
      </c>
      <c r="C16" s="898" t="s">
        <v>24</v>
      </c>
      <c r="D16" s="899"/>
      <c r="E16" s="127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349">
        <f>'37'!D12</f>
        <v>2.1999999999999999E-2</v>
      </c>
      <c r="L16" s="349">
        <f>'37'!D13</f>
        <v>20.8</v>
      </c>
      <c r="M16" s="118">
        <v>0</v>
      </c>
      <c r="N16" s="305">
        <f>'37'!D15</f>
        <v>16.666666666666668</v>
      </c>
      <c r="O16" s="305">
        <v>0</v>
      </c>
      <c r="P16" s="305">
        <v>0</v>
      </c>
      <c r="Q16" s="312">
        <f>N16</f>
        <v>16.666666666666668</v>
      </c>
    </row>
    <row r="17" spans="1:17">
      <c r="A17" s="18">
        <v>38</v>
      </c>
      <c r="B17" s="134" t="s">
        <v>25</v>
      </c>
      <c r="C17" s="898" t="s">
        <v>20</v>
      </c>
      <c r="D17" s="899"/>
      <c r="E17" s="127"/>
      <c r="F17" s="118"/>
      <c r="G17" s="118"/>
      <c r="H17" s="118">
        <v>0</v>
      </c>
      <c r="I17" s="118">
        <v>0</v>
      </c>
      <c r="J17" s="118">
        <v>0</v>
      </c>
      <c r="K17" s="349">
        <f>'38'!D12</f>
        <v>2.8000000000000001E-2</v>
      </c>
      <c r="L17" s="349">
        <f>'38'!D13</f>
        <v>11.250000000000002</v>
      </c>
      <c r="M17" s="118"/>
      <c r="N17" s="305">
        <f>'38'!D15</f>
        <v>125</v>
      </c>
      <c r="O17" s="305">
        <v>0</v>
      </c>
      <c r="P17" s="305">
        <v>0</v>
      </c>
      <c r="Q17" s="312">
        <f>N17</f>
        <v>125</v>
      </c>
    </row>
    <row r="18" spans="1:17">
      <c r="A18" s="18">
        <v>39</v>
      </c>
      <c r="B18" s="134" t="s">
        <v>26</v>
      </c>
      <c r="C18" s="898" t="s">
        <v>27</v>
      </c>
      <c r="D18" s="899"/>
      <c r="E18" s="12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349">
        <v>0</v>
      </c>
      <c r="L18" s="349">
        <f>'39'!D12</f>
        <v>0</v>
      </c>
      <c r="M18" s="118">
        <v>0</v>
      </c>
      <c r="N18" s="305">
        <v>0</v>
      </c>
      <c r="O18" s="305">
        <v>0</v>
      </c>
      <c r="P18" s="305">
        <v>0</v>
      </c>
      <c r="Q18" s="312">
        <v>0</v>
      </c>
    </row>
    <row r="19" spans="1:17">
      <c r="A19" s="18">
        <v>40</v>
      </c>
      <c r="B19" s="134" t="s">
        <v>28</v>
      </c>
      <c r="C19" s="898" t="s">
        <v>29</v>
      </c>
      <c r="D19" s="899"/>
      <c r="E19" s="127">
        <v>0</v>
      </c>
      <c r="F19" s="118">
        <v>0</v>
      </c>
      <c r="G19" s="118">
        <v>0</v>
      </c>
      <c r="H19" s="305">
        <f>'40'!D15</f>
        <v>0.75107699999999988</v>
      </c>
      <c r="I19" s="305">
        <f>'40'!D16</f>
        <v>0.22510708156568202</v>
      </c>
      <c r="J19" s="120">
        <f>'40'!D17</f>
        <v>1.3270730028638574E-3</v>
      </c>
      <c r="K19" s="349">
        <v>0</v>
      </c>
      <c r="L19" s="349">
        <f>'40'!D18</f>
        <v>0.66666666666666663</v>
      </c>
      <c r="M19" s="118">
        <v>0</v>
      </c>
      <c r="N19" s="305">
        <v>0</v>
      </c>
      <c r="O19" s="305">
        <v>0</v>
      </c>
      <c r="P19" s="305">
        <v>0</v>
      </c>
      <c r="Q19" s="312">
        <v>0</v>
      </c>
    </row>
    <row r="20" spans="1:17">
      <c r="A20" s="18">
        <v>41</v>
      </c>
      <c r="B20" s="134" t="s">
        <v>30</v>
      </c>
      <c r="C20" s="898" t="s">
        <v>31</v>
      </c>
      <c r="D20" s="899"/>
      <c r="E20" s="127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349">
        <v>0</v>
      </c>
      <c r="L20" s="349">
        <f>'41'!D12</f>
        <v>0.1</v>
      </c>
      <c r="M20" s="118">
        <v>0</v>
      </c>
      <c r="N20" s="305">
        <v>0</v>
      </c>
      <c r="O20" s="305">
        <v>0</v>
      </c>
      <c r="P20" s="305">
        <v>0</v>
      </c>
      <c r="Q20" s="312">
        <v>0</v>
      </c>
    </row>
    <row r="21" spans="1:17">
      <c r="A21" s="330" t="s">
        <v>331</v>
      </c>
      <c r="B21" s="384" t="s">
        <v>332</v>
      </c>
      <c r="C21" s="385" t="s">
        <v>31</v>
      </c>
      <c r="D21" s="458"/>
      <c r="E21" s="485" t="s">
        <v>219</v>
      </c>
      <c r="F21" s="118"/>
      <c r="G21" s="118"/>
      <c r="H21" s="118"/>
      <c r="I21" s="118"/>
      <c r="J21" s="118"/>
      <c r="K21" s="349"/>
      <c r="L21" s="349">
        <f>'41A'!D15</f>
        <v>0.20000000000000018</v>
      </c>
      <c r="M21" s="118"/>
      <c r="N21" s="305"/>
      <c r="O21" s="305"/>
      <c r="P21" s="305"/>
      <c r="Q21" s="312"/>
    </row>
    <row r="22" spans="1:17">
      <c r="A22" s="330" t="s">
        <v>333</v>
      </c>
      <c r="B22" s="384" t="s">
        <v>335</v>
      </c>
      <c r="C22" s="385" t="s">
        <v>336</v>
      </c>
      <c r="D22" s="458"/>
      <c r="E22" s="127"/>
      <c r="F22" s="118"/>
      <c r="G22" s="118"/>
      <c r="H22" s="118"/>
      <c r="I22" s="118"/>
      <c r="J22" s="118"/>
      <c r="K22" s="349"/>
      <c r="L22" s="349"/>
      <c r="M22" s="118"/>
      <c r="N22" s="305"/>
      <c r="O22" s="305"/>
      <c r="P22" s="305"/>
      <c r="Q22" s="312"/>
    </row>
    <row r="23" spans="1:17">
      <c r="A23" s="330" t="s">
        <v>334</v>
      </c>
      <c r="B23" s="384" t="s">
        <v>337</v>
      </c>
      <c r="C23" s="385" t="s">
        <v>336</v>
      </c>
      <c r="D23" s="458"/>
      <c r="E23" s="127"/>
      <c r="F23" s="118"/>
      <c r="G23" s="118"/>
      <c r="H23" s="118"/>
      <c r="I23" s="118"/>
      <c r="J23" s="118"/>
      <c r="K23" s="349"/>
      <c r="L23" s="349"/>
      <c r="M23" s="118"/>
      <c r="N23" s="305"/>
      <c r="O23" s="305"/>
      <c r="P23" s="305"/>
      <c r="Q23" s="312"/>
    </row>
    <row r="24" spans="1:17">
      <c r="A24" s="18">
        <v>44</v>
      </c>
      <c r="B24" s="384" t="s">
        <v>347</v>
      </c>
      <c r="C24" s="898" t="s">
        <v>32</v>
      </c>
      <c r="D24" s="899"/>
      <c r="E24" s="316">
        <f>'44'!D16</f>
        <v>2.4300000000000002</v>
      </c>
      <c r="F24" s="318">
        <f>'44'!D17</f>
        <v>8.9909999999999997</v>
      </c>
      <c r="G24" s="318">
        <f>'44'!D18</f>
        <v>0.14294117647058821</v>
      </c>
      <c r="H24" s="318">
        <f>'44'!D19</f>
        <v>0.45264705882352935</v>
      </c>
      <c r="I24" s="118">
        <f>'44'!D20</f>
        <v>1.8105882352941174</v>
      </c>
      <c r="J24" s="318">
        <f>'44'!D21</f>
        <v>1.8105882352941174</v>
      </c>
      <c r="K24" s="536">
        <f>'44'!D22</f>
        <v>1.3102941176470588</v>
      </c>
      <c r="L24" s="349">
        <v>2.1460900000000001</v>
      </c>
      <c r="M24" s="314">
        <f>'44'!D23</f>
        <v>1.1911764705882352E-4</v>
      </c>
      <c r="N24" s="305">
        <f>'44'!D25</f>
        <v>28588.235294117647</v>
      </c>
      <c r="O24" s="305">
        <f>'44'!D27</f>
        <v>0.54794117647058815</v>
      </c>
      <c r="P24" s="305">
        <f>'44'!D26</f>
        <v>0.15247058823529411</v>
      </c>
      <c r="Q24" s="312">
        <f>'44'!D28</f>
        <v>28647.37005882353</v>
      </c>
    </row>
    <row r="25" spans="1:17">
      <c r="A25" s="18">
        <v>48</v>
      </c>
      <c r="B25" s="384" t="s">
        <v>348</v>
      </c>
      <c r="C25" s="898" t="s">
        <v>32</v>
      </c>
      <c r="D25" s="899"/>
      <c r="E25" s="316">
        <f>'48'!D16</f>
        <v>2.4300000000000002</v>
      </c>
      <c r="F25" s="318">
        <f>'48'!D17</f>
        <v>8.9909999999999997</v>
      </c>
      <c r="G25" s="318">
        <f>'48'!D18</f>
        <v>0.14294117647058821</v>
      </c>
      <c r="H25" s="318">
        <f>'48'!D19</f>
        <v>0.45264705882352935</v>
      </c>
      <c r="I25" s="118">
        <f>'48'!D20</f>
        <v>1.8105882352941174</v>
      </c>
      <c r="J25" s="318">
        <f>'48'!D21</f>
        <v>1.8105882352941174</v>
      </c>
      <c r="K25" s="536">
        <f>'48'!D22</f>
        <v>1.3102941176470588</v>
      </c>
      <c r="L25" s="349">
        <v>2.1460900000000001</v>
      </c>
      <c r="M25" s="314">
        <f>'48'!D23</f>
        <v>1.1911764705882352E-4</v>
      </c>
      <c r="N25" s="305">
        <f>'48'!D25</f>
        <v>28588.235294117647</v>
      </c>
      <c r="O25" s="305">
        <f>'48'!D27</f>
        <v>0.54794117647058815</v>
      </c>
      <c r="P25" s="305">
        <f>'48'!D26</f>
        <v>0.15247058823529411</v>
      </c>
      <c r="Q25" s="312">
        <f>'48'!D28</f>
        <v>28647.37005882353</v>
      </c>
    </row>
    <row r="26" spans="1:17">
      <c r="A26" s="18">
        <v>49</v>
      </c>
      <c r="B26" s="384" t="s">
        <v>349</v>
      </c>
      <c r="C26" s="898" t="s">
        <v>32</v>
      </c>
      <c r="D26" s="899"/>
      <c r="E26" s="316">
        <f>'49'!D16</f>
        <v>2.4300000000000002</v>
      </c>
      <c r="F26" s="318">
        <f>'49'!D17</f>
        <v>8.9909999999999997</v>
      </c>
      <c r="G26" s="318">
        <f>'49'!D18</f>
        <v>0.14294117647058821</v>
      </c>
      <c r="H26" s="318">
        <f>'49'!D19</f>
        <v>0.45264705882352935</v>
      </c>
      <c r="I26" s="118">
        <f>'49'!D20</f>
        <v>1.8105882352941174</v>
      </c>
      <c r="J26" s="318">
        <f>'49'!D21</f>
        <v>1.8105882352941174</v>
      </c>
      <c r="K26" s="536">
        <f>'49'!D22</f>
        <v>1.3102941176470588</v>
      </c>
      <c r="L26" s="349">
        <v>2.1460900000000001</v>
      </c>
      <c r="M26" s="314">
        <f>'49'!D23</f>
        <v>1.1911764705882352E-4</v>
      </c>
      <c r="N26" s="305">
        <f>'49'!D25</f>
        <v>28588.235294117647</v>
      </c>
      <c r="O26" s="305">
        <f>'49'!D27</f>
        <v>0.54794117647058815</v>
      </c>
      <c r="P26" s="305">
        <f>'49'!D26</f>
        <v>0.15247058823529411</v>
      </c>
      <c r="Q26" s="312">
        <f>'49'!D28</f>
        <v>28647.37005882353</v>
      </c>
    </row>
    <row r="27" spans="1:17">
      <c r="A27" s="18">
        <v>47</v>
      </c>
      <c r="B27" s="134" t="s">
        <v>3</v>
      </c>
      <c r="C27" s="898" t="s">
        <v>33</v>
      </c>
      <c r="D27" s="899"/>
      <c r="E27" s="127">
        <v>0</v>
      </c>
      <c r="F27" s="118">
        <v>0</v>
      </c>
      <c r="G27" s="118">
        <v>0</v>
      </c>
      <c r="H27" s="118">
        <f>'47'!D14</f>
        <v>1.25</v>
      </c>
      <c r="I27" s="118">
        <f>'47'!D15</f>
        <v>1.0625</v>
      </c>
      <c r="J27" s="118">
        <f>'47'!D16</f>
        <v>0.375</v>
      </c>
      <c r="K27" s="349">
        <v>0</v>
      </c>
      <c r="L27" s="349">
        <v>0</v>
      </c>
      <c r="M27" s="118">
        <v>0</v>
      </c>
      <c r="N27" s="305">
        <v>0</v>
      </c>
      <c r="O27" s="305">
        <v>0</v>
      </c>
      <c r="P27" s="305">
        <v>0</v>
      </c>
      <c r="Q27" s="312">
        <v>0</v>
      </c>
    </row>
    <row r="28" spans="1:17">
      <c r="A28" s="330" t="s">
        <v>344</v>
      </c>
      <c r="B28" s="134"/>
      <c r="C28" s="900" t="s">
        <v>236</v>
      </c>
      <c r="D28" s="901"/>
      <c r="E28" s="127"/>
      <c r="F28" s="118"/>
      <c r="G28" s="118"/>
      <c r="H28" s="349" t="str">
        <f>'47A'!D15</f>
        <v>*</v>
      </c>
      <c r="I28" s="349" t="str">
        <f>'47A'!D16</f>
        <v>*</v>
      </c>
      <c r="J28" s="349" t="str">
        <f>'47A'!D17</f>
        <v>*</v>
      </c>
      <c r="K28" s="349"/>
      <c r="L28" s="349"/>
      <c r="M28" s="118"/>
      <c r="N28" s="305"/>
      <c r="O28" s="305"/>
      <c r="P28" s="305"/>
      <c r="Q28" s="312"/>
    </row>
    <row r="29" spans="1:17">
      <c r="A29" s="330" t="s">
        <v>345</v>
      </c>
      <c r="B29" s="134"/>
      <c r="C29" s="900" t="s">
        <v>237</v>
      </c>
      <c r="D29" s="901"/>
      <c r="E29" s="127"/>
      <c r="F29" s="118"/>
      <c r="G29" s="118"/>
      <c r="H29" s="349">
        <f>'47B and 47C'!D18</f>
        <v>9.5000000000000084E-2</v>
      </c>
      <c r="I29" s="349">
        <f>'47B and 47C'!D19</f>
        <v>8.0750000000000058E-2</v>
      </c>
      <c r="J29" s="349">
        <f>'47B and 47C'!D20</f>
        <v>2.8500000000000022E-2</v>
      </c>
      <c r="K29" s="349"/>
      <c r="L29" s="349"/>
      <c r="M29" s="118"/>
      <c r="N29" s="305"/>
      <c r="O29" s="305"/>
      <c r="P29" s="305"/>
      <c r="Q29" s="312"/>
    </row>
    <row r="30" spans="1:17">
      <c r="A30" s="330" t="s">
        <v>346</v>
      </c>
      <c r="B30" s="134"/>
      <c r="C30" s="900" t="s">
        <v>238</v>
      </c>
      <c r="D30" s="901"/>
      <c r="E30" s="127"/>
      <c r="F30" s="118"/>
      <c r="G30" s="118"/>
      <c r="H30" s="349">
        <f>'47B and 47C'!D32</f>
        <v>0.50000000000000044</v>
      </c>
      <c r="I30" s="349">
        <f>'47B and 47C'!D33</f>
        <v>0.42500000000000038</v>
      </c>
      <c r="J30" s="349">
        <f>'47B and 47C'!D34</f>
        <v>0.15000000000000013</v>
      </c>
      <c r="K30" s="349"/>
      <c r="L30" s="349"/>
      <c r="M30" s="118"/>
      <c r="N30" s="305"/>
      <c r="O30" s="305"/>
      <c r="P30" s="305"/>
      <c r="Q30" s="312"/>
    </row>
    <row r="31" spans="1:17">
      <c r="A31" s="330" t="s">
        <v>342</v>
      </c>
      <c r="B31" s="134"/>
      <c r="C31" s="467" t="s">
        <v>236</v>
      </c>
      <c r="D31" s="468"/>
      <c r="E31" s="127"/>
      <c r="F31" s="118"/>
      <c r="G31" s="118"/>
      <c r="H31" s="349">
        <f>'47D'!D15</f>
        <v>0.10000000000000009</v>
      </c>
      <c r="I31" s="349">
        <f>'47D'!D16</f>
        <v>8.5000000000000075E-2</v>
      </c>
      <c r="J31" s="349">
        <f>'47D'!D17</f>
        <v>3.0000000000000027E-2</v>
      </c>
      <c r="K31" s="349"/>
      <c r="L31" s="349"/>
      <c r="M31" s="118"/>
      <c r="N31" s="305"/>
      <c r="O31" s="305"/>
      <c r="P31" s="305"/>
      <c r="Q31" s="312"/>
    </row>
    <row r="32" spans="1:17">
      <c r="A32" s="18">
        <v>50</v>
      </c>
      <c r="B32" s="134" t="s">
        <v>34</v>
      </c>
      <c r="C32" s="898" t="s">
        <v>35</v>
      </c>
      <c r="D32" s="899"/>
      <c r="E32" s="127">
        <f>'50'!D15</f>
        <v>0.373832</v>
      </c>
      <c r="F32" s="118">
        <f>'50'!D16</f>
        <v>5.0934609999999996</v>
      </c>
      <c r="G32" s="154">
        <f>'50'!D17</f>
        <v>2.748764705882353E-2</v>
      </c>
      <c r="H32" s="154">
        <f>'50'!D18</f>
        <v>8.7044215686274504E-2</v>
      </c>
      <c r="I32" s="154">
        <f>'50'!D19</f>
        <v>0.34817686274509801</v>
      </c>
      <c r="J32" s="154">
        <f>'50'!D20</f>
        <v>0.34817686274509801</v>
      </c>
      <c r="K32" s="349">
        <f>'50'!D21</f>
        <v>0.25197009803921572</v>
      </c>
      <c r="L32" s="349">
        <v>1.67685</v>
      </c>
      <c r="M32" s="120">
        <f>'50'!D22</f>
        <v>2.2906372549019609E-5</v>
      </c>
      <c r="N32" s="305">
        <f>'50'!D24</f>
        <v>5497.5294117647063</v>
      </c>
      <c r="O32" s="305">
        <f>'50'!D26</f>
        <v>0.10536931372549019</v>
      </c>
      <c r="P32" s="305">
        <f>'50'!D25</f>
        <v>0.10078803921568628</v>
      </c>
      <c r="Q32" s="312">
        <f>'50'!D27</f>
        <v>5530.1984802941179</v>
      </c>
    </row>
    <row r="33" spans="1:17">
      <c r="A33" s="18">
        <v>51</v>
      </c>
      <c r="B33" s="134" t="s">
        <v>36</v>
      </c>
      <c r="C33" s="898" t="s">
        <v>35</v>
      </c>
      <c r="D33" s="899"/>
      <c r="E33" s="127">
        <f>'51'!D15</f>
        <v>0.373832</v>
      </c>
      <c r="F33" s="118">
        <f>'51'!D16</f>
        <v>5.0934609999999996</v>
      </c>
      <c r="G33" s="154">
        <f>'51'!D17</f>
        <v>2.748764705882353E-2</v>
      </c>
      <c r="H33" s="154">
        <f>'51'!D18</f>
        <v>8.7044215686274504E-2</v>
      </c>
      <c r="I33" s="154">
        <f>'51'!D19</f>
        <v>0.34817686274509801</v>
      </c>
      <c r="J33" s="154">
        <f>'51'!D20</f>
        <v>0.34817686274509801</v>
      </c>
      <c r="K33" s="349">
        <f>'51'!D21</f>
        <v>0.25197009803921572</v>
      </c>
      <c r="L33" s="349">
        <v>1.67685</v>
      </c>
      <c r="M33" s="120">
        <f>'51'!D22</f>
        <v>2.2906372549019609E-5</v>
      </c>
      <c r="N33" s="305">
        <f>'51'!D24</f>
        <v>5497.5294117647063</v>
      </c>
      <c r="O33" s="305">
        <f>'51'!D26</f>
        <v>0.10536931372549019</v>
      </c>
      <c r="P33" s="305">
        <f>'51'!D25</f>
        <v>0.10078803921568628</v>
      </c>
      <c r="Q33" s="312">
        <f>'51'!D27</f>
        <v>5530.1984802941179</v>
      </c>
    </row>
    <row r="34" spans="1:17">
      <c r="A34" s="18">
        <v>52</v>
      </c>
      <c r="B34" s="134" t="s">
        <v>37</v>
      </c>
      <c r="C34" s="898" t="s">
        <v>35</v>
      </c>
      <c r="D34" s="899"/>
      <c r="E34" s="127">
        <f>'52'!D15</f>
        <v>0.373832</v>
      </c>
      <c r="F34" s="118">
        <f>'52'!D16</f>
        <v>5.0934609999999996</v>
      </c>
      <c r="G34" s="154">
        <f>'52'!D17</f>
        <v>2.748764705882353E-2</v>
      </c>
      <c r="H34" s="154">
        <f>'52'!D18</f>
        <v>8.7044215686274504E-2</v>
      </c>
      <c r="I34" s="154">
        <f>'52'!D19</f>
        <v>0.34817686274509801</v>
      </c>
      <c r="J34" s="154">
        <f>'52'!D20</f>
        <v>0.34817686274509801</v>
      </c>
      <c r="K34" s="349">
        <f>'52'!D21</f>
        <v>0.25197009803921572</v>
      </c>
      <c r="L34" s="349">
        <v>1.67685</v>
      </c>
      <c r="M34" s="120">
        <f>'52'!D22</f>
        <v>2.2906372549019609E-5</v>
      </c>
      <c r="N34" s="305">
        <f>'52'!D24</f>
        <v>5497.5294117647063</v>
      </c>
      <c r="O34" s="305">
        <f>'52'!D26</f>
        <v>0.10536931372549019</v>
      </c>
      <c r="P34" s="305">
        <f>'52'!D25</f>
        <v>0.10078803921568628</v>
      </c>
      <c r="Q34" s="312">
        <f>'52'!D27</f>
        <v>5530.1984802941179</v>
      </c>
    </row>
    <row r="35" spans="1:17">
      <c r="A35" s="18">
        <v>53</v>
      </c>
      <c r="B35" s="134" t="s">
        <v>38</v>
      </c>
      <c r="C35" s="898" t="s">
        <v>35</v>
      </c>
      <c r="D35" s="899"/>
      <c r="E35" s="127">
        <f>'53'!D15</f>
        <v>0.373832</v>
      </c>
      <c r="F35" s="118">
        <f>'53'!D16</f>
        <v>5.0934609999999996</v>
      </c>
      <c r="G35" s="154">
        <f>'53'!D17</f>
        <v>2.748764705882353E-2</v>
      </c>
      <c r="H35" s="154">
        <f>'53'!D18</f>
        <v>8.7044215686274504E-2</v>
      </c>
      <c r="I35" s="154">
        <f>'53'!D19</f>
        <v>0.34817686274509801</v>
      </c>
      <c r="J35" s="154">
        <f>'53'!D20</f>
        <v>0.34817686274509801</v>
      </c>
      <c r="K35" s="349">
        <f>'53'!D21</f>
        <v>0.25197009803921572</v>
      </c>
      <c r="L35" s="349">
        <v>1.67685</v>
      </c>
      <c r="M35" s="120">
        <f>'53'!D22</f>
        <v>2.2906372549019609E-5</v>
      </c>
      <c r="N35" s="305">
        <f>'53'!D24</f>
        <v>5497.5294117647063</v>
      </c>
      <c r="O35" s="305">
        <f>'52'!D26</f>
        <v>0.10536931372549019</v>
      </c>
      <c r="P35" s="305">
        <f>'53'!D25</f>
        <v>0.10078803921568628</v>
      </c>
      <c r="Q35" s="312">
        <f>'53'!D27</f>
        <v>5530.1984802941179</v>
      </c>
    </row>
    <row r="36" spans="1:17">
      <c r="A36" s="18">
        <v>54</v>
      </c>
      <c r="B36" s="134" t="s">
        <v>39</v>
      </c>
      <c r="C36" s="898" t="s">
        <v>35</v>
      </c>
      <c r="D36" s="899"/>
      <c r="E36" s="127">
        <f>'54'!D15</f>
        <v>0.373832</v>
      </c>
      <c r="F36" s="118">
        <f>'54'!D16</f>
        <v>5.0934609999999996</v>
      </c>
      <c r="G36" s="154">
        <f>'54'!D17</f>
        <v>2.748764705882353E-2</v>
      </c>
      <c r="H36" s="154">
        <f>'54'!D18</f>
        <v>8.7044215686274504E-2</v>
      </c>
      <c r="I36" s="154">
        <f>'54'!D19</f>
        <v>0.34817686274509801</v>
      </c>
      <c r="J36" s="154">
        <f>'54'!D20</f>
        <v>0.34817686274509801</v>
      </c>
      <c r="K36" s="349">
        <f>'54'!D21</f>
        <v>0.25197009803921572</v>
      </c>
      <c r="L36" s="349">
        <v>1.67685</v>
      </c>
      <c r="M36" s="120">
        <f>'54'!D22</f>
        <v>2.2906372549019609E-5</v>
      </c>
      <c r="N36" s="305">
        <f>'54'!D24</f>
        <v>5497.5294117647063</v>
      </c>
      <c r="O36" s="305">
        <f>'54'!D26</f>
        <v>0.10536931372549019</v>
      </c>
      <c r="P36" s="305">
        <f>'54'!D25</f>
        <v>0.10078803921568628</v>
      </c>
      <c r="Q36" s="312">
        <f>'54'!D27</f>
        <v>5530.1984802941179</v>
      </c>
    </row>
    <row r="37" spans="1:17">
      <c r="A37" s="18">
        <v>55</v>
      </c>
      <c r="B37" s="134" t="s">
        <v>40</v>
      </c>
      <c r="C37" s="898" t="s">
        <v>41</v>
      </c>
      <c r="D37" s="899"/>
      <c r="E37" s="127">
        <f>'55'!C8</f>
        <v>36.42</v>
      </c>
      <c r="F37" s="118">
        <f>'55'!D15</f>
        <v>6.0432869999999994</v>
      </c>
      <c r="G37" s="646">
        <f>'55'!D16</f>
        <v>0.18850619999999998</v>
      </c>
      <c r="H37" s="646">
        <f>'55'!D17</f>
        <v>0.41027819999999998</v>
      </c>
      <c r="I37" s="646">
        <f>'55'!D18</f>
        <v>0.41027819999999998</v>
      </c>
      <c r="J37" s="646">
        <f>'55'!D19</f>
        <v>0.41027819999999998</v>
      </c>
      <c r="K37" s="349">
        <f>'55'!D24</f>
        <v>0.11643029999999999</v>
      </c>
      <c r="L37" s="349">
        <v>0</v>
      </c>
      <c r="M37" s="118">
        <v>0</v>
      </c>
      <c r="N37" s="306">
        <f>'55'!D20</f>
        <v>6098.73</v>
      </c>
      <c r="O37" s="305">
        <f>'55'!D22</f>
        <v>0.47680980000000001</v>
      </c>
      <c r="P37" s="305">
        <f>'55'!D21</f>
        <v>0.166329</v>
      </c>
      <c r="Q37" s="313">
        <f>'55'!D23</f>
        <v>6160.2162870000002</v>
      </c>
    </row>
    <row r="38" spans="1:17">
      <c r="A38" s="18">
        <v>56</v>
      </c>
      <c r="B38" s="134" t="s">
        <v>42</v>
      </c>
      <c r="C38" s="898" t="s">
        <v>41</v>
      </c>
      <c r="D38" s="899"/>
      <c r="E38" s="127">
        <f>'56'!C8</f>
        <v>36.42</v>
      </c>
      <c r="F38" s="118">
        <f>'56'!D15</f>
        <v>6.0432869999999994</v>
      </c>
      <c r="G38" s="646">
        <f>'56'!D16</f>
        <v>0.18850619999999998</v>
      </c>
      <c r="H38" s="646">
        <f>'56'!D17</f>
        <v>0.41027819999999998</v>
      </c>
      <c r="I38" s="646">
        <f>'56'!D18</f>
        <v>0.41027819999999998</v>
      </c>
      <c r="J38" s="646">
        <f>'56'!D19</f>
        <v>0.41027819999999998</v>
      </c>
      <c r="K38" s="349">
        <f>'56'!D24</f>
        <v>0.11643029999999999</v>
      </c>
      <c r="L38" s="349">
        <v>0</v>
      </c>
      <c r="M38" s="118">
        <v>0</v>
      </c>
      <c r="N38" s="306">
        <f>'56'!D20</f>
        <v>6098.73</v>
      </c>
      <c r="O38" s="305">
        <f>'56'!D22</f>
        <v>0.47680980000000001</v>
      </c>
      <c r="P38" s="305">
        <f>'56'!D21</f>
        <v>0.166329</v>
      </c>
      <c r="Q38" s="313">
        <f>'56'!D23</f>
        <v>6160.2162870000002</v>
      </c>
    </row>
    <row r="39" spans="1:17">
      <c r="A39" s="18">
        <v>57</v>
      </c>
      <c r="B39" s="134" t="s">
        <v>43</v>
      </c>
      <c r="C39" s="898" t="s">
        <v>41</v>
      </c>
      <c r="D39" s="899"/>
      <c r="E39" s="127">
        <f>'57'!D14</f>
        <v>2.2731629999999998</v>
      </c>
      <c r="F39" s="118">
        <f>'57'!D15</f>
        <v>6.0432869999999994</v>
      </c>
      <c r="G39" s="646">
        <f>'57'!D16</f>
        <v>0.18850619999999998</v>
      </c>
      <c r="H39" s="646">
        <f>'57'!D17</f>
        <v>0.41027819999999998</v>
      </c>
      <c r="I39" s="646">
        <f>'57'!D18</f>
        <v>0.41027819999999998</v>
      </c>
      <c r="J39" s="646">
        <f>'57'!D19</f>
        <v>0.41027819999999998</v>
      </c>
      <c r="K39" s="349">
        <f>'57'!D24</f>
        <v>0.11643029999999999</v>
      </c>
      <c r="L39" s="349">
        <v>0</v>
      </c>
      <c r="M39" s="118">
        <v>0</v>
      </c>
      <c r="N39" s="306">
        <f>'57'!D20</f>
        <v>6098.73</v>
      </c>
      <c r="O39" s="305">
        <f>'57'!D22</f>
        <v>0.47680980000000001</v>
      </c>
      <c r="P39" s="305">
        <f>'57'!D21</f>
        <v>0.166329</v>
      </c>
      <c r="Q39" s="313">
        <f>'57'!D23</f>
        <v>6160.2162870000002</v>
      </c>
    </row>
    <row r="40" spans="1:17">
      <c r="A40" s="18">
        <v>58</v>
      </c>
      <c r="B40" s="134" t="s">
        <v>44</v>
      </c>
      <c r="C40" s="898" t="s">
        <v>41</v>
      </c>
      <c r="D40" s="899"/>
      <c r="E40" s="127">
        <f>'58'!D14</f>
        <v>2.2731629999999998</v>
      </c>
      <c r="F40" s="118">
        <f>'58'!D15</f>
        <v>6.0432869999999994</v>
      </c>
      <c r="G40" s="646">
        <f>'58'!D16</f>
        <v>0.18850619999999998</v>
      </c>
      <c r="H40" s="646">
        <f>'58'!D17</f>
        <v>0.41027819999999998</v>
      </c>
      <c r="I40" s="646">
        <f>'58'!D18</f>
        <v>0.41027819999999998</v>
      </c>
      <c r="J40" s="646">
        <f>'58'!D19</f>
        <v>0.41027819999999998</v>
      </c>
      <c r="K40" s="349">
        <f>'58'!D24</f>
        <v>0.11643029999999999</v>
      </c>
      <c r="L40" s="349">
        <v>0</v>
      </c>
      <c r="M40" s="118">
        <v>0</v>
      </c>
      <c r="N40" s="306">
        <f>'58'!D20</f>
        <v>6098.73</v>
      </c>
      <c r="O40" s="305">
        <f>'58'!D22</f>
        <v>0.47680980000000001</v>
      </c>
      <c r="P40" s="305">
        <f>'58'!D21</f>
        <v>0.166329</v>
      </c>
      <c r="Q40" s="313">
        <f>'58'!D23</f>
        <v>6160.2162870000002</v>
      </c>
    </row>
    <row r="41" spans="1:17">
      <c r="A41" s="18">
        <v>59</v>
      </c>
      <c r="B41" s="134" t="s">
        <v>45</v>
      </c>
      <c r="C41" s="898" t="s">
        <v>41</v>
      </c>
      <c r="D41" s="899"/>
      <c r="E41" s="127">
        <f>'59'!D14</f>
        <v>2.2731629999999998</v>
      </c>
      <c r="F41" s="118">
        <f>'59'!D15</f>
        <v>6.0432869999999994</v>
      </c>
      <c r="G41" s="646">
        <f>'59'!D16</f>
        <v>0.18850619999999998</v>
      </c>
      <c r="H41" s="646">
        <f>'59'!D17</f>
        <v>0.41027819999999998</v>
      </c>
      <c r="I41" s="646">
        <f>'59'!D18</f>
        <v>0.41027819999999998</v>
      </c>
      <c r="J41" s="646">
        <f>'59'!D19</f>
        <v>0.41027819999999998</v>
      </c>
      <c r="K41" s="349">
        <f>'59'!D24</f>
        <v>0.11643029999999999</v>
      </c>
      <c r="L41" s="349">
        <v>0</v>
      </c>
      <c r="M41" s="118">
        <v>0</v>
      </c>
      <c r="N41" s="306">
        <f>'59'!D20</f>
        <v>6098.73</v>
      </c>
      <c r="O41" s="305">
        <f>'59'!D22</f>
        <v>0.47680980000000001</v>
      </c>
      <c r="P41" s="305">
        <f>'59'!D21</f>
        <v>0.166329</v>
      </c>
      <c r="Q41" s="313">
        <f>'59'!D23</f>
        <v>6160.2162870000002</v>
      </c>
    </row>
    <row r="42" spans="1:17">
      <c r="A42" s="18">
        <v>60</v>
      </c>
      <c r="B42" s="134" t="s">
        <v>46</v>
      </c>
      <c r="C42" s="898" t="s">
        <v>47</v>
      </c>
      <c r="D42" s="899"/>
      <c r="E42" s="127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349">
        <v>0</v>
      </c>
      <c r="L42" s="349">
        <f>'60'!D12</f>
        <v>1.75</v>
      </c>
      <c r="M42" s="118">
        <v>0</v>
      </c>
      <c r="N42" s="305">
        <v>0</v>
      </c>
      <c r="O42" s="305">
        <v>0</v>
      </c>
      <c r="P42" s="305">
        <v>0</v>
      </c>
      <c r="Q42" s="312">
        <v>0</v>
      </c>
    </row>
    <row r="43" spans="1:17">
      <c r="A43" s="18">
        <v>61</v>
      </c>
      <c r="B43" s="134" t="s">
        <v>48</v>
      </c>
      <c r="C43" s="898" t="s">
        <v>49</v>
      </c>
      <c r="D43" s="899"/>
      <c r="E43" s="127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349">
        <v>0</v>
      </c>
      <c r="L43" s="349">
        <f>'61'!D12</f>
        <v>2.7083333333333334E-2</v>
      </c>
      <c r="M43" s="118">
        <v>0</v>
      </c>
      <c r="N43" s="305">
        <v>0</v>
      </c>
      <c r="O43" s="305">
        <v>0</v>
      </c>
      <c r="P43" s="305">
        <v>0</v>
      </c>
      <c r="Q43" s="312">
        <v>0</v>
      </c>
    </row>
    <row r="44" spans="1:17">
      <c r="A44" s="18">
        <v>65</v>
      </c>
      <c r="B44" s="209" t="s">
        <v>190</v>
      </c>
      <c r="C44" s="898" t="s">
        <v>117</v>
      </c>
      <c r="D44" s="899"/>
      <c r="E44" s="127">
        <f>'65'!D13</f>
        <v>11.907000000000002</v>
      </c>
      <c r="F44" s="118">
        <f>'65'!D14</f>
        <v>2.5649999999999999</v>
      </c>
      <c r="G44" s="118">
        <f>'65'!D15</f>
        <v>0.78300000000000003</v>
      </c>
      <c r="H44" s="118">
        <f>'65'!D16</f>
        <v>0.83700000000000008</v>
      </c>
      <c r="I44" s="118">
        <f>'65'!D17</f>
        <v>0.83700000000000008</v>
      </c>
      <c r="J44" s="118">
        <f>'65'!D18</f>
        <v>0.83700000000000008</v>
      </c>
      <c r="K44" s="349">
        <f>'65'!D20</f>
        <v>0.97199999999999998</v>
      </c>
      <c r="L44" s="349">
        <v>0</v>
      </c>
      <c r="M44" s="118">
        <v>0</v>
      </c>
      <c r="N44" s="305">
        <f>'65'!D19</f>
        <v>442.8</v>
      </c>
      <c r="O44" s="305">
        <v>0</v>
      </c>
      <c r="P44" s="305">
        <v>0</v>
      </c>
      <c r="Q44" s="312">
        <f>N44</f>
        <v>442.8</v>
      </c>
    </row>
    <row r="45" spans="1:17">
      <c r="A45" s="18">
        <v>66</v>
      </c>
      <c r="B45" s="209" t="s">
        <v>191</v>
      </c>
      <c r="C45" s="898" t="s">
        <v>112</v>
      </c>
      <c r="D45" s="899"/>
      <c r="E45" s="127">
        <f>'66'!D13</f>
        <v>3.423</v>
      </c>
      <c r="F45" s="118">
        <f>'66'!D14</f>
        <v>2.0790000000000002</v>
      </c>
      <c r="G45" s="120">
        <f>'66'!D15</f>
        <v>0.17640000000000003</v>
      </c>
      <c r="H45" s="120">
        <f>'66'!D16</f>
        <v>0.21000000000000002</v>
      </c>
      <c r="I45" s="120">
        <f>'66'!D16</f>
        <v>0.21000000000000002</v>
      </c>
      <c r="J45" s="120">
        <f>'66'!D18</f>
        <v>0.21000000000000002</v>
      </c>
      <c r="K45" s="349">
        <f>'66'!D17</f>
        <v>0.21000000000000002</v>
      </c>
      <c r="L45" s="349">
        <v>0</v>
      </c>
      <c r="M45" s="118">
        <v>0</v>
      </c>
      <c r="N45" s="305">
        <f>'66'!D19</f>
        <v>323.40000000000003</v>
      </c>
      <c r="O45" s="305">
        <v>0</v>
      </c>
      <c r="P45" s="305">
        <v>0</v>
      </c>
      <c r="Q45" s="312">
        <f>N45</f>
        <v>323.40000000000003</v>
      </c>
    </row>
    <row r="46" spans="1:17">
      <c r="A46" s="792" t="s">
        <v>560</v>
      </c>
      <c r="B46" s="793" t="s">
        <v>3</v>
      </c>
      <c r="C46" s="794" t="s">
        <v>561</v>
      </c>
      <c r="D46" s="785"/>
      <c r="E46" s="795"/>
      <c r="F46" s="796"/>
      <c r="G46" s="788"/>
      <c r="H46" s="797"/>
      <c r="I46" s="788"/>
      <c r="J46" s="788"/>
      <c r="K46" s="798"/>
      <c r="L46" s="799">
        <f>'NH3 Fugitives'!L22</f>
        <v>0.49838146782600035</v>
      </c>
      <c r="M46" s="789"/>
      <c r="N46" s="790"/>
      <c r="O46" s="790"/>
      <c r="P46" s="790"/>
      <c r="Q46" s="791"/>
    </row>
    <row r="47" spans="1:17" ht="13.8" thickBot="1">
      <c r="A47" s="24" t="s">
        <v>110</v>
      </c>
      <c r="B47" s="800" t="s">
        <v>3</v>
      </c>
      <c r="C47" s="801" t="s">
        <v>399</v>
      </c>
      <c r="D47" s="802"/>
      <c r="E47" s="803">
        <f>IEU!D18</f>
        <v>0.67080980392156864</v>
      </c>
      <c r="F47" s="804">
        <f>IEU!D19</f>
        <v>0.28545098039215688</v>
      </c>
      <c r="G47" s="804">
        <f>IEU!D20</f>
        <v>4.281764705882353E-3</v>
      </c>
      <c r="H47" s="804">
        <f>IEU!D21</f>
        <v>1.3558921568627451E-2</v>
      </c>
      <c r="I47" s="804">
        <f>IEU!D22</f>
        <v>5.4235686274509802E-2</v>
      </c>
      <c r="J47" s="804">
        <f>IEU!D23</f>
        <v>5.4235686274509802E-2</v>
      </c>
      <c r="K47" s="804">
        <f>IEU!D24</f>
        <v>3.924950980392157E-2</v>
      </c>
      <c r="L47" s="805">
        <v>0</v>
      </c>
      <c r="M47" s="804">
        <f>IEU!D25</f>
        <v>3.5681372549019609E-6</v>
      </c>
      <c r="N47" s="806">
        <f>IEU!D26</f>
        <v>856.35294117647061</v>
      </c>
      <c r="O47" s="806">
        <f>IEU!D28</f>
        <v>1.6413431372549019E-2</v>
      </c>
      <c r="P47" s="806">
        <f>IEU!D27</f>
        <v>1.5699803921568629E-2</v>
      </c>
      <c r="Q47" s="807">
        <f>IEU!D29</f>
        <v>861.44181852941176</v>
      </c>
    </row>
    <row r="48" spans="1:17">
      <c r="A48" s="902" t="s">
        <v>118</v>
      </c>
      <c r="B48" s="902"/>
      <c r="C48" s="902"/>
      <c r="D48" s="902"/>
      <c r="E48" s="217">
        <f t="shared" ref="E48:Q48" si="0">SUM(E4:E47)</f>
        <v>198.07861958823537</v>
      </c>
      <c r="F48" s="217">
        <f t="shared" si="0"/>
        <v>293.21279862745104</v>
      </c>
      <c r="G48" s="217">
        <f t="shared" si="0"/>
        <v>3.2775198235294112</v>
      </c>
      <c r="H48" s="217">
        <f t="shared" si="0"/>
        <v>30.150499274509798</v>
      </c>
      <c r="I48" s="217">
        <f t="shared" si="0"/>
        <v>42.400873179604915</v>
      </c>
      <c r="J48" s="217">
        <f t="shared" si="0"/>
        <v>41.107343171042096</v>
      </c>
      <c r="K48" s="217">
        <f t="shared" si="0"/>
        <v>67.392553068627421</v>
      </c>
      <c r="L48" s="217">
        <f>SUM(L4:L47)</f>
        <v>375.53029313449287</v>
      </c>
      <c r="M48" s="218">
        <f t="shared" si="0"/>
        <v>1.1421686274509805E-3</v>
      </c>
      <c r="N48" s="218">
        <f t="shared" si="0"/>
        <v>523330.25283940212</v>
      </c>
      <c r="O48" s="218">
        <f t="shared" si="0"/>
        <v>7.8494378235294127</v>
      </c>
      <c r="P48" s="218">
        <f t="shared" si="0"/>
        <v>4.9389488627450993</v>
      </c>
      <c r="Q48" s="218">
        <f t="shared" si="0"/>
        <v>524998.14336863765</v>
      </c>
    </row>
    <row r="49" spans="1:17">
      <c r="A49" s="333"/>
      <c r="B49" s="333"/>
      <c r="C49" s="333"/>
      <c r="D49" s="333"/>
      <c r="E49" s="217"/>
      <c r="F49" s="217"/>
      <c r="G49" s="217"/>
      <c r="H49" s="217"/>
      <c r="I49" s="217"/>
      <c r="J49" s="217"/>
      <c r="K49" s="217"/>
      <c r="L49" s="220"/>
      <c r="M49" s="219"/>
      <c r="N49" s="304"/>
      <c r="O49" s="303"/>
      <c r="P49" s="303"/>
      <c r="Q49" s="303"/>
    </row>
  </sheetData>
  <mergeCells count="43">
    <mergeCell ref="A48:D48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C18:D18"/>
    <mergeCell ref="C19:D19"/>
    <mergeCell ref="C20:D20"/>
    <mergeCell ref="C24:D24"/>
    <mergeCell ref="C25:D25"/>
    <mergeCell ref="C26:D26"/>
    <mergeCell ref="C27:D27"/>
    <mergeCell ref="C28:D28"/>
    <mergeCell ref="C29:D29"/>
    <mergeCell ref="C30:D30"/>
    <mergeCell ref="C32:D32"/>
    <mergeCell ref="C17:D17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4:D4"/>
    <mergeCell ref="A1:Q1"/>
    <mergeCell ref="A2:A3"/>
    <mergeCell ref="B2:B3"/>
    <mergeCell ref="C2:D3"/>
    <mergeCell ref="E2:Q2"/>
  </mergeCells>
  <pageMargins left="0.5" right="0.5" top="0.5" bottom="0.5" header="0.5" footer="0.5"/>
  <pageSetup paperSize="17" scale="8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37"/>
  <sheetViews>
    <sheetView view="pageBreakPreview" zoomScale="74" zoomScaleNormal="90" workbookViewId="0">
      <selection activeCell="C1" sqref="C1"/>
    </sheetView>
  </sheetViews>
  <sheetFormatPr defaultColWidth="9.109375" defaultRowHeight="13.2"/>
  <cols>
    <col min="1" max="1" width="7.33203125" style="205" customWidth="1"/>
    <col min="2" max="2" width="2" style="37" bestFit="1" customWidth="1"/>
    <col min="3" max="3" width="31.109375" style="37" customWidth="1"/>
    <col min="4" max="5" width="8.5546875" style="206" bestFit="1" customWidth="1"/>
    <col min="6" max="6" width="8.44140625" style="206" bestFit="1" customWidth="1"/>
    <col min="7" max="7" width="8.88671875" style="206" bestFit="1" customWidth="1"/>
    <col min="8" max="8" width="8.44140625" style="206" bestFit="1" customWidth="1"/>
    <col min="9" max="9" width="8.5546875" style="206" bestFit="1" customWidth="1"/>
    <col min="10" max="10" width="8.44140625" style="206" bestFit="1" customWidth="1"/>
    <col min="11" max="13" width="8.5546875" style="206" bestFit="1" customWidth="1"/>
    <col min="14" max="15" width="8.6640625" style="206" bestFit="1" customWidth="1"/>
    <col min="16" max="16" width="8.5546875" style="206" bestFit="1" customWidth="1"/>
    <col min="17" max="17" width="8.5546875" style="215" bestFit="1" customWidth="1"/>
    <col min="18" max="18" width="8.5546875" style="206" bestFit="1" customWidth="1"/>
    <col min="19" max="19" width="8.6640625" style="206" bestFit="1" customWidth="1"/>
    <col min="20" max="20" width="8.33203125" style="206" bestFit="1" customWidth="1"/>
    <col min="21" max="22" width="8.6640625" style="206" bestFit="1" customWidth="1"/>
    <col min="23" max="23" width="8.5546875" style="206" bestFit="1" customWidth="1"/>
    <col min="24" max="24" width="8.6640625" style="206" bestFit="1" customWidth="1"/>
    <col min="25" max="25" width="13.109375" style="206" customWidth="1"/>
    <col min="26" max="26" width="8.88671875" style="206" bestFit="1" customWidth="1"/>
    <col min="27" max="16384" width="9.109375" style="206"/>
  </cols>
  <sheetData>
    <row r="1" spans="1:27">
      <c r="A1" s="222" t="s">
        <v>192</v>
      </c>
    </row>
    <row r="3" spans="1:27">
      <c r="D3" s="917" t="s">
        <v>161</v>
      </c>
      <c r="E3" s="917" t="s">
        <v>162</v>
      </c>
      <c r="F3" s="917" t="s">
        <v>171</v>
      </c>
      <c r="G3" s="917" t="s">
        <v>132</v>
      </c>
      <c r="H3" s="917" t="s">
        <v>179</v>
      </c>
      <c r="I3" s="917" t="s">
        <v>163</v>
      </c>
      <c r="J3" s="917" t="s">
        <v>172</v>
      </c>
      <c r="K3" s="917" t="s">
        <v>173</v>
      </c>
      <c r="L3" s="917" t="s">
        <v>174</v>
      </c>
      <c r="M3" s="917" t="s">
        <v>133</v>
      </c>
      <c r="N3" s="917" t="s">
        <v>181</v>
      </c>
      <c r="O3" s="917" t="s">
        <v>134</v>
      </c>
      <c r="P3" s="917" t="s">
        <v>135</v>
      </c>
      <c r="Q3" s="922" t="s">
        <v>63</v>
      </c>
      <c r="R3" s="917" t="s">
        <v>175</v>
      </c>
      <c r="S3" s="917" t="s">
        <v>187</v>
      </c>
      <c r="T3" s="917" t="s">
        <v>136</v>
      </c>
      <c r="U3" s="917" t="s">
        <v>176</v>
      </c>
      <c r="V3" s="917" t="s">
        <v>180</v>
      </c>
      <c r="W3" s="917" t="s">
        <v>177</v>
      </c>
      <c r="X3" s="917" t="s">
        <v>182</v>
      </c>
      <c r="Y3" s="917" t="s">
        <v>137</v>
      </c>
      <c r="Z3" s="917" t="s">
        <v>165</v>
      </c>
    </row>
    <row r="4" spans="1:27"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  <c r="P4" s="917"/>
      <c r="Q4" s="922"/>
      <c r="R4" s="917"/>
      <c r="S4" s="917"/>
      <c r="T4" s="917"/>
      <c r="U4" s="917"/>
      <c r="V4" s="917"/>
      <c r="W4" s="917"/>
      <c r="X4" s="917"/>
      <c r="Y4" s="917"/>
      <c r="Z4" s="917"/>
    </row>
    <row r="5" spans="1:27"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22"/>
      <c r="R5" s="917"/>
      <c r="S5" s="917"/>
      <c r="T5" s="917"/>
      <c r="U5" s="917"/>
      <c r="V5" s="917"/>
      <c r="W5" s="917"/>
      <c r="X5" s="917"/>
      <c r="Y5" s="917"/>
      <c r="Z5" s="917"/>
    </row>
    <row r="6" spans="1:27"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22"/>
      <c r="R6" s="917"/>
      <c r="S6" s="917"/>
      <c r="T6" s="917"/>
      <c r="U6" s="917"/>
      <c r="V6" s="917"/>
      <c r="W6" s="917"/>
      <c r="X6" s="917"/>
      <c r="Y6" s="917"/>
      <c r="Z6" s="917"/>
    </row>
    <row r="7" spans="1:27"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922"/>
      <c r="R7" s="917"/>
      <c r="S7" s="917"/>
      <c r="T7" s="917"/>
      <c r="U7" s="917"/>
      <c r="V7" s="917"/>
      <c r="W7" s="917"/>
      <c r="X7" s="917"/>
      <c r="Y7" s="917"/>
      <c r="Z7" s="917"/>
    </row>
    <row r="8" spans="1:27"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22"/>
      <c r="R8" s="917"/>
      <c r="S8" s="917"/>
      <c r="T8" s="917"/>
      <c r="U8" s="917"/>
      <c r="V8" s="917"/>
      <c r="W8" s="917"/>
      <c r="X8" s="917"/>
      <c r="Y8" s="917"/>
      <c r="Z8" s="917"/>
    </row>
    <row r="9" spans="1:27"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22"/>
      <c r="R9" s="917"/>
      <c r="S9" s="917"/>
      <c r="T9" s="917"/>
      <c r="U9" s="917"/>
      <c r="V9" s="917"/>
      <c r="W9" s="917"/>
      <c r="X9" s="917"/>
      <c r="Y9" s="917"/>
      <c r="Z9" s="917"/>
    </row>
    <row r="10" spans="1:27" ht="13.8" thickBot="1"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22"/>
      <c r="R10" s="917"/>
      <c r="S10" s="917"/>
      <c r="T10" s="917"/>
      <c r="U10" s="917"/>
      <c r="V10" s="917"/>
      <c r="W10" s="917"/>
      <c r="X10" s="917"/>
      <c r="Y10" s="917"/>
      <c r="Z10" s="917"/>
    </row>
    <row r="11" spans="1:27" ht="27" thickBot="1">
      <c r="A11" s="207" t="s">
        <v>0</v>
      </c>
      <c r="B11" s="919" t="s">
        <v>2</v>
      </c>
      <c r="C11" s="920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23"/>
      <c r="R11" s="918"/>
      <c r="S11" s="918"/>
      <c r="T11" s="918"/>
      <c r="U11" s="918"/>
      <c r="V11" s="918"/>
      <c r="W11" s="918"/>
      <c r="X11" s="918"/>
      <c r="Y11" s="918"/>
      <c r="Z11" s="918"/>
    </row>
    <row r="12" spans="1:27">
      <c r="A12" s="208">
        <v>12</v>
      </c>
      <c r="B12" s="915" t="s">
        <v>4</v>
      </c>
      <c r="C12" s="916"/>
      <c r="D12" s="199">
        <v>0</v>
      </c>
      <c r="E12" s="200">
        <v>0</v>
      </c>
      <c r="F12" s="200">
        <v>0</v>
      </c>
      <c r="G12" s="201">
        <f>'HAP Calcs'!$D$8</f>
        <v>1.2173823529411765E-2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1">
        <f>'HAP Calcs'!$D$9</f>
        <v>6.956470588235294E-3</v>
      </c>
      <c r="N12" s="201"/>
      <c r="O12" s="201">
        <f>'HAP Calcs'!$D$10</f>
        <v>0.43477941176470586</v>
      </c>
      <c r="P12" s="202">
        <f>'HAP Calcs'!$D$11</f>
        <v>10.43470588235294</v>
      </c>
      <c r="Q12" s="204">
        <f>'Crit PTE TPY Summary'!M7</f>
        <v>2.8985294117647056E-3</v>
      </c>
      <c r="R12" s="200">
        <v>0</v>
      </c>
      <c r="S12" s="200">
        <v>0</v>
      </c>
      <c r="T12" s="201">
        <f>'HAP Calcs'!$D$12</f>
        <v>3.5362058823529413E-3</v>
      </c>
      <c r="U12" s="200">
        <v>0</v>
      </c>
      <c r="V12" s="201">
        <f>'HAP Calcs'!$D$31</f>
        <v>5.0086588235294122E-4</v>
      </c>
      <c r="W12" s="200">
        <v>0</v>
      </c>
      <c r="X12" s="200">
        <v>0</v>
      </c>
      <c r="Y12" s="201">
        <f>'HAP Calcs'!$D$13</f>
        <v>1.9709999999999998E-2</v>
      </c>
      <c r="Z12" s="203">
        <v>0</v>
      </c>
      <c r="AA12" s="215"/>
    </row>
    <row r="13" spans="1:27">
      <c r="A13" s="208">
        <v>13</v>
      </c>
      <c r="B13" s="915" t="s">
        <v>5</v>
      </c>
      <c r="C13" s="916"/>
      <c r="D13" s="199">
        <v>0</v>
      </c>
      <c r="E13" s="200">
        <v>0</v>
      </c>
      <c r="F13" s="200">
        <v>0</v>
      </c>
      <c r="G13" s="201">
        <f>'HAP Calcs'!$E$8</f>
        <v>4.1588235294117642E-7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1">
        <f>'HAP Calcs'!$E$9</f>
        <v>2.3764705882352938E-7</v>
      </c>
      <c r="N13" s="201"/>
      <c r="O13" s="201">
        <f>'HAP Calcs'!$E$10</f>
        <v>1.4852941176470587E-5</v>
      </c>
      <c r="P13" s="202">
        <f>'HAP Calcs'!$E$11</f>
        <v>3.5647058823529409E-4</v>
      </c>
      <c r="Q13" s="204">
        <f>'Crit PTE TPY Summary'!M8</f>
        <v>4.9509803921568634E-6</v>
      </c>
      <c r="R13" s="200">
        <v>0</v>
      </c>
      <c r="S13" s="200">
        <v>0</v>
      </c>
      <c r="T13" s="201">
        <f>'HAP Calcs'!$E$12</f>
        <v>1.2080392156862744E-7</v>
      </c>
      <c r="U13" s="200">
        <v>0</v>
      </c>
      <c r="V13" s="201">
        <f>'HAP Calcs'!$E$31</f>
        <v>1.7110588235294117E-8</v>
      </c>
      <c r="W13" s="200">
        <v>0</v>
      </c>
      <c r="X13" s="200">
        <v>0</v>
      </c>
      <c r="Y13" s="201">
        <f>'HAP Calcs'!$E$13</f>
        <v>6.7333333333333327E-7</v>
      </c>
      <c r="Z13" s="203">
        <v>0</v>
      </c>
      <c r="AA13" s="215"/>
    </row>
    <row r="14" spans="1:27" ht="15.6">
      <c r="A14" s="208">
        <v>14</v>
      </c>
      <c r="B14" s="915" t="s">
        <v>212</v>
      </c>
      <c r="C14" s="916"/>
      <c r="D14" s="199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f>'Crit PTE TPY Summary'!M9</f>
        <v>0</v>
      </c>
      <c r="R14" s="201"/>
      <c r="S14" s="202">
        <f>'14'!E17</f>
        <v>50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3">
        <v>0</v>
      </c>
      <c r="AA14" s="215"/>
    </row>
    <row r="15" spans="1:27">
      <c r="A15" s="208">
        <v>16</v>
      </c>
      <c r="B15" s="915" t="s">
        <v>12</v>
      </c>
      <c r="C15" s="916"/>
      <c r="D15" s="199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f>'Crit PTE TPY Summary'!M11</f>
        <v>0</v>
      </c>
      <c r="R15" s="201"/>
      <c r="S15" s="202">
        <f>'16'!E15</f>
        <v>0.96360000000000001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3">
        <v>0</v>
      </c>
      <c r="AA15" s="215"/>
    </row>
    <row r="16" spans="1:27">
      <c r="A16" s="208">
        <v>35</v>
      </c>
      <c r="B16" s="921" t="s">
        <v>230</v>
      </c>
      <c r="C16" s="901"/>
      <c r="D16" s="199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/>
      <c r="S16" s="202">
        <f>'35'!E20</f>
        <v>1.752</v>
      </c>
      <c r="T16" s="200"/>
      <c r="U16" s="200"/>
      <c r="V16" s="200"/>
      <c r="W16" s="200"/>
      <c r="X16" s="200"/>
      <c r="Y16" s="200"/>
      <c r="Z16" s="203"/>
      <c r="AA16" s="215"/>
    </row>
    <row r="17" spans="1:27">
      <c r="A17" s="208">
        <v>36</v>
      </c>
      <c r="B17" s="921" t="s">
        <v>231</v>
      </c>
      <c r="C17" s="901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  <c r="S17" s="202">
        <f>'36'!E19</f>
        <v>1.752</v>
      </c>
      <c r="T17" s="200"/>
      <c r="U17" s="200"/>
      <c r="V17" s="200"/>
      <c r="W17" s="200"/>
      <c r="X17" s="200"/>
      <c r="Y17" s="200"/>
      <c r="Z17" s="203"/>
      <c r="AA17" s="215"/>
    </row>
    <row r="18" spans="1:27">
      <c r="A18" s="208">
        <v>37</v>
      </c>
      <c r="B18" s="915" t="s">
        <v>24</v>
      </c>
      <c r="C18" s="916"/>
      <c r="D18" s="199">
        <v>0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f>'Crit PTE TPY Summary'!M16</f>
        <v>0</v>
      </c>
      <c r="R18" s="200">
        <v>0</v>
      </c>
      <c r="S18" s="202">
        <f>'37'!E14</f>
        <v>9.6360000000000001E-2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3">
        <v>0</v>
      </c>
      <c r="AA18" s="215"/>
    </row>
    <row r="19" spans="1:27">
      <c r="A19" s="208">
        <v>38</v>
      </c>
      <c r="B19" s="915" t="s">
        <v>20</v>
      </c>
      <c r="C19" s="916"/>
      <c r="D19" s="199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f>'Crit PTE TPY Summary'!M17</f>
        <v>0</v>
      </c>
      <c r="R19" s="200">
        <v>0</v>
      </c>
      <c r="S19" s="202">
        <f>'38'!E14</f>
        <v>0.12264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3">
        <v>0</v>
      </c>
      <c r="AA19" s="215"/>
    </row>
    <row r="20" spans="1:27">
      <c r="A20" s="18">
        <v>44</v>
      </c>
      <c r="B20" s="915" t="s">
        <v>32</v>
      </c>
      <c r="C20" s="916"/>
      <c r="D20" s="486"/>
      <c r="E20" s="487"/>
      <c r="F20" s="488"/>
      <c r="G20" s="488">
        <f>'HAP Calcs'!F8</f>
        <v>2.1912882352941175E-3</v>
      </c>
      <c r="H20" s="488"/>
      <c r="I20" s="487"/>
      <c r="J20" s="488"/>
      <c r="K20" s="488"/>
      <c r="L20" s="488"/>
      <c r="M20" s="488">
        <f>'HAP Calcs'!F9</f>
        <v>1.2521647058823528E-3</v>
      </c>
      <c r="N20" s="487"/>
      <c r="O20" s="489">
        <f>'HAP Calcs'!F10</f>
        <v>7.8260294117647067E-2</v>
      </c>
      <c r="P20" s="489">
        <f>'HAP Calcs'!F11</f>
        <v>1.8782470588235294</v>
      </c>
      <c r="Q20" s="488">
        <f>'Crit PTE TPY Summary'!M24</f>
        <v>5.2173529411764707E-4</v>
      </c>
      <c r="R20" s="488"/>
      <c r="S20" s="487"/>
      <c r="T20" s="488">
        <f>'HAP Calcs'!F12</f>
        <v>6.3651705882352934E-4</v>
      </c>
      <c r="U20" s="488"/>
      <c r="V20" s="488">
        <f>'HAP Calcs'!F31</f>
        <v>9.0155858823529416E-5</v>
      </c>
      <c r="W20" s="488"/>
      <c r="X20" s="487"/>
      <c r="Y20" s="488">
        <f>'HAP Calcs'!F13</f>
        <v>3.5478000000000003E-3</v>
      </c>
      <c r="Z20" s="490"/>
      <c r="AA20" s="215"/>
    </row>
    <row r="21" spans="1:27">
      <c r="A21" s="18">
        <v>48</v>
      </c>
      <c r="B21" s="915" t="s">
        <v>32</v>
      </c>
      <c r="C21" s="916"/>
      <c r="D21" s="486"/>
      <c r="E21" s="487"/>
      <c r="F21" s="488"/>
      <c r="G21" s="488">
        <f>'HAP Calcs'!G8</f>
        <v>2.1912882352941175E-3</v>
      </c>
      <c r="H21" s="488"/>
      <c r="I21" s="487"/>
      <c r="J21" s="488"/>
      <c r="K21" s="488"/>
      <c r="L21" s="488"/>
      <c r="M21" s="488">
        <f>'HAP Calcs'!G9</f>
        <v>1.2521647058823528E-3</v>
      </c>
      <c r="N21" s="487"/>
      <c r="O21" s="489">
        <f>'HAP Calcs'!G10</f>
        <v>7.8260294117647067E-2</v>
      </c>
      <c r="P21" s="489">
        <f>'HAP Calcs'!G11</f>
        <v>1.8782470588235294</v>
      </c>
      <c r="Q21" s="488">
        <f>'Crit PTE TPY Summary'!M25</f>
        <v>5.2173529411764707E-4</v>
      </c>
      <c r="R21" s="488"/>
      <c r="S21" s="487"/>
      <c r="T21" s="488">
        <f>'HAP Calcs'!G12</f>
        <v>6.3651705882352934E-4</v>
      </c>
      <c r="U21" s="488"/>
      <c r="V21" s="488">
        <f>'HAP Calcs'!G31</f>
        <v>9.0155858823529416E-5</v>
      </c>
      <c r="W21" s="488"/>
      <c r="X21" s="487"/>
      <c r="Y21" s="488">
        <f>'HAP Calcs'!G13</f>
        <v>3.5478000000000003E-3</v>
      </c>
      <c r="Z21" s="490"/>
      <c r="AA21" s="215"/>
    </row>
    <row r="22" spans="1:27">
      <c r="A22" s="18">
        <v>49</v>
      </c>
      <c r="B22" s="915" t="s">
        <v>32</v>
      </c>
      <c r="C22" s="916"/>
      <c r="D22" s="486"/>
      <c r="E22" s="487"/>
      <c r="F22" s="488"/>
      <c r="G22" s="488">
        <f>'HAP Calcs'!H8</f>
        <v>2.1912882352941175E-3</v>
      </c>
      <c r="H22" s="488"/>
      <c r="I22" s="487"/>
      <c r="J22" s="488"/>
      <c r="K22" s="488"/>
      <c r="L22" s="488"/>
      <c r="M22" s="488">
        <f>'HAP Calcs'!H9</f>
        <v>1.2521647058823528E-3</v>
      </c>
      <c r="N22" s="487"/>
      <c r="O22" s="489">
        <f>'HAP Calcs'!H10</f>
        <v>7.8260294117647067E-2</v>
      </c>
      <c r="P22" s="489">
        <f>'HAP Calcs'!H11</f>
        <v>1.8782470588235294</v>
      </c>
      <c r="Q22" s="488">
        <f>'Crit PTE TPY Summary'!M26</f>
        <v>5.2173529411764707E-4</v>
      </c>
      <c r="R22" s="488"/>
      <c r="S22" s="487"/>
      <c r="T22" s="488">
        <f>'HAP Calcs'!H12</f>
        <v>6.3651705882352934E-4</v>
      </c>
      <c r="U22" s="488"/>
      <c r="V22" s="488">
        <f>'HAP Calcs'!H31</f>
        <v>9.0155858823529416E-5</v>
      </c>
      <c r="W22" s="488"/>
      <c r="X22" s="487"/>
      <c r="Y22" s="488">
        <f>'HAP Calcs'!G13</f>
        <v>3.5478000000000003E-3</v>
      </c>
      <c r="Z22" s="490"/>
      <c r="AA22" s="215"/>
    </row>
    <row r="23" spans="1:27">
      <c r="A23" s="208">
        <v>50</v>
      </c>
      <c r="B23" s="915" t="s">
        <v>35</v>
      </c>
      <c r="C23" s="916"/>
      <c r="D23" s="199">
        <v>0</v>
      </c>
      <c r="E23" s="200">
        <v>0</v>
      </c>
      <c r="F23" s="200">
        <v>0</v>
      </c>
      <c r="G23" s="201">
        <f>'HAP Calcs'!$I$8</f>
        <v>4.2138562941176466E-4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1">
        <f>'HAP Calcs'!$I$9</f>
        <v>2.4079178823529409E-4</v>
      </c>
      <c r="N23" s="200">
        <v>0</v>
      </c>
      <c r="O23" s="201">
        <f>'HAP Calcs'!$I$10</f>
        <v>1.5049486764705883E-2</v>
      </c>
      <c r="P23" s="202">
        <f>'HAP Calcs'!$I$11</f>
        <v>0.36118768235294119</v>
      </c>
      <c r="Q23" s="204">
        <f>'Crit PTE TPY Summary'!M32</f>
        <v>1.0032991176470588E-4</v>
      </c>
      <c r="R23" s="200">
        <v>0</v>
      </c>
      <c r="S23" s="200">
        <v>0</v>
      </c>
      <c r="T23" s="201">
        <f>'HAP Calcs'!$I$12</f>
        <v>1.2240249235294118E-4</v>
      </c>
      <c r="U23" s="200">
        <v>0</v>
      </c>
      <c r="V23" s="201">
        <f>'HAP Calcs'!$I$31</f>
        <v>1.7337008752941175E-5</v>
      </c>
      <c r="W23" s="200">
        <v>0</v>
      </c>
      <c r="X23" s="200">
        <v>0</v>
      </c>
      <c r="Y23" s="201">
        <f>'HAP Calcs'!$I$13</f>
        <v>6.8224339999999994E-4</v>
      </c>
      <c r="Z23" s="203">
        <v>0</v>
      </c>
      <c r="AA23" s="215"/>
    </row>
    <row r="24" spans="1:27">
      <c r="A24" s="208">
        <v>51</v>
      </c>
      <c r="B24" s="915" t="s">
        <v>35</v>
      </c>
      <c r="C24" s="916"/>
      <c r="D24" s="199">
        <v>0</v>
      </c>
      <c r="E24" s="200">
        <v>0</v>
      </c>
      <c r="F24" s="200">
        <v>0</v>
      </c>
      <c r="G24" s="201">
        <f>'HAP Calcs'!$J$8</f>
        <v>4.2138562941176466E-4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1">
        <f>'HAP Calcs'!$J$9</f>
        <v>2.4079178823529409E-4</v>
      </c>
      <c r="N24" s="200">
        <v>0</v>
      </c>
      <c r="O24" s="201">
        <f>'HAP Calcs'!$J$10</f>
        <v>1.5049486764705883E-2</v>
      </c>
      <c r="P24" s="202">
        <f>'HAP Calcs'!$J$11</f>
        <v>0.36118768235294119</v>
      </c>
      <c r="Q24" s="204">
        <f>'Crit PTE TPY Summary'!M33</f>
        <v>1.0032991176470588E-4</v>
      </c>
      <c r="R24" s="200">
        <v>0</v>
      </c>
      <c r="S24" s="200">
        <v>0</v>
      </c>
      <c r="T24" s="201">
        <f>'HAP Calcs'!$J$12</f>
        <v>1.2240249235294118E-4</v>
      </c>
      <c r="U24" s="200">
        <v>0</v>
      </c>
      <c r="V24" s="201">
        <f>'HAP Calcs'!$J$31</f>
        <v>1.7337008752941175E-5</v>
      </c>
      <c r="W24" s="200">
        <v>0</v>
      </c>
      <c r="X24" s="200">
        <v>0</v>
      </c>
      <c r="Y24" s="201">
        <f>'HAP Calcs'!$J$13</f>
        <v>6.8224339999999994E-4</v>
      </c>
      <c r="Z24" s="203">
        <v>0</v>
      </c>
      <c r="AA24" s="215"/>
    </row>
    <row r="25" spans="1:27">
      <c r="A25" s="208">
        <v>52</v>
      </c>
      <c r="B25" s="915" t="s">
        <v>35</v>
      </c>
      <c r="C25" s="916"/>
      <c r="D25" s="199">
        <v>0</v>
      </c>
      <c r="E25" s="200">
        <v>0</v>
      </c>
      <c r="F25" s="200">
        <v>0</v>
      </c>
      <c r="G25" s="201">
        <f>'HAP Calcs'!$K$8</f>
        <v>4.2138562941176466E-4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1">
        <f>'HAP Calcs'!$K$9</f>
        <v>2.4079178823529409E-4</v>
      </c>
      <c r="N25" s="200">
        <v>0</v>
      </c>
      <c r="O25" s="201">
        <f>'HAP Calcs'!$K$10</f>
        <v>1.5049486764705883E-2</v>
      </c>
      <c r="P25" s="202">
        <f>'HAP Calcs'!$K$11</f>
        <v>0.36118768235294119</v>
      </c>
      <c r="Q25" s="204">
        <f>'Crit PTE TPY Summary'!M34</f>
        <v>1.0032991176470588E-4</v>
      </c>
      <c r="R25" s="200">
        <v>0</v>
      </c>
      <c r="S25" s="200">
        <v>0</v>
      </c>
      <c r="T25" s="201">
        <f>'HAP Calcs'!$K$12</f>
        <v>1.2240249235294118E-4</v>
      </c>
      <c r="U25" s="200">
        <v>0</v>
      </c>
      <c r="V25" s="201">
        <f>'HAP Calcs'!$K$31</f>
        <v>1.7337008752941175E-5</v>
      </c>
      <c r="W25" s="200">
        <v>0</v>
      </c>
      <c r="X25" s="200">
        <v>0</v>
      </c>
      <c r="Y25" s="201">
        <f>'HAP Calcs'!$K$13</f>
        <v>6.8224339999999994E-4</v>
      </c>
      <c r="Z25" s="203">
        <v>0</v>
      </c>
      <c r="AA25" s="215"/>
    </row>
    <row r="26" spans="1:27">
      <c r="A26" s="208">
        <v>53</v>
      </c>
      <c r="B26" s="915" t="s">
        <v>35</v>
      </c>
      <c r="C26" s="916"/>
      <c r="D26" s="199">
        <v>0</v>
      </c>
      <c r="E26" s="200">
        <v>0</v>
      </c>
      <c r="F26" s="200">
        <v>0</v>
      </c>
      <c r="G26" s="201">
        <f>'HAP Calcs'!$L$8</f>
        <v>4.2138562941176466E-4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1">
        <f>'HAP Calcs'!$L$9</f>
        <v>2.4079178823529409E-4</v>
      </c>
      <c r="N26" s="200">
        <v>0</v>
      </c>
      <c r="O26" s="201">
        <f>'HAP Calcs'!$L$10</f>
        <v>1.5049486764705883E-2</v>
      </c>
      <c r="P26" s="202">
        <f>'HAP Calcs'!$L$11</f>
        <v>0.36118768235294119</v>
      </c>
      <c r="Q26" s="204">
        <f>'Crit PTE TPY Summary'!M35</f>
        <v>1.0032991176470588E-4</v>
      </c>
      <c r="R26" s="200">
        <v>0</v>
      </c>
      <c r="S26" s="200">
        <v>0</v>
      </c>
      <c r="T26" s="201">
        <f>'HAP Calcs'!$L$12</f>
        <v>1.2240249235294118E-4</v>
      </c>
      <c r="U26" s="200">
        <v>0</v>
      </c>
      <c r="V26" s="201">
        <f>'HAP Calcs'!$L$31</f>
        <v>1.7337008752941175E-5</v>
      </c>
      <c r="W26" s="200">
        <v>0</v>
      </c>
      <c r="X26" s="200">
        <v>0</v>
      </c>
      <c r="Y26" s="201">
        <f>'HAP Calcs'!$L$13</f>
        <v>6.8224339999999994E-4</v>
      </c>
      <c r="Z26" s="203">
        <v>0</v>
      </c>
      <c r="AA26" s="215"/>
    </row>
    <row r="27" spans="1:27">
      <c r="A27" s="208">
        <v>54</v>
      </c>
      <c r="B27" s="915" t="s">
        <v>35</v>
      </c>
      <c r="C27" s="916"/>
      <c r="D27" s="199">
        <v>0</v>
      </c>
      <c r="E27" s="200">
        <v>0</v>
      </c>
      <c r="F27" s="200">
        <v>0</v>
      </c>
      <c r="G27" s="201">
        <f>'HAP Calcs'!$M$8</f>
        <v>4.2138562941176466E-4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1">
        <f>'HAP Calcs'!$M$9</f>
        <v>2.4079178823529409E-4</v>
      </c>
      <c r="N27" s="200">
        <v>0</v>
      </c>
      <c r="O27" s="201">
        <f>'HAP Calcs'!$M$10</f>
        <v>1.5049486764705883E-2</v>
      </c>
      <c r="P27" s="202">
        <f>'HAP Calcs'!$M$11</f>
        <v>0.36118768235294119</v>
      </c>
      <c r="Q27" s="204">
        <f>'Crit PTE TPY Summary'!M36</f>
        <v>1.0032991176470588E-4</v>
      </c>
      <c r="R27" s="200">
        <v>0</v>
      </c>
      <c r="S27" s="200">
        <v>0</v>
      </c>
      <c r="T27" s="201">
        <f>'HAP Calcs'!$M$12</f>
        <v>1.2240249235294118E-4</v>
      </c>
      <c r="U27" s="200">
        <v>0</v>
      </c>
      <c r="V27" s="201">
        <f>'HAP Calcs'!$M$31</f>
        <v>1.7337008752941175E-5</v>
      </c>
      <c r="W27" s="200">
        <v>0</v>
      </c>
      <c r="X27" s="200">
        <v>0</v>
      </c>
      <c r="Y27" s="201">
        <f>'HAP Calcs'!$M$13</f>
        <v>6.8224339999999994E-4</v>
      </c>
      <c r="Z27" s="203">
        <v>0</v>
      </c>
      <c r="AA27" s="215"/>
    </row>
    <row r="28" spans="1:27">
      <c r="A28" s="208">
        <v>55</v>
      </c>
      <c r="B28" s="915" t="s">
        <v>41</v>
      </c>
      <c r="C28" s="916"/>
      <c r="D28" s="210">
        <f>'HAP Calcs'!$G$40</f>
        <v>9.7136136000000005E-3</v>
      </c>
      <c r="E28" s="201">
        <f>'HAP Calcs'!$G$41</f>
        <v>1.554178176E-3</v>
      </c>
      <c r="F28" s="200">
        <v>0</v>
      </c>
      <c r="G28" s="201">
        <f>'HAP Calcs'!$G$42</f>
        <v>2.9140840800000001E-3</v>
      </c>
      <c r="H28" s="200">
        <v>0</v>
      </c>
      <c r="I28" s="201">
        <f>'HAP Calcs'!$G$43</f>
        <v>1.0442134620000001E-4</v>
      </c>
      <c r="J28" s="200">
        <v>0</v>
      </c>
      <c r="K28" s="200">
        <v>0</v>
      </c>
      <c r="L28" s="200">
        <v>0</v>
      </c>
      <c r="M28" s="200">
        <v>0</v>
      </c>
      <c r="N28" s="201">
        <f>'HAP Calcs'!$G$44</f>
        <v>7.7708908799999999E-3</v>
      </c>
      <c r="O28" s="201">
        <f>'HAP Calcs'!$G$45</f>
        <v>0.17241664140000001</v>
      </c>
      <c r="P28" s="200">
        <v>0</v>
      </c>
      <c r="Q28" s="200">
        <f>'Crit PTE TPY Summary'!M37</f>
        <v>0</v>
      </c>
      <c r="R28" s="200">
        <v>0</v>
      </c>
      <c r="S28" s="200">
        <v>0</v>
      </c>
      <c r="T28" s="201">
        <f>'HAP Calcs'!$G$46</f>
        <v>3.1569244200000004E-4</v>
      </c>
      <c r="U28" s="200">
        <v>0</v>
      </c>
      <c r="V28" s="201">
        <f>'HAP Calcs'!$G$50</f>
        <v>5.3424874800000002E-4</v>
      </c>
      <c r="W28" s="200">
        <v>0</v>
      </c>
      <c r="X28" s="201">
        <f>'HAP Calcs'!$G$47</f>
        <v>7.0423698599999997E-3</v>
      </c>
      <c r="Y28" s="201">
        <f>'HAP Calcs'!$G$48</f>
        <v>3.1569244199999999E-2</v>
      </c>
      <c r="Z28" s="211">
        <f>'HAP Calcs'!$G$49</f>
        <v>1.554178176E-2</v>
      </c>
      <c r="AA28" s="215"/>
    </row>
    <row r="29" spans="1:27">
      <c r="A29" s="208">
        <v>56</v>
      </c>
      <c r="B29" s="915" t="s">
        <v>41</v>
      </c>
      <c r="C29" s="916"/>
      <c r="D29" s="210">
        <f>'HAP Calcs'!$H$40</f>
        <v>4.0384681200000004E-5</v>
      </c>
      <c r="E29" s="201">
        <f>'HAP Calcs'!$H$41</f>
        <v>6.4615489919999997E-6</v>
      </c>
      <c r="F29" s="200">
        <v>0</v>
      </c>
      <c r="G29" s="201">
        <f>'HAP Calcs'!$H$42</f>
        <v>1.2115404360000001E-5</v>
      </c>
      <c r="H29" s="200">
        <v>0</v>
      </c>
      <c r="I29" s="201">
        <f>'HAP Calcs'!$H$43</f>
        <v>4.341353229E-7</v>
      </c>
      <c r="J29" s="200">
        <v>0</v>
      </c>
      <c r="K29" s="200">
        <v>0</v>
      </c>
      <c r="L29" s="200">
        <v>0</v>
      </c>
      <c r="M29" s="200">
        <v>0</v>
      </c>
      <c r="N29" s="201">
        <f>'HAP Calcs'!$H$44</f>
        <v>3.2307744959999993E-5</v>
      </c>
      <c r="O29" s="201">
        <f>'HAP Calcs'!$H$45</f>
        <v>7.1682809129999998E-4</v>
      </c>
      <c r="P29" s="200">
        <v>0</v>
      </c>
      <c r="Q29" s="200">
        <f>'Crit PTE TPY Summary'!M38</f>
        <v>0</v>
      </c>
      <c r="R29" s="200">
        <v>0</v>
      </c>
      <c r="S29" s="200">
        <v>0</v>
      </c>
      <c r="T29" s="201">
        <f>'HAP Calcs'!$H$46</f>
        <v>1.312502139E-6</v>
      </c>
      <c r="U29" s="200">
        <v>0</v>
      </c>
      <c r="V29" s="201">
        <f>'HAP Calcs'!$H$50</f>
        <v>2.2211574660000001E-6</v>
      </c>
      <c r="W29" s="200">
        <v>0</v>
      </c>
      <c r="X29" s="201">
        <f>'HAP Calcs'!$H$47</f>
        <v>2.9278893870000001E-5</v>
      </c>
      <c r="Y29" s="201">
        <f>'HAP Calcs'!$H$48</f>
        <v>1.312502139E-4</v>
      </c>
      <c r="Z29" s="211">
        <f>'HAP Calcs'!$H$49</f>
        <v>6.4615489919999985E-5</v>
      </c>
      <c r="AA29" s="215"/>
    </row>
    <row r="30" spans="1:27">
      <c r="A30" s="208">
        <v>57</v>
      </c>
      <c r="B30" s="915" t="s">
        <v>41</v>
      </c>
      <c r="C30" s="916"/>
      <c r="D30" s="210">
        <f>'HAP Calcs'!$I$40</f>
        <v>4.0384681200000004E-5</v>
      </c>
      <c r="E30" s="201">
        <f>'HAP Calcs'!$I$41</f>
        <v>6.4615489919999997E-6</v>
      </c>
      <c r="F30" s="200">
        <v>0</v>
      </c>
      <c r="G30" s="201">
        <f>'HAP Calcs'!$I$42</f>
        <v>1.2115404360000001E-5</v>
      </c>
      <c r="H30" s="200">
        <v>0</v>
      </c>
      <c r="I30" s="201">
        <f>'HAP Calcs'!$I$43</f>
        <v>4.341353229E-7</v>
      </c>
      <c r="J30" s="200">
        <v>0</v>
      </c>
      <c r="K30" s="200">
        <v>0</v>
      </c>
      <c r="L30" s="200">
        <v>0</v>
      </c>
      <c r="M30" s="200">
        <v>0</v>
      </c>
      <c r="N30" s="201">
        <f>'HAP Calcs'!$I$44</f>
        <v>3.2307744959999993E-5</v>
      </c>
      <c r="O30" s="201">
        <f>'HAP Calcs'!$I$45</f>
        <v>7.1682809129999998E-4</v>
      </c>
      <c r="P30" s="200">
        <v>0</v>
      </c>
      <c r="Q30" s="200">
        <f>'Crit PTE TPY Summary'!M39</f>
        <v>0</v>
      </c>
      <c r="R30" s="200">
        <v>0</v>
      </c>
      <c r="S30" s="200">
        <v>0</v>
      </c>
      <c r="T30" s="201">
        <f>'HAP Calcs'!$I$46</f>
        <v>1.312502139E-6</v>
      </c>
      <c r="U30" s="200">
        <v>0</v>
      </c>
      <c r="V30" s="201">
        <f>'HAP Calcs'!$I$50</f>
        <v>2.2211574660000001E-6</v>
      </c>
      <c r="W30" s="200">
        <v>0</v>
      </c>
      <c r="X30" s="201">
        <f>'HAP Calcs'!$I$47</f>
        <v>2.9278893870000001E-5</v>
      </c>
      <c r="Y30" s="201">
        <f>'HAP Calcs'!$I$48</f>
        <v>1.312502139E-4</v>
      </c>
      <c r="Z30" s="211">
        <f>'HAP Calcs'!$I$49</f>
        <v>6.4615489919999985E-5</v>
      </c>
      <c r="AA30" s="215"/>
    </row>
    <row r="31" spans="1:27">
      <c r="A31" s="208">
        <v>58</v>
      </c>
      <c r="B31" s="915" t="s">
        <v>41</v>
      </c>
      <c r="C31" s="916"/>
      <c r="D31" s="210">
        <f>'HAP Calcs'!$J$40</f>
        <v>4.0384681200000004E-5</v>
      </c>
      <c r="E31" s="201">
        <f>'HAP Calcs'!$J$41</f>
        <v>6.4615489919999997E-6</v>
      </c>
      <c r="F31" s="200">
        <v>0</v>
      </c>
      <c r="G31" s="201">
        <f>'HAP Calcs'!$J$42</f>
        <v>1.2115404360000001E-5</v>
      </c>
      <c r="H31" s="200">
        <v>0</v>
      </c>
      <c r="I31" s="201">
        <f>'HAP Calcs'!$J$43</f>
        <v>4.341353229E-7</v>
      </c>
      <c r="J31" s="200">
        <v>0</v>
      </c>
      <c r="K31" s="200">
        <v>0</v>
      </c>
      <c r="L31" s="200">
        <v>0</v>
      </c>
      <c r="M31" s="200">
        <v>0</v>
      </c>
      <c r="N31" s="201">
        <f>'HAP Calcs'!$J$44</f>
        <v>3.2307744959999993E-5</v>
      </c>
      <c r="O31" s="201">
        <f>'HAP Calcs'!$J$45</f>
        <v>7.1682809129999998E-4</v>
      </c>
      <c r="P31" s="200">
        <v>0</v>
      </c>
      <c r="Q31" s="200">
        <f>'Crit PTE TPY Summary'!M40</f>
        <v>0</v>
      </c>
      <c r="R31" s="200">
        <v>0</v>
      </c>
      <c r="S31" s="200">
        <v>0</v>
      </c>
      <c r="T31" s="201">
        <f>'HAP Calcs'!$J$46</f>
        <v>1.312502139E-6</v>
      </c>
      <c r="U31" s="200">
        <v>0</v>
      </c>
      <c r="V31" s="201">
        <f>'HAP Calcs'!$J$50</f>
        <v>2.2211574660000001E-6</v>
      </c>
      <c r="W31" s="200">
        <v>0</v>
      </c>
      <c r="X31" s="201">
        <f>'HAP Calcs'!$J$47</f>
        <v>2.9278893870000001E-5</v>
      </c>
      <c r="Y31" s="201">
        <f>'HAP Calcs'!$J$48</f>
        <v>1.312502139E-4</v>
      </c>
      <c r="Z31" s="211">
        <f>'HAP Calcs'!$J$49</f>
        <v>6.4615489919999985E-5</v>
      </c>
      <c r="AA31" s="215"/>
    </row>
    <row r="32" spans="1:27">
      <c r="A32" s="208">
        <v>59</v>
      </c>
      <c r="B32" s="915" t="s">
        <v>41</v>
      </c>
      <c r="C32" s="916"/>
      <c r="D32" s="210">
        <f>'HAP Calcs'!$K$40</f>
        <v>4.0384681200000004E-5</v>
      </c>
      <c r="E32" s="201">
        <f>'HAP Calcs'!$K$41</f>
        <v>6.4615489919999997E-6</v>
      </c>
      <c r="F32" s="200">
        <v>0</v>
      </c>
      <c r="G32" s="201">
        <f>'HAP Calcs'!$K$42</f>
        <v>1.2115404360000001E-5</v>
      </c>
      <c r="H32" s="200">
        <v>0</v>
      </c>
      <c r="I32" s="201">
        <f>'HAP Calcs'!$K$43</f>
        <v>4.341353229E-7</v>
      </c>
      <c r="J32" s="200">
        <v>0</v>
      </c>
      <c r="K32" s="200">
        <v>0</v>
      </c>
      <c r="L32" s="200">
        <v>0</v>
      </c>
      <c r="M32" s="200">
        <v>0</v>
      </c>
      <c r="N32" s="201">
        <f>'HAP Calcs'!$K$44</f>
        <v>3.2307744959999993E-5</v>
      </c>
      <c r="O32" s="201">
        <f>'HAP Calcs'!$K$45</f>
        <v>7.1682809129999998E-4</v>
      </c>
      <c r="P32" s="200">
        <v>0</v>
      </c>
      <c r="Q32" s="200">
        <f>'Crit PTE TPY Summary'!M41</f>
        <v>0</v>
      </c>
      <c r="R32" s="200">
        <v>0</v>
      </c>
      <c r="S32" s="200">
        <v>0</v>
      </c>
      <c r="T32" s="201">
        <f>'HAP Calcs'!$K$46</f>
        <v>1.312502139E-6</v>
      </c>
      <c r="U32" s="200">
        <v>0</v>
      </c>
      <c r="V32" s="201">
        <f>'HAP Calcs'!$K$50</f>
        <v>2.2211574660000001E-6</v>
      </c>
      <c r="W32" s="200">
        <v>0</v>
      </c>
      <c r="X32" s="201">
        <f>'HAP Calcs'!$K$47</f>
        <v>2.9278893870000001E-5</v>
      </c>
      <c r="Y32" s="201">
        <f>'HAP Calcs'!$K$48</f>
        <v>1.312502139E-4</v>
      </c>
      <c r="Z32" s="211">
        <f>'HAP Calcs'!$K$49</f>
        <v>6.4615489919999985E-5</v>
      </c>
      <c r="AA32" s="215"/>
    </row>
    <row r="33" spans="1:27">
      <c r="A33" s="208">
        <v>65</v>
      </c>
      <c r="B33" s="915" t="s">
        <v>117</v>
      </c>
      <c r="C33" s="916"/>
      <c r="D33" s="210">
        <f>'HAP Calcs'!S40</f>
        <v>1.2425400000000001E-5</v>
      </c>
      <c r="E33" s="201">
        <f>'HAP Calcs'!S41</f>
        <v>1.4985000000000003E-6</v>
      </c>
      <c r="F33" s="201"/>
      <c r="G33" s="201">
        <f>'HAP Calcs'!S42</f>
        <v>1.5114600000000003E-5</v>
      </c>
      <c r="H33" s="201"/>
      <c r="I33" s="201">
        <f>'HAP Calcs'!S43</f>
        <v>6.3342000000000007E-7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1">
        <f>'HAP Calcs'!S44</f>
        <v>1.9116000000000005E-5</v>
      </c>
      <c r="P33" s="201"/>
      <c r="Q33" s="200">
        <f>'Crit PTE TPY Summary'!M44</f>
        <v>0</v>
      </c>
      <c r="R33" s="200">
        <v>0</v>
      </c>
      <c r="S33" s="200">
        <v>0</v>
      </c>
      <c r="T33" s="201">
        <f>'HAP Calcs'!S45</f>
        <v>1.3737600000000003E-6</v>
      </c>
      <c r="U33" s="200">
        <v>0</v>
      </c>
      <c r="V33" s="201">
        <f>'HAP Calcs'!S62</f>
        <v>1.3488460200000002E-6</v>
      </c>
      <c r="W33" s="200">
        <v>0</v>
      </c>
      <c r="X33" s="200">
        <v>0</v>
      </c>
      <c r="Y33" s="201">
        <f>'HAP Calcs'!S46</f>
        <v>6.625800000000001E-6</v>
      </c>
      <c r="Z33" s="211">
        <f>'HAP Calcs'!S47</f>
        <v>4.6170000000000009E-6</v>
      </c>
      <c r="AA33" s="215"/>
    </row>
    <row r="34" spans="1:27">
      <c r="A34" s="212" t="s">
        <v>110</v>
      </c>
      <c r="B34" s="213">
        <v>4</v>
      </c>
      <c r="C34" s="535" t="s">
        <v>403</v>
      </c>
      <c r="D34" s="199">
        <v>0</v>
      </c>
      <c r="E34" s="200">
        <v>0</v>
      </c>
      <c r="F34" s="200">
        <v>0</v>
      </c>
      <c r="G34" s="201">
        <f>'HAP Calcs'!$O$8*B34</f>
        <v>2.6255781176470587E-4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1">
        <f>'HAP Calcs'!$O$9*B34</f>
        <v>1.5003303529411766E-4</v>
      </c>
      <c r="N34" s="200">
        <v>0</v>
      </c>
      <c r="O34" s="201">
        <f>'HAP Calcs'!$O$10*B34</f>
        <v>9.3770647058823535E-3</v>
      </c>
      <c r="P34" s="201">
        <f>'HAP Calcs'!$O$11</f>
        <v>5.6262388235294128E-2</v>
      </c>
      <c r="Q34" s="204">
        <f>'Crit PTE TPY Summary'!M47</f>
        <v>1.5628441176470587E-5</v>
      </c>
      <c r="R34" s="200">
        <v>0</v>
      </c>
      <c r="S34" s="200">
        <v>0</v>
      </c>
      <c r="T34" s="201">
        <f>'HAP Calcs'!$O$12*B34</f>
        <v>7.6266792941176469E-5</v>
      </c>
      <c r="U34" s="200">
        <v>0</v>
      </c>
      <c r="V34" s="201">
        <f>'HAP Calcs'!$O$31*B34</f>
        <v>1.0802378541176472E-5</v>
      </c>
      <c r="W34" s="200">
        <v>0</v>
      </c>
      <c r="X34" s="200">
        <v>0</v>
      </c>
      <c r="Y34" s="201">
        <f>'HAP Calcs'!$O$13*B34</f>
        <v>4.2509360000000002E-4</v>
      </c>
      <c r="Z34" s="203">
        <v>0</v>
      </c>
      <c r="AA34" s="215"/>
    </row>
    <row r="35" spans="1:27">
      <c r="A35" s="45" t="s">
        <v>118</v>
      </c>
      <c r="B35" s="45"/>
      <c r="C35" s="45"/>
      <c r="D35" s="214">
        <f t="shared" ref="D35:Z35" si="0">SUM(D12:D34)</f>
        <v>9.8875777248000011E-3</v>
      </c>
      <c r="E35" s="214">
        <f t="shared" si="0"/>
        <v>1.5815228719679999E-3</v>
      </c>
      <c r="F35" s="214">
        <f t="shared" si="0"/>
        <v>0</v>
      </c>
      <c r="G35" s="214">
        <f t="shared" si="0"/>
        <v>2.4095250373910596E-2</v>
      </c>
      <c r="H35" s="214">
        <f t="shared" si="0"/>
        <v>0</v>
      </c>
      <c r="I35" s="214">
        <f t="shared" si="0"/>
        <v>1.0679130749159999E-4</v>
      </c>
      <c r="J35" s="214">
        <f t="shared" si="0"/>
        <v>0</v>
      </c>
      <c r="K35" s="214">
        <f t="shared" si="0"/>
        <v>0</v>
      </c>
      <c r="L35" s="214">
        <f t="shared" si="0"/>
        <v>0</v>
      </c>
      <c r="M35" s="214">
        <f t="shared" si="0"/>
        <v>1.2067194329411762E-2</v>
      </c>
      <c r="N35" s="214">
        <f t="shared" si="0"/>
        <v>7.9001218598400008E-3</v>
      </c>
      <c r="O35" s="216">
        <f t="shared" si="0"/>
        <v>0.92950271535343543</v>
      </c>
      <c r="P35" s="216">
        <f t="shared" si="0"/>
        <v>17.932004329411765</v>
      </c>
      <c r="Q35" s="214">
        <f t="shared" si="0"/>
        <v>4.9859642745098036E-3</v>
      </c>
      <c r="R35" s="214">
        <f t="shared" si="0"/>
        <v>0</v>
      </c>
      <c r="S35" s="216">
        <f t="shared" si="0"/>
        <v>54.686599999999999</v>
      </c>
      <c r="T35" s="214">
        <f t="shared" si="0"/>
        <v>6.4564733280069817E-3</v>
      </c>
      <c r="U35" s="214">
        <f t="shared" si="0"/>
        <v>0</v>
      </c>
      <c r="V35" s="214">
        <f t="shared" si="0"/>
        <v>1.4133202156016472E-3</v>
      </c>
      <c r="W35" s="214">
        <f t="shared" si="0"/>
        <v>0</v>
      </c>
      <c r="X35" s="214">
        <f t="shared" si="0"/>
        <v>7.1594854354800012E-3</v>
      </c>
      <c r="Y35" s="216">
        <f t="shared" si="0"/>
        <v>6.6291254788933301E-2</v>
      </c>
      <c r="Z35" s="214">
        <f t="shared" si="0"/>
        <v>1.580486071968E-2</v>
      </c>
      <c r="AA35" s="215"/>
    </row>
    <row r="36" spans="1:27">
      <c r="A36" s="45"/>
      <c r="B36" s="45"/>
      <c r="C36" s="45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6"/>
      <c r="P36" s="216"/>
      <c r="Q36" s="214"/>
      <c r="R36" s="214"/>
      <c r="S36" s="216"/>
      <c r="T36" s="214"/>
      <c r="U36" s="214"/>
      <c r="V36" s="214"/>
      <c r="W36" s="214"/>
      <c r="X36" s="214"/>
      <c r="Y36" s="216"/>
      <c r="Z36" s="214"/>
      <c r="AA36" s="215"/>
    </row>
    <row r="37" spans="1:27">
      <c r="A37" s="45"/>
      <c r="B37" s="45"/>
      <c r="C37" s="45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6"/>
      <c r="P37" s="216"/>
      <c r="Q37" s="214"/>
      <c r="R37" s="214"/>
      <c r="S37" s="216"/>
      <c r="T37" s="214"/>
      <c r="U37" s="214"/>
      <c r="V37" s="214"/>
      <c r="W37" s="214"/>
      <c r="X37" s="214"/>
      <c r="Y37" s="221" t="s">
        <v>189</v>
      </c>
      <c r="Z37" s="216">
        <f>SUM(D35:Z35)</f>
        <v>73.705856861994832</v>
      </c>
      <c r="AA37" s="215"/>
    </row>
  </sheetData>
  <mergeCells count="46">
    <mergeCell ref="I3:I11"/>
    <mergeCell ref="J3:J11"/>
    <mergeCell ref="K3:K11"/>
    <mergeCell ref="T3:T11"/>
    <mergeCell ref="Y3:Y11"/>
    <mergeCell ref="L3:L11"/>
    <mergeCell ref="M3:M11"/>
    <mergeCell ref="N3:N11"/>
    <mergeCell ref="O3:O11"/>
    <mergeCell ref="Z3:Z11"/>
    <mergeCell ref="U3:U11"/>
    <mergeCell ref="X3:X11"/>
    <mergeCell ref="P3:P11"/>
    <mergeCell ref="V3:V11"/>
    <mergeCell ref="W3:W11"/>
    <mergeCell ref="Q3:Q11"/>
    <mergeCell ref="R3:R11"/>
    <mergeCell ref="S3:S11"/>
    <mergeCell ref="G3:G11"/>
    <mergeCell ref="H3:H11"/>
    <mergeCell ref="B24:C24"/>
    <mergeCell ref="B19:C19"/>
    <mergeCell ref="B11:C11"/>
    <mergeCell ref="B13:C13"/>
    <mergeCell ref="B12:C12"/>
    <mergeCell ref="B18:C18"/>
    <mergeCell ref="D3:D11"/>
    <mergeCell ref="E3:E11"/>
    <mergeCell ref="B16:C16"/>
    <mergeCell ref="B17:C17"/>
    <mergeCell ref="F3:F11"/>
    <mergeCell ref="B22:C22"/>
    <mergeCell ref="B14:C14"/>
    <mergeCell ref="B15:C15"/>
    <mergeCell ref="B25:C25"/>
    <mergeCell ref="B20:C20"/>
    <mergeCell ref="B21:C21"/>
    <mergeCell ref="B33:C33"/>
    <mergeCell ref="B30:C30"/>
    <mergeCell ref="B31:C31"/>
    <mergeCell ref="B32:C32"/>
    <mergeCell ref="B29:C29"/>
    <mergeCell ref="B26:C26"/>
    <mergeCell ref="B27:C27"/>
    <mergeCell ref="B28:C28"/>
    <mergeCell ref="B23:C23"/>
  </mergeCells>
  <phoneticPr fontId="6" type="noConversion"/>
  <conditionalFormatting sqref="D35:X37 Z35:Z37 Y35:Y36">
    <cfRule type="cellIs" dxfId="0" priority="1" stopIfTrue="1" operator="greaterThanOrEqual">
      <formula>10</formula>
    </cfRule>
  </conditionalFormatting>
  <pageMargins left="0.75" right="0.75" top="1" bottom="1" header="0.5" footer="0.5"/>
  <pageSetup paperSize="17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="60" zoomScaleNormal="100" workbookViewId="0">
      <selection activeCell="T16" sqref="T16"/>
    </sheetView>
  </sheetViews>
  <sheetFormatPr defaultRowHeight="13.2"/>
  <cols>
    <col min="1" max="1" width="14" style="364" customWidth="1"/>
    <col min="2" max="2" width="9.88671875" style="364" customWidth="1"/>
    <col min="3" max="3" width="18.44140625" style="364" customWidth="1"/>
    <col min="4" max="5" width="9" style="364" bestFit="1" customWidth="1"/>
    <col min="6" max="6" width="7.44140625" style="364" bestFit="1" customWidth="1"/>
    <col min="7" max="7" width="8.109375" style="364" customWidth="1"/>
    <col min="8" max="256" width="9.109375" style="364"/>
    <col min="257" max="257" width="14" style="364" customWidth="1"/>
    <col min="258" max="258" width="9.88671875" style="364" customWidth="1"/>
    <col min="259" max="259" width="13.5546875" style="364" bestFit="1" customWidth="1"/>
    <col min="260" max="261" width="8" style="364" bestFit="1" customWidth="1"/>
    <col min="262" max="262" width="7.44140625" style="364" bestFit="1" customWidth="1"/>
    <col min="263" max="263" width="5.109375" style="364" bestFit="1" customWidth="1"/>
    <col min="264" max="512" width="9.109375" style="364"/>
    <col min="513" max="513" width="14" style="364" customWidth="1"/>
    <col min="514" max="514" width="9.88671875" style="364" customWidth="1"/>
    <col min="515" max="515" width="13.5546875" style="364" bestFit="1" customWidth="1"/>
    <col min="516" max="517" width="8" style="364" bestFit="1" customWidth="1"/>
    <col min="518" max="518" width="7.44140625" style="364" bestFit="1" customWidth="1"/>
    <col min="519" max="519" width="5.109375" style="364" bestFit="1" customWidth="1"/>
    <col min="520" max="768" width="9.109375" style="364"/>
    <col min="769" max="769" width="14" style="364" customWidth="1"/>
    <col min="770" max="770" width="9.88671875" style="364" customWidth="1"/>
    <col min="771" max="771" width="13.5546875" style="364" bestFit="1" customWidth="1"/>
    <col min="772" max="773" width="8" style="364" bestFit="1" customWidth="1"/>
    <col min="774" max="774" width="7.44140625" style="364" bestFit="1" customWidth="1"/>
    <col min="775" max="775" width="5.109375" style="364" bestFit="1" customWidth="1"/>
    <col min="776" max="1024" width="9.109375" style="364"/>
    <col min="1025" max="1025" width="14" style="364" customWidth="1"/>
    <col min="1026" max="1026" width="9.88671875" style="364" customWidth="1"/>
    <col min="1027" max="1027" width="13.5546875" style="364" bestFit="1" customWidth="1"/>
    <col min="1028" max="1029" width="8" style="364" bestFit="1" customWidth="1"/>
    <col min="1030" max="1030" width="7.44140625" style="364" bestFit="1" customWidth="1"/>
    <col min="1031" max="1031" width="5.109375" style="364" bestFit="1" customWidth="1"/>
    <col min="1032" max="1280" width="9.109375" style="364"/>
    <col min="1281" max="1281" width="14" style="364" customWidth="1"/>
    <col min="1282" max="1282" width="9.88671875" style="364" customWidth="1"/>
    <col min="1283" max="1283" width="13.5546875" style="364" bestFit="1" customWidth="1"/>
    <col min="1284" max="1285" width="8" style="364" bestFit="1" customWidth="1"/>
    <col min="1286" max="1286" width="7.44140625" style="364" bestFit="1" customWidth="1"/>
    <col min="1287" max="1287" width="5.109375" style="364" bestFit="1" customWidth="1"/>
    <col min="1288" max="1536" width="9.109375" style="364"/>
    <col min="1537" max="1537" width="14" style="364" customWidth="1"/>
    <col min="1538" max="1538" width="9.88671875" style="364" customWidth="1"/>
    <col min="1539" max="1539" width="13.5546875" style="364" bestFit="1" customWidth="1"/>
    <col min="1540" max="1541" width="8" style="364" bestFit="1" customWidth="1"/>
    <col min="1542" max="1542" width="7.44140625" style="364" bestFit="1" customWidth="1"/>
    <col min="1543" max="1543" width="5.109375" style="364" bestFit="1" customWidth="1"/>
    <col min="1544" max="1792" width="9.109375" style="364"/>
    <col min="1793" max="1793" width="14" style="364" customWidth="1"/>
    <col min="1794" max="1794" width="9.88671875" style="364" customWidth="1"/>
    <col min="1795" max="1795" width="13.5546875" style="364" bestFit="1" customWidth="1"/>
    <col min="1796" max="1797" width="8" style="364" bestFit="1" customWidth="1"/>
    <col min="1798" max="1798" width="7.44140625" style="364" bestFit="1" customWidth="1"/>
    <col min="1799" max="1799" width="5.109375" style="364" bestFit="1" customWidth="1"/>
    <col min="1800" max="2048" width="9.109375" style="364"/>
    <col min="2049" max="2049" width="14" style="364" customWidth="1"/>
    <col min="2050" max="2050" width="9.88671875" style="364" customWidth="1"/>
    <col min="2051" max="2051" width="13.5546875" style="364" bestFit="1" customWidth="1"/>
    <col min="2052" max="2053" width="8" style="364" bestFit="1" customWidth="1"/>
    <col min="2054" max="2054" width="7.44140625" style="364" bestFit="1" customWidth="1"/>
    <col min="2055" max="2055" width="5.109375" style="364" bestFit="1" customWidth="1"/>
    <col min="2056" max="2304" width="9.109375" style="364"/>
    <col min="2305" max="2305" width="14" style="364" customWidth="1"/>
    <col min="2306" max="2306" width="9.88671875" style="364" customWidth="1"/>
    <col min="2307" max="2307" width="13.5546875" style="364" bestFit="1" customWidth="1"/>
    <col min="2308" max="2309" width="8" style="364" bestFit="1" customWidth="1"/>
    <col min="2310" max="2310" width="7.44140625" style="364" bestFit="1" customWidth="1"/>
    <col min="2311" max="2311" width="5.109375" style="364" bestFit="1" customWidth="1"/>
    <col min="2312" max="2560" width="9.109375" style="364"/>
    <col min="2561" max="2561" width="14" style="364" customWidth="1"/>
    <col min="2562" max="2562" width="9.88671875" style="364" customWidth="1"/>
    <col min="2563" max="2563" width="13.5546875" style="364" bestFit="1" customWidth="1"/>
    <col min="2564" max="2565" width="8" style="364" bestFit="1" customWidth="1"/>
    <col min="2566" max="2566" width="7.44140625" style="364" bestFit="1" customWidth="1"/>
    <col min="2567" max="2567" width="5.109375" style="364" bestFit="1" customWidth="1"/>
    <col min="2568" max="2816" width="9.109375" style="364"/>
    <col min="2817" max="2817" width="14" style="364" customWidth="1"/>
    <col min="2818" max="2818" width="9.88671875" style="364" customWidth="1"/>
    <col min="2819" max="2819" width="13.5546875" style="364" bestFit="1" customWidth="1"/>
    <col min="2820" max="2821" width="8" style="364" bestFit="1" customWidth="1"/>
    <col min="2822" max="2822" width="7.44140625" style="364" bestFit="1" customWidth="1"/>
    <col min="2823" max="2823" width="5.109375" style="364" bestFit="1" customWidth="1"/>
    <col min="2824" max="3072" width="9.109375" style="364"/>
    <col min="3073" max="3073" width="14" style="364" customWidth="1"/>
    <col min="3074" max="3074" width="9.88671875" style="364" customWidth="1"/>
    <col min="3075" max="3075" width="13.5546875" style="364" bestFit="1" customWidth="1"/>
    <col min="3076" max="3077" width="8" style="364" bestFit="1" customWidth="1"/>
    <col min="3078" max="3078" width="7.44140625" style="364" bestFit="1" customWidth="1"/>
    <col min="3079" max="3079" width="5.109375" style="364" bestFit="1" customWidth="1"/>
    <col min="3080" max="3328" width="9.109375" style="364"/>
    <col min="3329" max="3329" width="14" style="364" customWidth="1"/>
    <col min="3330" max="3330" width="9.88671875" style="364" customWidth="1"/>
    <col min="3331" max="3331" width="13.5546875" style="364" bestFit="1" customWidth="1"/>
    <col min="3332" max="3333" width="8" style="364" bestFit="1" customWidth="1"/>
    <col min="3334" max="3334" width="7.44140625" style="364" bestFit="1" customWidth="1"/>
    <col min="3335" max="3335" width="5.109375" style="364" bestFit="1" customWidth="1"/>
    <col min="3336" max="3584" width="9.109375" style="364"/>
    <col min="3585" max="3585" width="14" style="364" customWidth="1"/>
    <col min="3586" max="3586" width="9.88671875" style="364" customWidth="1"/>
    <col min="3587" max="3587" width="13.5546875" style="364" bestFit="1" customWidth="1"/>
    <col min="3588" max="3589" width="8" style="364" bestFit="1" customWidth="1"/>
    <col min="3590" max="3590" width="7.44140625" style="364" bestFit="1" customWidth="1"/>
    <col min="3591" max="3591" width="5.109375" style="364" bestFit="1" customWidth="1"/>
    <col min="3592" max="3840" width="9.109375" style="364"/>
    <col min="3841" max="3841" width="14" style="364" customWidth="1"/>
    <col min="3842" max="3842" width="9.88671875" style="364" customWidth="1"/>
    <col min="3843" max="3843" width="13.5546875" style="364" bestFit="1" customWidth="1"/>
    <col min="3844" max="3845" width="8" style="364" bestFit="1" customWidth="1"/>
    <col min="3846" max="3846" width="7.44140625" style="364" bestFit="1" customWidth="1"/>
    <col min="3847" max="3847" width="5.109375" style="364" bestFit="1" customWidth="1"/>
    <col min="3848" max="4096" width="9.109375" style="364"/>
    <col min="4097" max="4097" width="14" style="364" customWidth="1"/>
    <col min="4098" max="4098" width="9.88671875" style="364" customWidth="1"/>
    <col min="4099" max="4099" width="13.5546875" style="364" bestFit="1" customWidth="1"/>
    <col min="4100" max="4101" width="8" style="364" bestFit="1" customWidth="1"/>
    <col min="4102" max="4102" width="7.44140625" style="364" bestFit="1" customWidth="1"/>
    <col min="4103" max="4103" width="5.109375" style="364" bestFit="1" customWidth="1"/>
    <col min="4104" max="4352" width="9.109375" style="364"/>
    <col min="4353" max="4353" width="14" style="364" customWidth="1"/>
    <col min="4354" max="4354" width="9.88671875" style="364" customWidth="1"/>
    <col min="4355" max="4355" width="13.5546875" style="364" bestFit="1" customWidth="1"/>
    <col min="4356" max="4357" width="8" style="364" bestFit="1" customWidth="1"/>
    <col min="4358" max="4358" width="7.44140625" style="364" bestFit="1" customWidth="1"/>
    <col min="4359" max="4359" width="5.109375" style="364" bestFit="1" customWidth="1"/>
    <col min="4360" max="4608" width="9.109375" style="364"/>
    <col min="4609" max="4609" width="14" style="364" customWidth="1"/>
    <col min="4610" max="4610" width="9.88671875" style="364" customWidth="1"/>
    <col min="4611" max="4611" width="13.5546875" style="364" bestFit="1" customWidth="1"/>
    <col min="4612" max="4613" width="8" style="364" bestFit="1" customWidth="1"/>
    <col min="4614" max="4614" width="7.44140625" style="364" bestFit="1" customWidth="1"/>
    <col min="4615" max="4615" width="5.109375" style="364" bestFit="1" customWidth="1"/>
    <col min="4616" max="4864" width="9.109375" style="364"/>
    <col min="4865" max="4865" width="14" style="364" customWidth="1"/>
    <col min="4866" max="4866" width="9.88671875" style="364" customWidth="1"/>
    <col min="4867" max="4867" width="13.5546875" style="364" bestFit="1" customWidth="1"/>
    <col min="4868" max="4869" width="8" style="364" bestFit="1" customWidth="1"/>
    <col min="4870" max="4870" width="7.44140625" style="364" bestFit="1" customWidth="1"/>
    <col min="4871" max="4871" width="5.109375" style="364" bestFit="1" customWidth="1"/>
    <col min="4872" max="5120" width="9.109375" style="364"/>
    <col min="5121" max="5121" width="14" style="364" customWidth="1"/>
    <col min="5122" max="5122" width="9.88671875" style="364" customWidth="1"/>
    <col min="5123" max="5123" width="13.5546875" style="364" bestFit="1" customWidth="1"/>
    <col min="5124" max="5125" width="8" style="364" bestFit="1" customWidth="1"/>
    <col min="5126" max="5126" width="7.44140625" style="364" bestFit="1" customWidth="1"/>
    <col min="5127" max="5127" width="5.109375" style="364" bestFit="1" customWidth="1"/>
    <col min="5128" max="5376" width="9.109375" style="364"/>
    <col min="5377" max="5377" width="14" style="364" customWidth="1"/>
    <col min="5378" max="5378" width="9.88671875" style="364" customWidth="1"/>
    <col min="5379" max="5379" width="13.5546875" style="364" bestFit="1" customWidth="1"/>
    <col min="5380" max="5381" width="8" style="364" bestFit="1" customWidth="1"/>
    <col min="5382" max="5382" width="7.44140625" style="364" bestFit="1" customWidth="1"/>
    <col min="5383" max="5383" width="5.109375" style="364" bestFit="1" customWidth="1"/>
    <col min="5384" max="5632" width="9.109375" style="364"/>
    <col min="5633" max="5633" width="14" style="364" customWidth="1"/>
    <col min="5634" max="5634" width="9.88671875" style="364" customWidth="1"/>
    <col min="5635" max="5635" width="13.5546875" style="364" bestFit="1" customWidth="1"/>
    <col min="5636" max="5637" width="8" style="364" bestFit="1" customWidth="1"/>
    <col min="5638" max="5638" width="7.44140625" style="364" bestFit="1" customWidth="1"/>
    <col min="5639" max="5639" width="5.109375" style="364" bestFit="1" customWidth="1"/>
    <col min="5640" max="5888" width="9.109375" style="364"/>
    <col min="5889" max="5889" width="14" style="364" customWidth="1"/>
    <col min="5890" max="5890" width="9.88671875" style="364" customWidth="1"/>
    <col min="5891" max="5891" width="13.5546875" style="364" bestFit="1" customWidth="1"/>
    <col min="5892" max="5893" width="8" style="364" bestFit="1" customWidth="1"/>
    <col min="5894" max="5894" width="7.44140625" style="364" bestFit="1" customWidth="1"/>
    <col min="5895" max="5895" width="5.109375" style="364" bestFit="1" customWidth="1"/>
    <col min="5896" max="6144" width="9.109375" style="364"/>
    <col min="6145" max="6145" width="14" style="364" customWidth="1"/>
    <col min="6146" max="6146" width="9.88671875" style="364" customWidth="1"/>
    <col min="6147" max="6147" width="13.5546875" style="364" bestFit="1" customWidth="1"/>
    <col min="6148" max="6149" width="8" style="364" bestFit="1" customWidth="1"/>
    <col min="6150" max="6150" width="7.44140625" style="364" bestFit="1" customWidth="1"/>
    <col min="6151" max="6151" width="5.109375" style="364" bestFit="1" customWidth="1"/>
    <col min="6152" max="6400" width="9.109375" style="364"/>
    <col min="6401" max="6401" width="14" style="364" customWidth="1"/>
    <col min="6402" max="6402" width="9.88671875" style="364" customWidth="1"/>
    <col min="6403" max="6403" width="13.5546875" style="364" bestFit="1" customWidth="1"/>
    <col min="6404" max="6405" width="8" style="364" bestFit="1" customWidth="1"/>
    <col min="6406" max="6406" width="7.44140625" style="364" bestFit="1" customWidth="1"/>
    <col min="6407" max="6407" width="5.109375" style="364" bestFit="1" customWidth="1"/>
    <col min="6408" max="6656" width="9.109375" style="364"/>
    <col min="6657" max="6657" width="14" style="364" customWidth="1"/>
    <col min="6658" max="6658" width="9.88671875" style="364" customWidth="1"/>
    <col min="6659" max="6659" width="13.5546875" style="364" bestFit="1" customWidth="1"/>
    <col min="6660" max="6661" width="8" style="364" bestFit="1" customWidth="1"/>
    <col min="6662" max="6662" width="7.44140625" style="364" bestFit="1" customWidth="1"/>
    <col min="6663" max="6663" width="5.109375" style="364" bestFit="1" customWidth="1"/>
    <col min="6664" max="6912" width="9.109375" style="364"/>
    <col min="6913" max="6913" width="14" style="364" customWidth="1"/>
    <col min="6914" max="6914" width="9.88671875" style="364" customWidth="1"/>
    <col min="6915" max="6915" width="13.5546875" style="364" bestFit="1" customWidth="1"/>
    <col min="6916" max="6917" width="8" style="364" bestFit="1" customWidth="1"/>
    <col min="6918" max="6918" width="7.44140625" style="364" bestFit="1" customWidth="1"/>
    <col min="6919" max="6919" width="5.109375" style="364" bestFit="1" customWidth="1"/>
    <col min="6920" max="7168" width="9.109375" style="364"/>
    <col min="7169" max="7169" width="14" style="364" customWidth="1"/>
    <col min="7170" max="7170" width="9.88671875" style="364" customWidth="1"/>
    <col min="7171" max="7171" width="13.5546875" style="364" bestFit="1" customWidth="1"/>
    <col min="7172" max="7173" width="8" style="364" bestFit="1" customWidth="1"/>
    <col min="7174" max="7174" width="7.44140625" style="364" bestFit="1" customWidth="1"/>
    <col min="7175" max="7175" width="5.109375" style="364" bestFit="1" customWidth="1"/>
    <col min="7176" max="7424" width="9.109375" style="364"/>
    <col min="7425" max="7425" width="14" style="364" customWidth="1"/>
    <col min="7426" max="7426" width="9.88671875" style="364" customWidth="1"/>
    <col min="7427" max="7427" width="13.5546875" style="364" bestFit="1" customWidth="1"/>
    <col min="7428" max="7429" width="8" style="364" bestFit="1" customWidth="1"/>
    <col min="7430" max="7430" width="7.44140625" style="364" bestFit="1" customWidth="1"/>
    <col min="7431" max="7431" width="5.109375" style="364" bestFit="1" customWidth="1"/>
    <col min="7432" max="7680" width="9.109375" style="364"/>
    <col min="7681" max="7681" width="14" style="364" customWidth="1"/>
    <col min="7682" max="7682" width="9.88671875" style="364" customWidth="1"/>
    <col min="7683" max="7683" width="13.5546875" style="364" bestFit="1" customWidth="1"/>
    <col min="7684" max="7685" width="8" style="364" bestFit="1" customWidth="1"/>
    <col min="7686" max="7686" width="7.44140625" style="364" bestFit="1" customWidth="1"/>
    <col min="7687" max="7687" width="5.109375" style="364" bestFit="1" customWidth="1"/>
    <col min="7688" max="7936" width="9.109375" style="364"/>
    <col min="7937" max="7937" width="14" style="364" customWidth="1"/>
    <col min="7938" max="7938" width="9.88671875" style="364" customWidth="1"/>
    <col min="7939" max="7939" width="13.5546875" style="364" bestFit="1" customWidth="1"/>
    <col min="7940" max="7941" width="8" style="364" bestFit="1" customWidth="1"/>
    <col min="7942" max="7942" width="7.44140625" style="364" bestFit="1" customWidth="1"/>
    <col min="7943" max="7943" width="5.109375" style="364" bestFit="1" customWidth="1"/>
    <col min="7944" max="8192" width="9.109375" style="364"/>
    <col min="8193" max="8193" width="14" style="364" customWidth="1"/>
    <col min="8194" max="8194" width="9.88671875" style="364" customWidth="1"/>
    <col min="8195" max="8195" width="13.5546875" style="364" bestFit="1" customWidth="1"/>
    <col min="8196" max="8197" width="8" style="364" bestFit="1" customWidth="1"/>
    <col min="8198" max="8198" width="7.44140625" style="364" bestFit="1" customWidth="1"/>
    <col min="8199" max="8199" width="5.109375" style="364" bestFit="1" customWidth="1"/>
    <col min="8200" max="8448" width="9.109375" style="364"/>
    <col min="8449" max="8449" width="14" style="364" customWidth="1"/>
    <col min="8450" max="8450" width="9.88671875" style="364" customWidth="1"/>
    <col min="8451" max="8451" width="13.5546875" style="364" bestFit="1" customWidth="1"/>
    <col min="8452" max="8453" width="8" style="364" bestFit="1" customWidth="1"/>
    <col min="8454" max="8454" width="7.44140625" style="364" bestFit="1" customWidth="1"/>
    <col min="8455" max="8455" width="5.109375" style="364" bestFit="1" customWidth="1"/>
    <col min="8456" max="8704" width="9.109375" style="364"/>
    <col min="8705" max="8705" width="14" style="364" customWidth="1"/>
    <col min="8706" max="8706" width="9.88671875" style="364" customWidth="1"/>
    <col min="8707" max="8707" width="13.5546875" style="364" bestFit="1" customWidth="1"/>
    <col min="8708" max="8709" width="8" style="364" bestFit="1" customWidth="1"/>
    <col min="8710" max="8710" width="7.44140625" style="364" bestFit="1" customWidth="1"/>
    <col min="8711" max="8711" width="5.109375" style="364" bestFit="1" customWidth="1"/>
    <col min="8712" max="8960" width="9.109375" style="364"/>
    <col min="8961" max="8961" width="14" style="364" customWidth="1"/>
    <col min="8962" max="8962" width="9.88671875" style="364" customWidth="1"/>
    <col min="8963" max="8963" width="13.5546875" style="364" bestFit="1" customWidth="1"/>
    <col min="8964" max="8965" width="8" style="364" bestFit="1" customWidth="1"/>
    <col min="8966" max="8966" width="7.44140625" style="364" bestFit="1" customWidth="1"/>
    <col min="8967" max="8967" width="5.109375" style="364" bestFit="1" customWidth="1"/>
    <col min="8968" max="9216" width="9.109375" style="364"/>
    <col min="9217" max="9217" width="14" style="364" customWidth="1"/>
    <col min="9218" max="9218" width="9.88671875" style="364" customWidth="1"/>
    <col min="9219" max="9219" width="13.5546875" style="364" bestFit="1" customWidth="1"/>
    <col min="9220" max="9221" width="8" style="364" bestFit="1" customWidth="1"/>
    <col min="9222" max="9222" width="7.44140625" style="364" bestFit="1" customWidth="1"/>
    <col min="9223" max="9223" width="5.109375" style="364" bestFit="1" customWidth="1"/>
    <col min="9224" max="9472" width="9.109375" style="364"/>
    <col min="9473" max="9473" width="14" style="364" customWidth="1"/>
    <col min="9474" max="9474" width="9.88671875" style="364" customWidth="1"/>
    <col min="9475" max="9475" width="13.5546875" style="364" bestFit="1" customWidth="1"/>
    <col min="9476" max="9477" width="8" style="364" bestFit="1" customWidth="1"/>
    <col min="9478" max="9478" width="7.44140625" style="364" bestFit="1" customWidth="1"/>
    <col min="9479" max="9479" width="5.109375" style="364" bestFit="1" customWidth="1"/>
    <col min="9480" max="9728" width="9.109375" style="364"/>
    <col min="9729" max="9729" width="14" style="364" customWidth="1"/>
    <col min="9730" max="9730" width="9.88671875" style="364" customWidth="1"/>
    <col min="9731" max="9731" width="13.5546875" style="364" bestFit="1" customWidth="1"/>
    <col min="9732" max="9733" width="8" style="364" bestFit="1" customWidth="1"/>
    <col min="9734" max="9734" width="7.44140625" style="364" bestFit="1" customWidth="1"/>
    <col min="9735" max="9735" width="5.109375" style="364" bestFit="1" customWidth="1"/>
    <col min="9736" max="9984" width="9.109375" style="364"/>
    <col min="9985" max="9985" width="14" style="364" customWidth="1"/>
    <col min="9986" max="9986" width="9.88671875" style="364" customWidth="1"/>
    <col min="9987" max="9987" width="13.5546875" style="364" bestFit="1" customWidth="1"/>
    <col min="9988" max="9989" width="8" style="364" bestFit="1" customWidth="1"/>
    <col min="9990" max="9990" width="7.44140625" style="364" bestFit="1" customWidth="1"/>
    <col min="9991" max="9991" width="5.109375" style="364" bestFit="1" customWidth="1"/>
    <col min="9992" max="10240" width="9.109375" style="364"/>
    <col min="10241" max="10241" width="14" style="364" customWidth="1"/>
    <col min="10242" max="10242" width="9.88671875" style="364" customWidth="1"/>
    <col min="10243" max="10243" width="13.5546875" style="364" bestFit="1" customWidth="1"/>
    <col min="10244" max="10245" width="8" style="364" bestFit="1" customWidth="1"/>
    <col min="10246" max="10246" width="7.44140625" style="364" bestFit="1" customWidth="1"/>
    <col min="10247" max="10247" width="5.109375" style="364" bestFit="1" customWidth="1"/>
    <col min="10248" max="10496" width="9.109375" style="364"/>
    <col min="10497" max="10497" width="14" style="364" customWidth="1"/>
    <col min="10498" max="10498" width="9.88671875" style="364" customWidth="1"/>
    <col min="10499" max="10499" width="13.5546875" style="364" bestFit="1" customWidth="1"/>
    <col min="10500" max="10501" width="8" style="364" bestFit="1" customWidth="1"/>
    <col min="10502" max="10502" width="7.44140625" style="364" bestFit="1" customWidth="1"/>
    <col min="10503" max="10503" width="5.109375" style="364" bestFit="1" customWidth="1"/>
    <col min="10504" max="10752" width="9.109375" style="364"/>
    <col min="10753" max="10753" width="14" style="364" customWidth="1"/>
    <col min="10754" max="10754" width="9.88671875" style="364" customWidth="1"/>
    <col min="10755" max="10755" width="13.5546875" style="364" bestFit="1" customWidth="1"/>
    <col min="10756" max="10757" width="8" style="364" bestFit="1" customWidth="1"/>
    <col min="10758" max="10758" width="7.44140625" style="364" bestFit="1" customWidth="1"/>
    <col min="10759" max="10759" width="5.109375" style="364" bestFit="1" customWidth="1"/>
    <col min="10760" max="11008" width="9.109375" style="364"/>
    <col min="11009" max="11009" width="14" style="364" customWidth="1"/>
    <col min="11010" max="11010" width="9.88671875" style="364" customWidth="1"/>
    <col min="11011" max="11011" width="13.5546875" style="364" bestFit="1" customWidth="1"/>
    <col min="11012" max="11013" width="8" style="364" bestFit="1" customWidth="1"/>
    <col min="11014" max="11014" width="7.44140625" style="364" bestFit="1" customWidth="1"/>
    <col min="11015" max="11015" width="5.109375" style="364" bestFit="1" customWidth="1"/>
    <col min="11016" max="11264" width="9.109375" style="364"/>
    <col min="11265" max="11265" width="14" style="364" customWidth="1"/>
    <col min="11266" max="11266" width="9.88671875" style="364" customWidth="1"/>
    <col min="11267" max="11267" width="13.5546875" style="364" bestFit="1" customWidth="1"/>
    <col min="11268" max="11269" width="8" style="364" bestFit="1" customWidth="1"/>
    <col min="11270" max="11270" width="7.44140625" style="364" bestFit="1" customWidth="1"/>
    <col min="11271" max="11271" width="5.109375" style="364" bestFit="1" customWidth="1"/>
    <col min="11272" max="11520" width="9.109375" style="364"/>
    <col min="11521" max="11521" width="14" style="364" customWidth="1"/>
    <col min="11522" max="11522" width="9.88671875" style="364" customWidth="1"/>
    <col min="11523" max="11523" width="13.5546875" style="364" bestFit="1" customWidth="1"/>
    <col min="11524" max="11525" width="8" style="364" bestFit="1" customWidth="1"/>
    <col min="11526" max="11526" width="7.44140625" style="364" bestFit="1" customWidth="1"/>
    <col min="11527" max="11527" width="5.109375" style="364" bestFit="1" customWidth="1"/>
    <col min="11528" max="11776" width="9.109375" style="364"/>
    <col min="11777" max="11777" width="14" style="364" customWidth="1"/>
    <col min="11778" max="11778" width="9.88671875" style="364" customWidth="1"/>
    <col min="11779" max="11779" width="13.5546875" style="364" bestFit="1" customWidth="1"/>
    <col min="11780" max="11781" width="8" style="364" bestFit="1" customWidth="1"/>
    <col min="11782" max="11782" width="7.44140625" style="364" bestFit="1" customWidth="1"/>
    <col min="11783" max="11783" width="5.109375" style="364" bestFit="1" customWidth="1"/>
    <col min="11784" max="12032" width="9.109375" style="364"/>
    <col min="12033" max="12033" width="14" style="364" customWidth="1"/>
    <col min="12034" max="12034" width="9.88671875" style="364" customWidth="1"/>
    <col min="12035" max="12035" width="13.5546875" style="364" bestFit="1" customWidth="1"/>
    <col min="12036" max="12037" width="8" style="364" bestFit="1" customWidth="1"/>
    <col min="12038" max="12038" width="7.44140625" style="364" bestFit="1" customWidth="1"/>
    <col min="12039" max="12039" width="5.109375" style="364" bestFit="1" customWidth="1"/>
    <col min="12040" max="12288" width="9.109375" style="364"/>
    <col min="12289" max="12289" width="14" style="364" customWidth="1"/>
    <col min="12290" max="12290" width="9.88671875" style="364" customWidth="1"/>
    <col min="12291" max="12291" width="13.5546875" style="364" bestFit="1" customWidth="1"/>
    <col min="12292" max="12293" width="8" style="364" bestFit="1" customWidth="1"/>
    <col min="12294" max="12294" width="7.44140625" style="364" bestFit="1" customWidth="1"/>
    <col min="12295" max="12295" width="5.109375" style="364" bestFit="1" customWidth="1"/>
    <col min="12296" max="12544" width="9.109375" style="364"/>
    <col min="12545" max="12545" width="14" style="364" customWidth="1"/>
    <col min="12546" max="12546" width="9.88671875" style="364" customWidth="1"/>
    <col min="12547" max="12547" width="13.5546875" style="364" bestFit="1" customWidth="1"/>
    <col min="12548" max="12549" width="8" style="364" bestFit="1" customWidth="1"/>
    <col min="12550" max="12550" width="7.44140625" style="364" bestFit="1" customWidth="1"/>
    <col min="12551" max="12551" width="5.109375" style="364" bestFit="1" customWidth="1"/>
    <col min="12552" max="12800" width="9.109375" style="364"/>
    <col min="12801" max="12801" width="14" style="364" customWidth="1"/>
    <col min="12802" max="12802" width="9.88671875" style="364" customWidth="1"/>
    <col min="12803" max="12803" width="13.5546875" style="364" bestFit="1" customWidth="1"/>
    <col min="12804" max="12805" width="8" style="364" bestFit="1" customWidth="1"/>
    <col min="12806" max="12806" width="7.44140625" style="364" bestFit="1" customWidth="1"/>
    <col min="12807" max="12807" width="5.109375" style="364" bestFit="1" customWidth="1"/>
    <col min="12808" max="13056" width="9.109375" style="364"/>
    <col min="13057" max="13057" width="14" style="364" customWidth="1"/>
    <col min="13058" max="13058" width="9.88671875" style="364" customWidth="1"/>
    <col min="13059" max="13059" width="13.5546875" style="364" bestFit="1" customWidth="1"/>
    <col min="13060" max="13061" width="8" style="364" bestFit="1" customWidth="1"/>
    <col min="13062" max="13062" width="7.44140625" style="364" bestFit="1" customWidth="1"/>
    <col min="13063" max="13063" width="5.109375" style="364" bestFit="1" customWidth="1"/>
    <col min="13064" max="13312" width="9.109375" style="364"/>
    <col min="13313" max="13313" width="14" style="364" customWidth="1"/>
    <col min="13314" max="13314" width="9.88671875" style="364" customWidth="1"/>
    <col min="13315" max="13315" width="13.5546875" style="364" bestFit="1" customWidth="1"/>
    <col min="13316" max="13317" width="8" style="364" bestFit="1" customWidth="1"/>
    <col min="13318" max="13318" width="7.44140625" style="364" bestFit="1" customWidth="1"/>
    <col min="13319" max="13319" width="5.109375" style="364" bestFit="1" customWidth="1"/>
    <col min="13320" max="13568" width="9.109375" style="364"/>
    <col min="13569" max="13569" width="14" style="364" customWidth="1"/>
    <col min="13570" max="13570" width="9.88671875" style="364" customWidth="1"/>
    <col min="13571" max="13571" width="13.5546875" style="364" bestFit="1" customWidth="1"/>
    <col min="13572" max="13573" width="8" style="364" bestFit="1" customWidth="1"/>
    <col min="13574" max="13574" width="7.44140625" style="364" bestFit="1" customWidth="1"/>
    <col min="13575" max="13575" width="5.109375" style="364" bestFit="1" customWidth="1"/>
    <col min="13576" max="13824" width="9.109375" style="364"/>
    <col min="13825" max="13825" width="14" style="364" customWidth="1"/>
    <col min="13826" max="13826" width="9.88671875" style="364" customWidth="1"/>
    <col min="13827" max="13827" width="13.5546875" style="364" bestFit="1" customWidth="1"/>
    <col min="13828" max="13829" width="8" style="364" bestFit="1" customWidth="1"/>
    <col min="13830" max="13830" width="7.44140625" style="364" bestFit="1" customWidth="1"/>
    <col min="13831" max="13831" width="5.109375" style="364" bestFit="1" customWidth="1"/>
    <col min="13832" max="14080" width="9.109375" style="364"/>
    <col min="14081" max="14081" width="14" style="364" customWidth="1"/>
    <col min="14082" max="14082" width="9.88671875" style="364" customWidth="1"/>
    <col min="14083" max="14083" width="13.5546875" style="364" bestFit="1" customWidth="1"/>
    <col min="14084" max="14085" width="8" style="364" bestFit="1" customWidth="1"/>
    <col min="14086" max="14086" width="7.44140625" style="364" bestFit="1" customWidth="1"/>
    <col min="14087" max="14087" width="5.109375" style="364" bestFit="1" customWidth="1"/>
    <col min="14088" max="14336" width="9.109375" style="364"/>
    <col min="14337" max="14337" width="14" style="364" customWidth="1"/>
    <col min="14338" max="14338" width="9.88671875" style="364" customWidth="1"/>
    <col min="14339" max="14339" width="13.5546875" style="364" bestFit="1" customWidth="1"/>
    <col min="14340" max="14341" width="8" style="364" bestFit="1" customWidth="1"/>
    <col min="14342" max="14342" width="7.44140625" style="364" bestFit="1" customWidth="1"/>
    <col min="14343" max="14343" width="5.109375" style="364" bestFit="1" customWidth="1"/>
    <col min="14344" max="14592" width="9.109375" style="364"/>
    <col min="14593" max="14593" width="14" style="364" customWidth="1"/>
    <col min="14594" max="14594" width="9.88671875" style="364" customWidth="1"/>
    <col min="14595" max="14595" width="13.5546875" style="364" bestFit="1" customWidth="1"/>
    <col min="14596" max="14597" width="8" style="364" bestFit="1" customWidth="1"/>
    <col min="14598" max="14598" width="7.44140625" style="364" bestFit="1" customWidth="1"/>
    <col min="14599" max="14599" width="5.109375" style="364" bestFit="1" customWidth="1"/>
    <col min="14600" max="14848" width="9.109375" style="364"/>
    <col min="14849" max="14849" width="14" style="364" customWidth="1"/>
    <col min="14850" max="14850" width="9.88671875" style="364" customWidth="1"/>
    <col min="14851" max="14851" width="13.5546875" style="364" bestFit="1" customWidth="1"/>
    <col min="14852" max="14853" width="8" style="364" bestFit="1" customWidth="1"/>
    <col min="14854" max="14854" width="7.44140625" style="364" bestFit="1" customWidth="1"/>
    <col min="14855" max="14855" width="5.109375" style="364" bestFit="1" customWidth="1"/>
    <col min="14856" max="15104" width="9.109375" style="364"/>
    <col min="15105" max="15105" width="14" style="364" customWidth="1"/>
    <col min="15106" max="15106" width="9.88671875" style="364" customWidth="1"/>
    <col min="15107" max="15107" width="13.5546875" style="364" bestFit="1" customWidth="1"/>
    <col min="15108" max="15109" width="8" style="364" bestFit="1" customWidth="1"/>
    <col min="15110" max="15110" width="7.44140625" style="364" bestFit="1" customWidth="1"/>
    <col min="15111" max="15111" width="5.109375" style="364" bestFit="1" customWidth="1"/>
    <col min="15112" max="15360" width="9.109375" style="364"/>
    <col min="15361" max="15361" width="14" style="364" customWidth="1"/>
    <col min="15362" max="15362" width="9.88671875" style="364" customWidth="1"/>
    <col min="15363" max="15363" width="13.5546875" style="364" bestFit="1" customWidth="1"/>
    <col min="15364" max="15365" width="8" style="364" bestFit="1" customWidth="1"/>
    <col min="15366" max="15366" width="7.44140625" style="364" bestFit="1" customWidth="1"/>
    <col min="15367" max="15367" width="5.109375" style="364" bestFit="1" customWidth="1"/>
    <col min="15368" max="15616" width="9.109375" style="364"/>
    <col min="15617" max="15617" width="14" style="364" customWidth="1"/>
    <col min="15618" max="15618" width="9.88671875" style="364" customWidth="1"/>
    <col min="15619" max="15619" width="13.5546875" style="364" bestFit="1" customWidth="1"/>
    <col min="15620" max="15621" width="8" style="364" bestFit="1" customWidth="1"/>
    <col min="15622" max="15622" width="7.44140625" style="364" bestFit="1" customWidth="1"/>
    <col min="15623" max="15623" width="5.109375" style="364" bestFit="1" customWidth="1"/>
    <col min="15624" max="15872" width="9.109375" style="364"/>
    <col min="15873" max="15873" width="14" style="364" customWidth="1"/>
    <col min="15874" max="15874" width="9.88671875" style="364" customWidth="1"/>
    <col min="15875" max="15875" width="13.5546875" style="364" bestFit="1" customWidth="1"/>
    <col min="15876" max="15877" width="8" style="364" bestFit="1" customWidth="1"/>
    <col min="15878" max="15878" width="7.44140625" style="364" bestFit="1" customWidth="1"/>
    <col min="15879" max="15879" width="5.109375" style="364" bestFit="1" customWidth="1"/>
    <col min="15880" max="16128" width="9.109375" style="364"/>
    <col min="16129" max="16129" width="14" style="364" customWidth="1"/>
    <col min="16130" max="16130" width="9.88671875" style="364" customWidth="1"/>
    <col min="16131" max="16131" width="13.5546875" style="364" bestFit="1" customWidth="1"/>
    <col min="16132" max="16133" width="8" style="364" bestFit="1" customWidth="1"/>
    <col min="16134" max="16134" width="7.44140625" style="364" bestFit="1" customWidth="1"/>
    <col min="16135" max="16135" width="5.109375" style="364" bestFit="1" customWidth="1"/>
    <col min="16136" max="16384" width="9.109375" style="364"/>
  </cols>
  <sheetData>
    <row r="1" spans="1:15">
      <c r="A1" s="363" t="s">
        <v>70</v>
      </c>
      <c r="B1" s="5">
        <v>11</v>
      </c>
      <c r="D1" s="365"/>
      <c r="E1" s="365"/>
    </row>
    <row r="2" spans="1:15">
      <c r="A2" s="40" t="s">
        <v>92</v>
      </c>
      <c r="B2" s="5" t="str">
        <f>VLOOKUP(B1,'[69]Crit PTE Summary'!$A$4:$D$64,2)</f>
        <v>B-609</v>
      </c>
      <c r="D2" s="366"/>
      <c r="E2" s="366"/>
      <c r="F2" s="367"/>
      <c r="G2" s="368"/>
      <c r="H2" s="367"/>
      <c r="I2" s="367"/>
    </row>
    <row r="3" spans="1:15">
      <c r="A3" s="40" t="s">
        <v>91</v>
      </c>
      <c r="B3" s="39" t="str">
        <f>VLOOKUP(B1,'[69]Crit PTE Summary'!$A$4:$D$64,3)</f>
        <v>Ammonia Tank Storage System Flare</v>
      </c>
      <c r="D3" s="366"/>
      <c r="E3" s="366"/>
      <c r="F3" s="367"/>
      <c r="G3" s="368"/>
      <c r="H3" s="367"/>
      <c r="I3" s="367"/>
    </row>
    <row r="4" spans="1:15" ht="13.8" thickBot="1">
      <c r="A4" s="8"/>
      <c r="B4" s="8"/>
      <c r="C4" s="5"/>
      <c r="D4" s="366"/>
      <c r="E4" s="366"/>
      <c r="F4" s="367"/>
      <c r="G4" s="368"/>
      <c r="H4" s="367"/>
      <c r="I4" s="367"/>
    </row>
    <row r="5" spans="1:15" ht="13.8" thickBot="1">
      <c r="A5" s="926" t="s">
        <v>81</v>
      </c>
      <c r="B5" s="927"/>
      <c r="C5" s="927"/>
      <c r="D5" s="927"/>
      <c r="E5" s="928"/>
      <c r="F5" s="12" t="s">
        <v>51</v>
      </c>
      <c r="G5" s="367"/>
      <c r="H5" s="365"/>
      <c r="I5" s="365"/>
    </row>
    <row r="6" spans="1:15">
      <c r="A6" s="929" t="s">
        <v>52</v>
      </c>
      <c r="B6" s="930"/>
      <c r="C6" s="369">
        <v>1.25</v>
      </c>
      <c r="D6" s="931" t="s">
        <v>53</v>
      </c>
      <c r="E6" s="930"/>
      <c r="F6" s="370">
        <v>1</v>
      </c>
      <c r="H6" s="364" t="s">
        <v>273</v>
      </c>
    </row>
    <row r="7" spans="1:15">
      <c r="A7" s="932" t="s">
        <v>89</v>
      </c>
      <c r="B7" s="933"/>
      <c r="C7" s="371">
        <v>0</v>
      </c>
      <c r="D7" s="936" t="s">
        <v>60</v>
      </c>
      <c r="E7" s="937"/>
      <c r="F7" s="372">
        <v>13</v>
      </c>
    </row>
    <row r="8" spans="1:15">
      <c r="A8" s="934"/>
      <c r="B8" s="935"/>
      <c r="C8" s="371">
        <v>0</v>
      </c>
      <c r="D8" s="936" t="s">
        <v>61</v>
      </c>
      <c r="E8" s="937"/>
      <c r="F8" s="372">
        <v>13</v>
      </c>
    </row>
    <row r="9" spans="1:15">
      <c r="A9" s="340" t="s">
        <v>418</v>
      </c>
      <c r="B9" s="562"/>
      <c r="C9" s="563">
        <v>5.0000000000000001E-3</v>
      </c>
      <c r="D9" s="557" t="s">
        <v>419</v>
      </c>
      <c r="E9" s="558"/>
      <c r="F9" s="372">
        <v>2</v>
      </c>
    </row>
    <row r="10" spans="1:15">
      <c r="A10" s="932" t="s">
        <v>55</v>
      </c>
      <c r="B10" s="933"/>
      <c r="C10" s="373">
        <v>24</v>
      </c>
      <c r="D10" s="936" t="s">
        <v>56</v>
      </c>
      <c r="E10" s="937"/>
      <c r="F10" s="372">
        <v>1</v>
      </c>
      <c r="H10" s="364" t="s">
        <v>286</v>
      </c>
    </row>
    <row r="11" spans="1:15" ht="13.8" thickBot="1">
      <c r="A11" s="940"/>
      <c r="B11" s="941"/>
      <c r="C11" s="374">
        <v>8760</v>
      </c>
      <c r="D11" s="942" t="s">
        <v>57</v>
      </c>
      <c r="E11" s="943"/>
      <c r="F11" s="375">
        <v>1</v>
      </c>
      <c r="H11" s="364" t="s">
        <v>286</v>
      </c>
    </row>
    <row r="12" spans="1:15" ht="13.8" thickBot="1">
      <c r="A12" s="368"/>
      <c r="B12" s="368"/>
      <c r="C12" s="368"/>
      <c r="D12" s="368"/>
      <c r="E12" s="368"/>
      <c r="F12" s="376"/>
      <c r="G12" s="368"/>
      <c r="H12" s="367"/>
      <c r="I12" s="367"/>
    </row>
    <row r="13" spans="1:15">
      <c r="A13" s="944" t="s">
        <v>58</v>
      </c>
      <c r="B13" s="946" t="s">
        <v>76</v>
      </c>
      <c r="C13" s="948" t="s">
        <v>50</v>
      </c>
      <c r="D13" s="1" t="s">
        <v>59</v>
      </c>
      <c r="E13" s="377"/>
      <c r="F13" s="938" t="s">
        <v>51</v>
      </c>
      <c r="G13" s="367"/>
    </row>
    <row r="14" spans="1:15" ht="13.8" thickBot="1">
      <c r="A14" s="945"/>
      <c r="B14" s="947"/>
      <c r="C14" s="949"/>
      <c r="D14" s="3" t="s">
        <v>60</v>
      </c>
      <c r="E14" s="26" t="s">
        <v>61</v>
      </c>
      <c r="F14" s="939"/>
      <c r="G14" s="367"/>
    </row>
    <row r="15" spans="1:15">
      <c r="A15" s="378" t="s">
        <v>274</v>
      </c>
      <c r="B15" s="390">
        <v>6.8000000000000005E-2</v>
      </c>
      <c r="C15" s="357" t="s">
        <v>62</v>
      </c>
      <c r="D15" s="391">
        <f>B15*$C$6</f>
        <v>8.5000000000000006E-2</v>
      </c>
      <c r="E15" s="392">
        <f>D15*$C$11/2000</f>
        <v>0.37230000000000002</v>
      </c>
      <c r="F15" s="372">
        <v>3</v>
      </c>
      <c r="G15" s="367"/>
    </row>
    <row r="16" spans="1:15" ht="15.6">
      <c r="A16" s="378" t="s">
        <v>87</v>
      </c>
      <c r="B16" s="393">
        <f>C9*46/17</f>
        <v>1.3529411764705884E-2</v>
      </c>
      <c r="C16" s="336" t="s">
        <v>420</v>
      </c>
      <c r="D16" s="409">
        <f>C7*B16</f>
        <v>0</v>
      </c>
      <c r="E16" s="409">
        <f>C8*B16</f>
        <v>0</v>
      </c>
      <c r="F16" s="379">
        <v>4</v>
      </c>
      <c r="G16" s="367"/>
      <c r="J16" s="560"/>
      <c r="K16" s="561"/>
      <c r="L16" s="561"/>
      <c r="M16" s="561"/>
      <c r="N16" s="561"/>
      <c r="O16" s="561"/>
    </row>
    <row r="17" spans="1:15">
      <c r="A17" s="378" t="s">
        <v>88</v>
      </c>
      <c r="B17" s="395"/>
      <c r="C17" s="396"/>
      <c r="D17" s="394">
        <f>SUM(D15:D16)</f>
        <v>8.5000000000000006E-2</v>
      </c>
      <c r="E17" s="386">
        <f>SUM(E15:E16)</f>
        <v>0.37230000000000002</v>
      </c>
      <c r="F17" s="379"/>
      <c r="G17" s="367"/>
      <c r="J17" s="561"/>
      <c r="K17" s="561"/>
      <c r="L17" s="561"/>
      <c r="M17" s="561"/>
      <c r="N17" s="561"/>
      <c r="O17" s="561"/>
    </row>
    <row r="18" spans="1:15">
      <c r="A18" s="380" t="s">
        <v>78</v>
      </c>
      <c r="B18" s="388">
        <v>0.37</v>
      </c>
      <c r="C18" s="334" t="s">
        <v>62</v>
      </c>
      <c r="D18" s="397">
        <f>B18*$C$6</f>
        <v>0.46250000000000002</v>
      </c>
      <c r="E18" s="386">
        <f t="shared" ref="E18:E23" si="0">D18*$C$11/2000</f>
        <v>2.0257499999999999</v>
      </c>
      <c r="F18" s="372">
        <v>3</v>
      </c>
      <c r="G18" s="367"/>
      <c r="J18" s="561"/>
      <c r="K18" s="561"/>
      <c r="L18" s="561"/>
      <c r="M18" s="561"/>
      <c r="N18" s="561"/>
      <c r="O18" s="561"/>
    </row>
    <row r="19" spans="1:15" ht="15.6">
      <c r="A19" s="380" t="s">
        <v>80</v>
      </c>
      <c r="B19" s="398">
        <v>0.6</v>
      </c>
      <c r="C19" s="334" t="s">
        <v>71</v>
      </c>
      <c r="D19" s="399">
        <f>B19*C6/1020</f>
        <v>7.3529411764705881E-4</v>
      </c>
      <c r="E19" s="400">
        <f t="shared" si="0"/>
        <v>3.2205882352941179E-3</v>
      </c>
      <c r="F19" s="372">
        <v>5</v>
      </c>
      <c r="G19" s="367"/>
      <c r="J19" s="561"/>
      <c r="K19" s="561"/>
      <c r="L19" s="561"/>
      <c r="M19" s="561"/>
      <c r="N19" s="561"/>
      <c r="O19" s="561"/>
    </row>
    <row r="20" spans="1:15">
      <c r="A20" s="380" t="s">
        <v>268</v>
      </c>
      <c r="B20" s="398">
        <v>1.9</v>
      </c>
      <c r="C20" s="334" t="s">
        <v>275</v>
      </c>
      <c r="D20" s="399">
        <f>B20*C6/1020</f>
        <v>2.3284313725490196E-3</v>
      </c>
      <c r="E20" s="400">
        <f t="shared" si="0"/>
        <v>1.0198529411764707E-2</v>
      </c>
      <c r="F20" s="372">
        <v>9</v>
      </c>
      <c r="G20" s="367"/>
    </row>
    <row r="21" spans="1:15" ht="15.6">
      <c r="A21" s="380" t="s">
        <v>75</v>
      </c>
      <c r="B21" s="388">
        <v>7.6</v>
      </c>
      <c r="C21" s="334" t="s">
        <v>275</v>
      </c>
      <c r="D21" s="610">
        <f>B21*$C$6/1020</f>
        <v>9.3137254901960783E-3</v>
      </c>
      <c r="E21" s="394">
        <f t="shared" si="0"/>
        <v>4.0794117647058828E-2</v>
      </c>
      <c r="F21" s="372">
        <v>9</v>
      </c>
      <c r="G21" s="367"/>
    </row>
    <row r="22" spans="1:15">
      <c r="A22" s="380" t="s">
        <v>269</v>
      </c>
      <c r="B22" s="388">
        <v>7.6</v>
      </c>
      <c r="C22" s="334" t="s">
        <v>275</v>
      </c>
      <c r="D22" s="610">
        <f>B22*C6/1020</f>
        <v>9.3137254901960783E-3</v>
      </c>
      <c r="E22" s="394">
        <f t="shared" si="0"/>
        <v>4.0794117647058828E-2</v>
      </c>
      <c r="F22" s="372">
        <v>9</v>
      </c>
      <c r="G22" s="367"/>
    </row>
    <row r="23" spans="1:15">
      <c r="A23" s="380" t="s">
        <v>77</v>
      </c>
      <c r="B23" s="388">
        <v>0.14000000000000001</v>
      </c>
      <c r="C23" s="334" t="s">
        <v>62</v>
      </c>
      <c r="D23" s="397">
        <f>B23*$C$6</f>
        <v>0.17500000000000002</v>
      </c>
      <c r="E23" s="386">
        <f t="shared" si="0"/>
        <v>0.76650000000000007</v>
      </c>
      <c r="F23" s="372" t="s">
        <v>278</v>
      </c>
      <c r="G23" s="367"/>
    </row>
    <row r="24" spans="1:15">
      <c r="A24" s="355" t="s">
        <v>270</v>
      </c>
      <c r="B24" s="402">
        <v>120162</v>
      </c>
      <c r="C24" s="334" t="s">
        <v>277</v>
      </c>
      <c r="D24" s="389">
        <f>B24*C6/1020</f>
        <v>147.25735294117646</v>
      </c>
      <c r="E24" s="386">
        <f t="shared" ref="E24:E26" si="1">D24*$C$11/2000</f>
        <v>644.9872058823529</v>
      </c>
      <c r="F24" s="372">
        <v>10</v>
      </c>
      <c r="G24" s="367"/>
    </row>
    <row r="25" spans="1:15">
      <c r="A25" s="355" t="s">
        <v>271</v>
      </c>
      <c r="B25" s="388">
        <v>2.266</v>
      </c>
      <c r="C25" s="334" t="s">
        <v>277</v>
      </c>
      <c r="D25" s="408">
        <f>B25*C6/1020</f>
        <v>2.7769607843137257E-3</v>
      </c>
      <c r="E25" s="409">
        <f t="shared" si="1"/>
        <v>1.2163088235294118E-2</v>
      </c>
      <c r="F25" s="372">
        <v>11</v>
      </c>
      <c r="G25" s="367"/>
    </row>
    <row r="26" spans="1:15">
      <c r="A26" s="355" t="s">
        <v>276</v>
      </c>
      <c r="B26" s="388">
        <v>0.2266</v>
      </c>
      <c r="C26" s="334" t="s">
        <v>275</v>
      </c>
      <c r="D26" s="408">
        <f>B26*C6/1020</f>
        <v>2.7769607843137253E-4</v>
      </c>
      <c r="E26" s="409">
        <f t="shared" si="1"/>
        <v>1.2163088235294117E-3</v>
      </c>
      <c r="F26" s="372">
        <v>11</v>
      </c>
      <c r="G26" s="367"/>
    </row>
    <row r="27" spans="1:15">
      <c r="A27" s="355" t="s">
        <v>272</v>
      </c>
      <c r="B27" s="403"/>
      <c r="C27" s="404"/>
      <c r="D27" s="389">
        <f>D24+D25*25+D26*298</f>
        <v>147.40953039215685</v>
      </c>
      <c r="E27" s="389">
        <f>E24+E25*25+E26*298</f>
        <v>645.65374311764697</v>
      </c>
      <c r="F27" s="372">
        <v>12</v>
      </c>
      <c r="G27" s="367"/>
    </row>
    <row r="28" spans="1:15" ht="16.2" thickBot="1">
      <c r="A28" s="381" t="s">
        <v>94</v>
      </c>
      <c r="B28" s="401">
        <v>0.995</v>
      </c>
      <c r="C28" s="344" t="s">
        <v>90</v>
      </c>
      <c r="D28" s="599">
        <f>(1-B28)*C7</f>
        <v>0</v>
      </c>
      <c r="E28" s="599">
        <f>C8*(1-B28)</f>
        <v>0</v>
      </c>
      <c r="F28" s="375">
        <v>8</v>
      </c>
      <c r="G28" s="367"/>
    </row>
    <row r="29" spans="1:15">
      <c r="A29" s="367"/>
      <c r="B29" s="367"/>
      <c r="C29" s="368"/>
      <c r="D29" s="368"/>
      <c r="E29" s="368"/>
      <c r="F29" s="368"/>
      <c r="G29" s="368"/>
      <c r="H29" s="367"/>
      <c r="I29" s="367"/>
    </row>
    <row r="30" spans="1:15">
      <c r="A30" s="382" t="s">
        <v>64</v>
      </c>
      <c r="D30" s="368"/>
      <c r="E30" s="368"/>
      <c r="F30" s="368"/>
      <c r="G30" s="368"/>
      <c r="H30" s="367"/>
      <c r="I30" s="367"/>
    </row>
    <row r="31" spans="1:15">
      <c r="A31" s="383" t="s">
        <v>65</v>
      </c>
      <c r="D31" s="368"/>
      <c r="E31" s="368"/>
      <c r="F31" s="368"/>
      <c r="G31" s="368"/>
      <c r="H31" s="367"/>
      <c r="I31" s="367"/>
    </row>
    <row r="32" spans="1:15">
      <c r="A32" s="383" t="s">
        <v>421</v>
      </c>
      <c r="D32" s="368"/>
      <c r="E32" s="368"/>
      <c r="F32" s="368"/>
      <c r="G32" s="368"/>
      <c r="H32" s="367"/>
      <c r="I32" s="367"/>
    </row>
    <row r="33" spans="1:10">
      <c r="A33" s="383" t="s">
        <v>279</v>
      </c>
      <c r="D33" s="368"/>
      <c r="E33" s="368"/>
      <c r="F33" s="368"/>
      <c r="G33" s="368"/>
      <c r="H33" s="367"/>
      <c r="I33" s="367"/>
    </row>
    <row r="34" spans="1:10">
      <c r="A34" s="383" t="s">
        <v>423</v>
      </c>
      <c r="D34" s="368"/>
      <c r="E34" s="368"/>
      <c r="F34" s="368"/>
      <c r="G34" s="368"/>
      <c r="H34" s="367"/>
      <c r="I34" s="367"/>
    </row>
    <row r="35" spans="1:10">
      <c r="A35" s="383" t="s">
        <v>477</v>
      </c>
    </row>
    <row r="36" spans="1:10">
      <c r="A36" s="364" t="s">
        <v>280</v>
      </c>
    </row>
    <row r="37" spans="1:10">
      <c r="A37" s="364" t="s">
        <v>281</v>
      </c>
    </row>
    <row r="38" spans="1:10">
      <c r="A38" s="364" t="s">
        <v>282</v>
      </c>
    </row>
    <row r="39" spans="1:10">
      <c r="A39" s="364" t="s">
        <v>283</v>
      </c>
    </row>
    <row r="40" spans="1:10">
      <c r="A40" s="364" t="s">
        <v>284</v>
      </c>
    </row>
    <row r="41" spans="1:10">
      <c r="A41" s="364" t="s">
        <v>285</v>
      </c>
    </row>
    <row r="42" spans="1:10">
      <c r="A42" s="364" t="s">
        <v>447</v>
      </c>
    </row>
    <row r="43" spans="1:10" ht="26.25" customHeight="1">
      <c r="A43" s="924" t="s">
        <v>478</v>
      </c>
      <c r="B43" s="925"/>
      <c r="C43" s="925"/>
      <c r="D43" s="925"/>
      <c r="E43" s="925"/>
      <c r="F43" s="925"/>
      <c r="G43" s="925"/>
      <c r="H43" s="925"/>
      <c r="I43" s="925"/>
    </row>
    <row r="46" spans="1:10">
      <c r="B46" s="537" t="s">
        <v>422</v>
      </c>
    </row>
    <row r="48" spans="1:10">
      <c r="B48" s="364" t="s">
        <v>412</v>
      </c>
      <c r="E48" s="541">
        <v>0</v>
      </c>
      <c r="G48" s="364" t="s">
        <v>415</v>
      </c>
      <c r="J48" s="364">
        <f>E48*C7</f>
        <v>0</v>
      </c>
    </row>
    <row r="50" spans="2:7">
      <c r="B50" s="7"/>
      <c r="C50" s="569" t="s">
        <v>413</v>
      </c>
      <c r="D50" s="569" t="s">
        <v>414</v>
      </c>
      <c r="E50" s="569" t="s">
        <v>406</v>
      </c>
      <c r="F50" s="7"/>
      <c r="G50" s="319" t="s">
        <v>410</v>
      </c>
    </row>
    <row r="51" spans="2:7">
      <c r="B51" s="319" t="s">
        <v>259</v>
      </c>
      <c r="C51" s="570">
        <f>D17</f>
        <v>8.5000000000000006E-2</v>
      </c>
      <c r="D51" s="566">
        <f>C51*E48</f>
        <v>0</v>
      </c>
      <c r="E51" s="566">
        <f>D51*365/2000</f>
        <v>0</v>
      </c>
      <c r="F51" s="7"/>
      <c r="G51" s="83">
        <v>0</v>
      </c>
    </row>
    <row r="52" spans="2:7">
      <c r="B52" s="319" t="s">
        <v>257</v>
      </c>
      <c r="C52" s="542" t="s">
        <v>409</v>
      </c>
      <c r="D52" s="7"/>
      <c r="E52" s="7"/>
      <c r="F52" s="7"/>
      <c r="G52" s="83"/>
    </row>
    <row r="53" spans="2:7">
      <c r="B53" s="319" t="s">
        <v>258</v>
      </c>
      <c r="C53" s="543" t="s">
        <v>409</v>
      </c>
      <c r="D53" s="7"/>
      <c r="E53" s="7"/>
      <c r="F53" s="7"/>
      <c r="G53" s="540"/>
    </row>
  </sheetData>
  <mergeCells count="14">
    <mergeCell ref="A43:I43"/>
    <mergeCell ref="A5:E5"/>
    <mergeCell ref="A6:B6"/>
    <mergeCell ref="D6:E6"/>
    <mergeCell ref="A7:B8"/>
    <mergeCell ref="D7:E7"/>
    <mergeCell ref="D8:E8"/>
    <mergeCell ref="F13:F14"/>
    <mergeCell ref="A10:B11"/>
    <mergeCell ref="D10:E10"/>
    <mergeCell ref="D11:E11"/>
    <mergeCell ref="A13:A14"/>
    <mergeCell ref="B13:B14"/>
    <mergeCell ref="C13:C14"/>
  </mergeCells>
  <pageMargins left="0.75" right="0.75" top="1" bottom="1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6"/>
  <sheetViews>
    <sheetView view="pageBreakPreview" zoomScale="60" zoomScaleNormal="100" workbookViewId="0">
      <selection activeCell="D20" sqref="D20"/>
    </sheetView>
  </sheetViews>
  <sheetFormatPr defaultColWidth="9.109375" defaultRowHeight="13.2"/>
  <cols>
    <col min="1" max="1" width="27.6640625" style="7" customWidth="1"/>
    <col min="2" max="2" width="9.33203125" style="7" customWidth="1"/>
    <col min="3" max="3" width="9.6640625" style="7" bestFit="1" customWidth="1"/>
    <col min="4" max="4" width="10.33203125" style="7" bestFit="1" customWidth="1"/>
    <col min="5" max="5" width="11.109375" style="7" customWidth="1"/>
    <col min="6" max="6" width="5.109375" style="7" bestFit="1" customWidth="1"/>
    <col min="7" max="16384" width="9.109375" style="7"/>
  </cols>
  <sheetData>
    <row r="1" spans="1:12">
      <c r="A1" s="38" t="s">
        <v>70</v>
      </c>
      <c r="B1" s="5">
        <v>12</v>
      </c>
      <c r="D1" s="6"/>
    </row>
    <row r="2" spans="1:12">
      <c r="A2" s="40" t="s">
        <v>1</v>
      </c>
      <c r="B2" s="5" t="str">
        <f>VLOOKUP(B1,'Crit PTE TPY Summary'!$A$4:$D$45,2,FALSE)</f>
        <v>B-201</v>
      </c>
      <c r="D2" s="9"/>
      <c r="E2" s="10"/>
      <c r="F2" s="11"/>
      <c r="G2" s="10"/>
      <c r="H2" s="10"/>
    </row>
    <row r="3" spans="1:12">
      <c r="A3" s="40" t="s">
        <v>91</v>
      </c>
      <c r="B3" s="39" t="str">
        <f>VLOOKUP(B1,'Crit PTE TPY Summary'!$A$4:$D$45,3,FALSE)</f>
        <v>Primary Reformer</v>
      </c>
      <c r="D3" s="9"/>
      <c r="E3" s="10"/>
      <c r="F3" s="11"/>
      <c r="G3" s="10"/>
      <c r="H3" s="10"/>
    </row>
    <row r="4" spans="1:12" ht="13.8" thickBot="1">
      <c r="A4" s="8"/>
      <c r="B4" s="8"/>
      <c r="C4" s="5"/>
      <c r="D4" s="9"/>
      <c r="E4" s="10"/>
      <c r="F4" s="11"/>
      <c r="G4" s="10"/>
      <c r="H4" s="10"/>
    </row>
    <row r="5" spans="1:12" ht="13.8" thickBot="1">
      <c r="A5" s="926" t="s">
        <v>81</v>
      </c>
      <c r="B5" s="927"/>
      <c r="C5" s="927"/>
      <c r="D5" s="928"/>
      <c r="E5" s="12" t="s">
        <v>51</v>
      </c>
      <c r="F5" s="10"/>
      <c r="G5" s="6"/>
      <c r="H5" s="6"/>
    </row>
    <row r="6" spans="1:12">
      <c r="A6" s="961" t="s">
        <v>52</v>
      </c>
      <c r="B6" s="962"/>
      <c r="C6" s="13">
        <v>1350</v>
      </c>
      <c r="D6" s="14" t="s">
        <v>53</v>
      </c>
      <c r="E6" s="15">
        <v>1</v>
      </c>
      <c r="H6" s="319"/>
    </row>
    <row r="7" spans="1:12">
      <c r="A7" s="955" t="s">
        <v>66</v>
      </c>
      <c r="B7" s="956"/>
      <c r="C7" s="16">
        <v>1020</v>
      </c>
      <c r="D7" s="17" t="s">
        <v>67</v>
      </c>
      <c r="E7" s="18">
        <v>1</v>
      </c>
    </row>
    <row r="8" spans="1:12">
      <c r="A8" s="955" t="s">
        <v>54</v>
      </c>
      <c r="B8" s="956"/>
      <c r="C8" s="20">
        <f>C6/C7</f>
        <v>1.3235294117647058</v>
      </c>
      <c r="D8" s="17" t="s">
        <v>68</v>
      </c>
      <c r="E8" s="18"/>
    </row>
    <row r="9" spans="1:12">
      <c r="A9" s="955" t="s">
        <v>69</v>
      </c>
      <c r="B9" s="956"/>
      <c r="C9" s="16">
        <v>90</v>
      </c>
      <c r="D9" s="17" t="s">
        <v>72</v>
      </c>
      <c r="E9" s="18">
        <v>1</v>
      </c>
    </row>
    <row r="10" spans="1:12">
      <c r="A10" s="957" t="s">
        <v>55</v>
      </c>
      <c r="B10" s="958"/>
      <c r="C10" s="21">
        <v>24</v>
      </c>
      <c r="D10" s="17" t="s">
        <v>56</v>
      </c>
      <c r="E10" s="18">
        <v>1</v>
      </c>
    </row>
    <row r="11" spans="1:12" ht="13.8" thickBot="1">
      <c r="A11" s="959"/>
      <c r="B11" s="960"/>
      <c r="C11" s="22">
        <v>8760</v>
      </c>
      <c r="D11" s="23" t="s">
        <v>57</v>
      </c>
      <c r="E11" s="24">
        <v>1</v>
      </c>
    </row>
    <row r="12" spans="1:12">
      <c r="A12" s="11"/>
      <c r="B12" s="11"/>
      <c r="C12" s="11"/>
      <c r="D12" s="11"/>
      <c r="E12" s="25"/>
      <c r="F12" s="11"/>
      <c r="G12" s="10"/>
      <c r="H12" s="10"/>
    </row>
    <row r="13" spans="1:12" ht="13.8" thickBot="1">
      <c r="A13" s="11"/>
      <c r="B13" s="11"/>
      <c r="C13" s="11"/>
      <c r="D13" s="11"/>
      <c r="E13" s="25"/>
      <c r="F13" s="11"/>
      <c r="G13" s="10"/>
      <c r="H13" s="10"/>
    </row>
    <row r="14" spans="1:12">
      <c r="A14" s="944" t="s">
        <v>58</v>
      </c>
      <c r="B14" s="953" t="s">
        <v>76</v>
      </c>
      <c r="C14" s="950" t="s">
        <v>50</v>
      </c>
      <c r="D14" s="1" t="s">
        <v>59</v>
      </c>
      <c r="E14" s="2"/>
      <c r="F14" s="950" t="s">
        <v>51</v>
      </c>
      <c r="G14" s="10"/>
    </row>
    <row r="15" spans="1:12" ht="13.8" thickBot="1">
      <c r="A15" s="952"/>
      <c r="B15" s="954"/>
      <c r="C15" s="951"/>
      <c r="D15" s="68" t="s">
        <v>60</v>
      </c>
      <c r="E15" s="69" t="s">
        <v>61</v>
      </c>
      <c r="F15" s="951"/>
      <c r="G15" s="10"/>
    </row>
    <row r="16" spans="1:12" ht="15.6">
      <c r="A16" s="81" t="s">
        <v>79</v>
      </c>
      <c r="B16" s="238">
        <v>0.02</v>
      </c>
      <c r="C16" s="357" t="s">
        <v>221</v>
      </c>
      <c r="D16" s="226">
        <f>B16*C6</f>
        <v>27</v>
      </c>
      <c r="E16" s="230">
        <f>D16*$C$11/2000</f>
        <v>118.26</v>
      </c>
      <c r="F16" s="112">
        <v>2</v>
      </c>
      <c r="G16" s="10"/>
      <c r="H16" s="123" t="s">
        <v>436</v>
      </c>
      <c r="I16" s="123"/>
      <c r="J16" s="123"/>
      <c r="K16" s="123"/>
      <c r="L16" s="123"/>
    </row>
    <row r="17" spans="1:12">
      <c r="A17" s="42" t="s">
        <v>78</v>
      </c>
      <c r="B17" s="31">
        <v>43.45</v>
      </c>
      <c r="C17" s="32" t="s">
        <v>71</v>
      </c>
      <c r="D17" s="228">
        <f>B17*$C$8</f>
        <v>57.507352941176471</v>
      </c>
      <c r="E17" s="234">
        <f t="shared" ref="E17:E28" si="0">D17*$C$11/2000</f>
        <v>251.88220588235296</v>
      </c>
      <c r="F17" s="18">
        <v>6</v>
      </c>
      <c r="G17" s="10"/>
    </row>
    <row r="18" spans="1:12" ht="15.6">
      <c r="A18" s="42" t="s">
        <v>80</v>
      </c>
      <c r="B18" s="80">
        <v>0.6</v>
      </c>
      <c r="C18" s="32" t="s">
        <v>71</v>
      </c>
      <c r="D18" s="228">
        <f>B18*$C$8</f>
        <v>0.79411764705882348</v>
      </c>
      <c r="E18" s="234">
        <f t="shared" si="0"/>
        <v>3.4782352941176469</v>
      </c>
      <c r="F18" s="18">
        <v>4</v>
      </c>
      <c r="G18" s="10"/>
    </row>
    <row r="19" spans="1:12">
      <c r="A19" s="42" t="s">
        <v>193</v>
      </c>
      <c r="B19" s="80">
        <v>1.9</v>
      </c>
      <c r="C19" s="32" t="s">
        <v>71</v>
      </c>
      <c r="D19" s="228">
        <f>B19*C8</f>
        <v>2.5147058823529411</v>
      </c>
      <c r="E19" s="234">
        <f t="shared" si="0"/>
        <v>11.014411764705883</v>
      </c>
      <c r="F19" s="18">
        <v>4</v>
      </c>
      <c r="G19" s="10"/>
    </row>
    <row r="20" spans="1:12" ht="15.6">
      <c r="A20" s="42" t="s">
        <v>75</v>
      </c>
      <c r="B20" s="31">
        <v>7.6</v>
      </c>
      <c r="C20" s="32" t="s">
        <v>71</v>
      </c>
      <c r="D20" s="228">
        <f t="shared" ref="D20:D27" si="1">B20*$C$8</f>
        <v>10.058823529411764</v>
      </c>
      <c r="E20" s="234">
        <f t="shared" si="0"/>
        <v>44.057647058823534</v>
      </c>
      <c r="F20" s="18">
        <v>4</v>
      </c>
      <c r="G20" s="10"/>
    </row>
    <row r="21" spans="1:12" ht="15.6">
      <c r="A21" s="42" t="s">
        <v>194</v>
      </c>
      <c r="B21" s="31">
        <v>7.6</v>
      </c>
      <c r="C21" s="32" t="s">
        <v>71</v>
      </c>
      <c r="D21" s="228">
        <f t="shared" si="1"/>
        <v>10.058823529411764</v>
      </c>
      <c r="E21" s="234">
        <f>D21*$C$11/2000</f>
        <v>44.057647058823534</v>
      </c>
      <c r="F21" s="18">
        <v>4</v>
      </c>
      <c r="G21" s="10"/>
    </row>
    <row r="22" spans="1:12">
      <c r="A22" s="42" t="s">
        <v>77</v>
      </c>
      <c r="B22" s="31">
        <v>5.5</v>
      </c>
      <c r="C22" s="32" t="s">
        <v>71</v>
      </c>
      <c r="D22" s="228">
        <f t="shared" si="1"/>
        <v>7.2794117647058822</v>
      </c>
      <c r="E22" s="234">
        <f t="shared" si="0"/>
        <v>31.883823529411767</v>
      </c>
      <c r="F22" s="18">
        <v>4</v>
      </c>
      <c r="G22" s="10"/>
    </row>
    <row r="23" spans="1:12">
      <c r="A23" s="249" t="s">
        <v>63</v>
      </c>
      <c r="B23" s="31">
        <v>5.0000000000000001E-4</v>
      </c>
      <c r="C23" s="32" t="s">
        <v>71</v>
      </c>
      <c r="D23" s="254">
        <f t="shared" si="1"/>
        <v>6.6176470588235291E-4</v>
      </c>
      <c r="E23" s="270">
        <f t="shared" si="0"/>
        <v>2.8985294117647056E-3</v>
      </c>
      <c r="F23" s="18">
        <v>4</v>
      </c>
      <c r="G23" s="10"/>
    </row>
    <row r="24" spans="1:12">
      <c r="A24" s="567" t="s">
        <v>434</v>
      </c>
      <c r="B24" s="31"/>
      <c r="C24" s="32"/>
      <c r="D24" s="254"/>
      <c r="E24" s="270"/>
      <c r="F24" s="18"/>
      <c r="G24" s="10"/>
      <c r="H24" s="7" t="s">
        <v>435</v>
      </c>
    </row>
    <row r="25" spans="1:12" ht="15.6">
      <c r="A25" s="249" t="s">
        <v>197</v>
      </c>
      <c r="B25" s="31">
        <v>120000</v>
      </c>
      <c r="C25" s="32" t="s">
        <v>71</v>
      </c>
      <c r="D25" s="280">
        <f t="shared" si="1"/>
        <v>158823.5294117647</v>
      </c>
      <c r="E25" s="281">
        <f t="shared" si="0"/>
        <v>695647.0588235294</v>
      </c>
      <c r="F25" s="18">
        <v>4</v>
      </c>
      <c r="G25" s="10"/>
    </row>
    <row r="26" spans="1:12" ht="15.6">
      <c r="A26" s="249" t="s">
        <v>211</v>
      </c>
      <c r="B26" s="31">
        <v>2.2999999999999998</v>
      </c>
      <c r="C26" s="32" t="s">
        <v>71</v>
      </c>
      <c r="D26" s="280">
        <f t="shared" si="1"/>
        <v>3.0441176470588234</v>
      </c>
      <c r="E26" s="281">
        <f t="shared" si="0"/>
        <v>13.333235294117646</v>
      </c>
      <c r="F26" s="18">
        <v>4</v>
      </c>
      <c r="G26" s="10"/>
    </row>
    <row r="27" spans="1:12" ht="15.6">
      <c r="A27" s="567" t="s">
        <v>432</v>
      </c>
      <c r="B27" s="31">
        <v>2.2000000000000002</v>
      </c>
      <c r="C27" s="32" t="s">
        <v>71</v>
      </c>
      <c r="D27" s="280">
        <f t="shared" si="1"/>
        <v>2.9117647058823533</v>
      </c>
      <c r="E27" s="281">
        <f t="shared" si="0"/>
        <v>12.753529411764708</v>
      </c>
      <c r="F27" s="18">
        <v>4</v>
      </c>
      <c r="G27" s="10"/>
    </row>
    <row r="28" spans="1:12" ht="16.2" thickBot="1">
      <c r="A28" s="43" t="s">
        <v>199</v>
      </c>
      <c r="B28" s="34"/>
      <c r="C28" s="35" t="s">
        <v>71</v>
      </c>
      <c r="D28" s="294">
        <f>D25+D26*25+D27*298</f>
        <v>159767.33823529413</v>
      </c>
      <c r="E28" s="295">
        <f t="shared" si="0"/>
        <v>699780.94147058832</v>
      </c>
      <c r="F28" s="24">
        <v>5</v>
      </c>
      <c r="G28" s="10"/>
      <c r="H28" s="123"/>
      <c r="I28" s="123"/>
      <c r="J28" s="123"/>
      <c r="K28" s="123"/>
      <c r="L28" s="123"/>
    </row>
    <row r="29" spans="1:12">
      <c r="A29" s="10"/>
      <c r="B29" s="10"/>
      <c r="C29" s="11"/>
      <c r="D29" s="11"/>
      <c r="E29" s="11"/>
      <c r="F29" s="11"/>
      <c r="G29" s="10"/>
      <c r="H29" s="10"/>
    </row>
    <row r="30" spans="1:12">
      <c r="A30" s="45" t="s">
        <v>64</v>
      </c>
      <c r="D30" s="11"/>
      <c r="E30" s="11"/>
      <c r="F30" s="11"/>
      <c r="G30" s="10"/>
      <c r="H30" s="10"/>
    </row>
    <row r="31" spans="1:12">
      <c r="A31" s="37" t="s">
        <v>65</v>
      </c>
      <c r="D31" s="11"/>
      <c r="E31" s="11"/>
      <c r="F31" s="11"/>
      <c r="G31" s="10"/>
      <c r="H31" s="10"/>
    </row>
    <row r="32" spans="1:12">
      <c r="A32" s="4" t="s">
        <v>292</v>
      </c>
      <c r="D32" s="11"/>
      <c r="E32" s="11"/>
      <c r="F32" s="11"/>
      <c r="G32" s="10"/>
      <c r="H32" s="10"/>
    </row>
    <row r="33" spans="1:8">
      <c r="A33" s="37" t="s">
        <v>73</v>
      </c>
      <c r="D33" s="11"/>
      <c r="E33" s="11"/>
      <c r="F33" s="11"/>
      <c r="G33" s="10"/>
      <c r="H33" s="10"/>
    </row>
    <row r="34" spans="1:8">
      <c r="A34" s="37" t="s">
        <v>74</v>
      </c>
    </row>
    <row r="35" spans="1:8">
      <c r="A35" s="103" t="s">
        <v>206</v>
      </c>
    </row>
    <row r="36" spans="1:8">
      <c r="A36" s="7" t="s">
        <v>293</v>
      </c>
    </row>
  </sheetData>
  <mergeCells count="10">
    <mergeCell ref="F14:F15"/>
    <mergeCell ref="A5:D5"/>
    <mergeCell ref="A14:A15"/>
    <mergeCell ref="C14:C15"/>
    <mergeCell ref="B14:B15"/>
    <mergeCell ref="A8:B8"/>
    <mergeCell ref="A9:B9"/>
    <mergeCell ref="A10:B11"/>
    <mergeCell ref="A6:B6"/>
    <mergeCell ref="A7:B7"/>
  </mergeCells>
  <phoneticPr fontId="6" type="noConversion"/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25</vt:i4>
      </vt:variant>
    </vt:vector>
  </HeadingPairs>
  <TitlesOfParts>
    <vt:vector size="80" baseType="lpstr">
      <vt:lpstr>Q over D Calc Normal</vt:lpstr>
      <vt:lpstr>Q over D Calc Normal One ST Byp</vt:lpstr>
      <vt:lpstr>Q over D Calc Startup</vt:lpstr>
      <vt:lpstr>Q over D Calc Turnaround</vt:lpstr>
      <vt:lpstr>Crit PTE TPY Summary</vt:lpstr>
      <vt:lpstr>Crit PTE lbhr Summary</vt:lpstr>
      <vt:lpstr>HAP PTE Summary</vt:lpstr>
      <vt:lpstr>11</vt:lpstr>
      <vt:lpstr>12</vt:lpstr>
      <vt:lpstr>13</vt:lpstr>
      <vt:lpstr>14</vt:lpstr>
      <vt:lpstr>15</vt:lpstr>
      <vt:lpstr>16</vt:lpstr>
      <vt:lpstr>17</vt:lpstr>
      <vt:lpstr>19</vt:lpstr>
      <vt:lpstr>22</vt:lpstr>
      <vt:lpstr>23</vt:lpstr>
      <vt:lpstr>Plant 4-5 Flaring Events</vt:lpstr>
      <vt:lpstr>35</vt:lpstr>
      <vt:lpstr>36</vt:lpstr>
      <vt:lpstr>37</vt:lpstr>
      <vt:lpstr>38</vt:lpstr>
      <vt:lpstr>39</vt:lpstr>
      <vt:lpstr>40</vt:lpstr>
      <vt:lpstr>Cool Twr PM10_PM2.5 fract</vt:lpstr>
      <vt:lpstr>41</vt:lpstr>
      <vt:lpstr>41A</vt:lpstr>
      <vt:lpstr>41B</vt:lpstr>
      <vt:lpstr>41C</vt:lpstr>
      <vt:lpstr>44</vt:lpstr>
      <vt:lpstr>47</vt:lpstr>
      <vt:lpstr>47A</vt:lpstr>
      <vt:lpstr>47B and 47C</vt:lpstr>
      <vt:lpstr>47D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65</vt:lpstr>
      <vt:lpstr>66</vt:lpstr>
      <vt:lpstr>NH3 Fugitives</vt:lpstr>
      <vt:lpstr>Component Count</vt:lpstr>
      <vt:lpstr>IEU</vt:lpstr>
      <vt:lpstr>Building Heat</vt:lpstr>
      <vt:lpstr>HAP Calcs</vt:lpstr>
      <vt:lpstr>'11'!Print_Area</vt:lpstr>
      <vt:lpstr>'13'!Print_Area</vt:lpstr>
      <vt:lpstr>'14'!Print_Area</vt:lpstr>
      <vt:lpstr>'22'!Print_Area</vt:lpstr>
      <vt:lpstr>'23'!Print_Area</vt:lpstr>
      <vt:lpstr>'35'!Print_Area</vt:lpstr>
      <vt:lpstr>'40'!Print_Area</vt:lpstr>
      <vt:lpstr>'44'!Print_Area</vt:lpstr>
      <vt:lpstr>'48'!Print_Area</vt:lpstr>
      <vt:lpstr>'49'!Print_Area</vt:lpstr>
      <vt:lpstr>'50'!Print_Area</vt:lpstr>
      <vt:lpstr>'51'!Print_Area</vt:lpstr>
      <vt:lpstr>'54'!Print_Area</vt:lpstr>
      <vt:lpstr>'55'!Print_Area</vt:lpstr>
      <vt:lpstr>'56'!Print_Area</vt:lpstr>
      <vt:lpstr>'57'!Print_Area</vt:lpstr>
      <vt:lpstr>'59'!Print_Area</vt:lpstr>
      <vt:lpstr>'HAP PTE Summary'!Print_Area</vt:lpstr>
      <vt:lpstr>'NH3 Fugitives'!Print_Area</vt:lpstr>
      <vt:lpstr>'Crit PTE lbhr Summary'!Print_Titles</vt:lpstr>
      <vt:lpstr>'Crit PTE TPY Summary'!Print_Titles</vt:lpstr>
      <vt:lpstr>'Q over D Calc Normal'!Print_Titles</vt:lpstr>
      <vt:lpstr>'Q over D Calc Normal One ST Byp'!Print_Titles</vt:lpstr>
      <vt:lpstr>'Q over D Calc Startup'!Print_Titles</vt:lpstr>
      <vt:lpstr>'Q over D Calc Turnaround'!Print_Titles</vt:lpstr>
    </vt:vector>
  </TitlesOfParts>
  <Company>ENSR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ensr</dc:creator>
  <cp:lastModifiedBy>Dave Jordan</cp:lastModifiedBy>
  <cp:lastPrinted>2019-08-26T16:23:48Z</cp:lastPrinted>
  <dcterms:created xsi:type="dcterms:W3CDTF">2008-06-10T17:34:46Z</dcterms:created>
  <dcterms:modified xsi:type="dcterms:W3CDTF">2019-08-27T19:40:47Z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1920960815</vt:i4>
  </property>
  <property fmtid="{D5CDD505-2E9C-101B-9397-08002B2CF9AE}" pid="3" name="_NewReviewCycle">
    <vt:lpwstr/>
  </property>
  <property fmtid="{D5CDD505-2E9C-101B-9397-08002B2CF9AE}" pid="4" name="_EmailSubject">
    <vt:lpwstr>Q Over D Calculations</vt:lpwstr>
  </property>
  <property fmtid="{D5CDD505-2E9C-101B-9397-08002B2CF9AE}" pid="5" name="_AuthorEmail">
    <vt:lpwstr>Dave.Jordan@erm.com</vt:lpwstr>
  </property>
  <property fmtid="{D5CDD505-2E9C-101B-9397-08002B2CF9AE}" pid="6" name="_AuthorEmailDisplayName">
    <vt:lpwstr>Dave Jordan</vt:lpwstr>
  </property>
  <property fmtid="{D5CDD505-2E9C-101B-9397-08002B2CF9AE}" pid="7" name="_PreviousAdHocReviewCycleID">
    <vt:i4>1920960815</vt:i4>
  </property>
</Properties>
</file>