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orest burned 0-5 ybp" sheetId="1" r:id="rId1"/>
    <sheet name="forest burned 6-30 ybp" sheetId="2" r:id="rId2"/>
    <sheet name="forest burned &gt;30 ybp" sheetId="3" r:id="rId3"/>
    <sheet name="sedge tussock ct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USDA FOREST SERVICE</author>
    <author>System Administrator</author>
  </authors>
  <commentList>
    <comment ref="A3" authorId="0">
      <text>
        <r>
          <rPr>
            <b/>
            <sz val="8"/>
            <rFont val="Tahoma"/>
            <family val="0"/>
          </rPr>
          <t>A basic good guy,  considering</t>
        </r>
      </text>
    </comment>
    <comment ref="A5" authorId="1">
      <text>
        <r>
          <rPr>
            <b/>
            <sz val="8"/>
            <rFont val="Tahoma"/>
            <family val="0"/>
          </rPr>
          <t>A wetland variable upon which data is collected from field sites and analyzed.  This data is than compaired to the Reference Standard data set and assigned a PIV.</t>
        </r>
      </text>
    </comment>
    <comment ref="C5" authorId="1">
      <text>
        <r>
          <rPr>
            <b/>
            <sz val="8"/>
            <rFont val="Tahoma"/>
            <family val="0"/>
          </rPr>
          <t>Project Index Value taken from the raw data sheets collected at the site within the assessment area.  Examples include 1, .75, .5, .1 or 0 depending upon the level of impairment.  A PIV of 1 will represent the Reference level for Domain.</t>
        </r>
      </text>
    </comment>
    <comment ref="E6" authorId="1">
      <text>
        <r>
          <t/>
        </r>
      </text>
    </comment>
    <comment ref="E8" authorId="1">
      <text>
        <r>
          <t/>
        </r>
      </text>
    </comment>
    <comment ref="E9" authorId="1">
      <text>
        <r>
          <t/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USDA FOREST SERVICE</author>
    <author>System Administrator</author>
  </authors>
  <commentList>
    <comment ref="A3" authorId="0">
      <text>
        <r>
          <rPr>
            <b/>
            <sz val="8"/>
            <rFont val="Tahoma"/>
            <family val="0"/>
          </rPr>
          <t>A basic good guy,  considering</t>
        </r>
      </text>
    </comment>
    <comment ref="A5" authorId="1">
      <text>
        <r>
          <rPr>
            <b/>
            <sz val="8"/>
            <rFont val="Tahoma"/>
            <family val="0"/>
          </rPr>
          <t>A wetland variable upon which data is collected from field sites and analyzed.  This data is than compaired to the Reference Standard data set and assigned a PIV.</t>
        </r>
      </text>
    </comment>
    <comment ref="C5" authorId="1">
      <text>
        <r>
          <rPr>
            <b/>
            <sz val="8"/>
            <rFont val="Tahoma"/>
            <family val="0"/>
          </rPr>
          <t>Project Index Value taken from the raw data sheets collected at the site within the assessment area.  Examples include 1, .75, .5, .1 or 0 depending upon the level of impairment.  A PIV of 1 will represent the Reference level for Domain.</t>
        </r>
      </text>
    </comment>
    <comment ref="E6" authorId="1">
      <text>
        <r>
          <t/>
        </r>
      </text>
    </comment>
    <comment ref="E8" authorId="1">
      <text>
        <r>
          <t/>
        </r>
      </text>
    </comment>
    <comment ref="E9" authorId="1">
      <text>
        <r>
          <t/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t/>
        </r>
      </text>
    </comment>
  </commentList>
</comments>
</file>

<file path=xl/comments3.xml><?xml version="1.0" encoding="utf-8"?>
<comments xmlns="http://schemas.openxmlformats.org/spreadsheetml/2006/main">
  <authors>
    <author>USDA FOREST SERVICE</author>
    <author>System Administrator</author>
  </authors>
  <commentList>
    <comment ref="A3" authorId="0">
      <text>
        <r>
          <rPr>
            <b/>
            <sz val="8"/>
            <rFont val="Tahoma"/>
            <family val="0"/>
          </rPr>
          <t>A basic good guy,  considering</t>
        </r>
      </text>
    </comment>
    <comment ref="A5" authorId="1">
      <text>
        <r>
          <rPr>
            <b/>
            <sz val="8"/>
            <rFont val="Tahoma"/>
            <family val="0"/>
          </rPr>
          <t>A wetland variable upon which data is collected from field sites and analyzed.  This data is than compaired to the Reference Standard data set and assigned a PIV.</t>
        </r>
      </text>
    </comment>
    <comment ref="C5" authorId="1">
      <text>
        <r>
          <rPr>
            <b/>
            <sz val="8"/>
            <rFont val="Tahoma"/>
            <family val="0"/>
          </rPr>
          <t>Project Index Value taken from the raw data sheets collected at the site within the assessment area.  Examples include 1, .75, .5, .1 or 0 depending upon the level of impairment.  A PIV of 1 will represent the Reference level for Domain.</t>
        </r>
      </text>
    </comment>
    <comment ref="E6" authorId="1">
      <text>
        <r>
          <t/>
        </r>
      </text>
    </comment>
    <comment ref="E8" authorId="1">
      <text>
        <r>
          <t/>
        </r>
      </text>
    </comment>
    <comment ref="E9" authorId="1">
      <text>
        <r>
          <t/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<sst xmlns="http://schemas.openxmlformats.org/spreadsheetml/2006/main" count="189" uniqueCount="56">
  <si>
    <t>Functions and Index values</t>
  </si>
  <si>
    <t>Terry Brock</t>
  </si>
  <si>
    <t>Verson 1.0</t>
  </si>
  <si>
    <t>Variable</t>
  </si>
  <si>
    <t>Description</t>
  </si>
  <si>
    <t>PIV</t>
  </si>
  <si>
    <t>Vaquic</t>
  </si>
  <si>
    <t>Vasign</t>
  </si>
  <si>
    <t>Vcwd</t>
  </si>
  <si>
    <t>Voh</t>
  </si>
  <si>
    <t>Vsuruse</t>
  </si>
  <si>
    <t>Vareause</t>
  </si>
  <si>
    <t>Vcontig</t>
  </si>
  <si>
    <t>Vherb</t>
  </si>
  <si>
    <t>Vmtopo</t>
  </si>
  <si>
    <t>Vmosslich</t>
  </si>
  <si>
    <t>Vpratio</t>
  </si>
  <si>
    <t>Vshrub</t>
  </si>
  <si>
    <t>Vslm</t>
  </si>
  <si>
    <t>Vsurfcon</t>
  </si>
  <si>
    <t>Vtree</t>
  </si>
  <si>
    <t>Animal sign</t>
  </si>
  <si>
    <t>Aquic moisture regime</t>
  </si>
  <si>
    <t>Assessment area use</t>
  </si>
  <si>
    <t>Coarse woody debris</t>
  </si>
  <si>
    <t>Contiguous native plant communities</t>
  </si>
  <si>
    <t>Herbs</t>
  </si>
  <si>
    <t>Macro/microtopography complexity</t>
  </si>
  <si>
    <t>Mosses, lichens, and liverworts</t>
  </si>
  <si>
    <t>Organic horizons</t>
  </si>
  <si>
    <t>Ratio of native/non-native plant species</t>
  </si>
  <si>
    <t>Shrubs</t>
  </si>
  <si>
    <t>Silt or loam mantle</t>
  </si>
  <si>
    <t>Static water surface</t>
  </si>
  <si>
    <t>Vsurfwat</t>
  </si>
  <si>
    <t>Vvstrata</t>
  </si>
  <si>
    <t>Surrface connections</t>
  </si>
  <si>
    <t>Surrounding land use</t>
  </si>
  <si>
    <t>Trees</t>
  </si>
  <si>
    <t>Vegetative strata</t>
  </si>
  <si>
    <t>Discussion of Functions</t>
  </si>
  <si>
    <t>index =</t>
  </si>
  <si>
    <t>% departure =</t>
  </si>
  <si>
    <t>&amp; departure =</t>
  </si>
  <si>
    <t>Maintenance of soil profile integrity</t>
  </si>
  <si>
    <t>Interior Alaska Discontinous Permafrost where forest community burned 0-5 years ago</t>
  </si>
  <si>
    <t>Maintenance of characteristic thermal regime</t>
  </si>
  <si>
    <t>Surface and near surface water storage</t>
  </si>
  <si>
    <t>Maintenance of characteristic plant community</t>
  </si>
  <si>
    <t>Maintenance of habit components</t>
  </si>
  <si>
    <t>Maintain cycling of elements and compounds</t>
  </si>
  <si>
    <t>Maintenance of interspersion and connectivity</t>
  </si>
  <si>
    <t>Interior Alaska Discontinous Permafrost where forest community burned more than 30 years ago</t>
  </si>
  <si>
    <t>Interior Alaska Discontinous Permafrost where forest community burned 6-30 years ago</t>
  </si>
  <si>
    <t>Vsurwat</t>
  </si>
  <si>
    <t>Surface connections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</si>
</sst>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I26"/>
    </sheetView>
  </sheetViews>
  <sheetFormatPr defaultColWidth="9.140625" defaultRowHeight="12.75"/>
  <cols>
    <col min="1" max="1" width="15.8515625" style="0" customWidth="1"/>
    <col min="2" max="2" width="42.421875" style="0" customWidth="1"/>
    <col min="3" max="3" width="8.8515625" style="0" customWidth="1"/>
  </cols>
  <sheetData>
    <row r="1" spans="1:3" ht="12.75">
      <c r="A1" t="s">
        <v>45</v>
      </c>
      <c r="C1" s="1"/>
    </row>
    <row r="2" spans="1:3" ht="12.75">
      <c r="A2" t="s">
        <v>0</v>
      </c>
      <c r="C2" s="1"/>
    </row>
    <row r="3" spans="1:3" ht="12.75">
      <c r="A3" t="s">
        <v>1</v>
      </c>
      <c r="B3" s="2">
        <v>36664</v>
      </c>
      <c r="C3" s="1"/>
    </row>
    <row r="4" spans="2:3" ht="12.75">
      <c r="B4" t="s">
        <v>2</v>
      </c>
      <c r="C4" s="1"/>
    </row>
    <row r="5" spans="1:6" ht="12.75">
      <c r="A5" s="3" t="s">
        <v>3</v>
      </c>
      <c r="B5" s="4" t="s">
        <v>4</v>
      </c>
      <c r="C5" s="4" t="s">
        <v>5</v>
      </c>
      <c r="F5" t="s">
        <v>40</v>
      </c>
    </row>
    <row r="6" spans="1:5" ht="12.75">
      <c r="A6" s="5" t="s">
        <v>7</v>
      </c>
      <c r="B6" t="s">
        <v>21</v>
      </c>
      <c r="C6" s="1">
        <v>0.25</v>
      </c>
      <c r="E6" s="5" t="s">
        <v>44</v>
      </c>
    </row>
    <row r="7" spans="1:6" ht="12.75">
      <c r="A7" s="5" t="s">
        <v>6</v>
      </c>
      <c r="B7" t="s">
        <v>22</v>
      </c>
      <c r="C7" s="1">
        <v>0.25</v>
      </c>
      <c r="E7" s="8" t="s">
        <v>41</v>
      </c>
      <c r="F7" s="9">
        <f>(C14+C17+(C11+C9)/2)/3</f>
        <v>0.25</v>
      </c>
    </row>
    <row r="8" spans="1:6" ht="12.75">
      <c r="A8" s="5" t="s">
        <v>11</v>
      </c>
      <c r="B8" t="s">
        <v>23</v>
      </c>
      <c r="C8" s="1">
        <v>0.25</v>
      </c>
      <c r="E8" s="8" t="s">
        <v>42</v>
      </c>
      <c r="F8" s="10">
        <f>(1-F7)*100</f>
        <v>75</v>
      </c>
    </row>
    <row r="9" spans="1:5" ht="12.75">
      <c r="A9" s="5" t="s">
        <v>8</v>
      </c>
      <c r="B9" t="s">
        <v>24</v>
      </c>
      <c r="C9" s="1">
        <v>0.25</v>
      </c>
      <c r="E9" s="5" t="s">
        <v>46</v>
      </c>
    </row>
    <row r="10" spans="1:6" ht="12.75">
      <c r="A10" s="5" t="s">
        <v>12</v>
      </c>
      <c r="B10" t="s">
        <v>25</v>
      </c>
      <c r="C10" s="1">
        <v>0.25</v>
      </c>
      <c r="E10" s="8" t="s">
        <v>41</v>
      </c>
      <c r="F10" s="9">
        <f>(C14+C11+C17)/3</f>
        <v>0.25</v>
      </c>
    </row>
    <row r="11" spans="1:6" ht="12.75">
      <c r="A11" s="5" t="s">
        <v>13</v>
      </c>
      <c r="B11" t="s">
        <v>26</v>
      </c>
      <c r="C11" s="1">
        <v>0.25</v>
      </c>
      <c r="E11" s="8" t="s">
        <v>42</v>
      </c>
      <c r="F11" s="10">
        <f>(1-F10)*100</f>
        <v>75</v>
      </c>
    </row>
    <row r="12" spans="1:5" ht="12.75">
      <c r="A12" s="6" t="s">
        <v>14</v>
      </c>
      <c r="B12" s="7" t="s">
        <v>27</v>
      </c>
      <c r="C12" s="1">
        <v>0.25</v>
      </c>
      <c r="E12" s="5" t="s">
        <v>47</v>
      </c>
    </row>
    <row r="13" spans="1:6" ht="12.75">
      <c r="A13" s="5" t="s">
        <v>15</v>
      </c>
      <c r="B13" t="s">
        <v>28</v>
      </c>
      <c r="C13" s="1">
        <v>0.25</v>
      </c>
      <c r="E13" s="8" t="s">
        <v>41</v>
      </c>
      <c r="F13" s="9">
        <f>(C12+C14+C17)/3</f>
        <v>0.25</v>
      </c>
    </row>
    <row r="14" spans="1:6" ht="12.75">
      <c r="A14" s="5" t="s">
        <v>9</v>
      </c>
      <c r="B14" t="s">
        <v>29</v>
      </c>
      <c r="C14" s="1">
        <v>0.25</v>
      </c>
      <c r="E14" s="8" t="s">
        <v>42</v>
      </c>
      <c r="F14" s="10">
        <f>(1-F13)*100</f>
        <v>75</v>
      </c>
    </row>
    <row r="15" spans="1:5" ht="12.75">
      <c r="A15" s="5" t="s">
        <v>16</v>
      </c>
      <c r="B15" t="s">
        <v>30</v>
      </c>
      <c r="C15" s="1">
        <v>0.25</v>
      </c>
      <c r="E15" s="5" t="s">
        <v>50</v>
      </c>
    </row>
    <row r="16" spans="1:6" ht="12.75">
      <c r="A16" s="5" t="s">
        <v>17</v>
      </c>
      <c r="B16" t="s">
        <v>31</v>
      </c>
      <c r="C16" s="1">
        <v>0.25</v>
      </c>
      <c r="E16" s="8" t="s">
        <v>41</v>
      </c>
      <c r="F16" s="9">
        <f>((C14+C11+C9)/3+C17)/2</f>
        <v>0.25</v>
      </c>
    </row>
    <row r="17" spans="1:6" ht="12.75">
      <c r="A17" s="5" t="s">
        <v>18</v>
      </c>
      <c r="B17" t="s">
        <v>32</v>
      </c>
      <c r="C17" s="1">
        <v>0.25</v>
      </c>
      <c r="E17" s="8" t="s">
        <v>43</v>
      </c>
      <c r="F17" s="10">
        <f>(1-F16)*100</f>
        <v>75</v>
      </c>
    </row>
    <row r="18" spans="1:5" ht="12.75">
      <c r="A18" s="5" t="s">
        <v>34</v>
      </c>
      <c r="B18" t="s">
        <v>33</v>
      </c>
      <c r="C18" s="1">
        <v>0.25</v>
      </c>
      <c r="E18" s="5" t="s">
        <v>48</v>
      </c>
    </row>
    <row r="19" spans="1:6" ht="12.75">
      <c r="A19" s="5" t="s">
        <v>19</v>
      </c>
      <c r="B19" t="s">
        <v>36</v>
      </c>
      <c r="C19" s="1">
        <v>0.25</v>
      </c>
      <c r="E19" s="8" t="s">
        <v>41</v>
      </c>
      <c r="F19" s="9">
        <f>(C11+C15)/2</f>
        <v>0.25</v>
      </c>
    </row>
    <row r="20" spans="1:6" ht="12.75">
      <c r="A20" s="5" t="s">
        <v>10</v>
      </c>
      <c r="B20" t="s">
        <v>37</v>
      </c>
      <c r="C20" s="1">
        <v>0.25</v>
      </c>
      <c r="E20" s="8" t="s">
        <v>42</v>
      </c>
      <c r="F20" s="10">
        <f>(1-F19)*100</f>
        <v>75</v>
      </c>
    </row>
    <row r="21" spans="1:5" ht="12.75">
      <c r="A21" s="5" t="s">
        <v>20</v>
      </c>
      <c r="B21" t="s">
        <v>38</v>
      </c>
      <c r="C21" s="1">
        <v>0.25</v>
      </c>
      <c r="E21" s="5" t="s">
        <v>49</v>
      </c>
    </row>
    <row r="22" spans="1:6" ht="12.75">
      <c r="A22" s="5" t="s">
        <v>35</v>
      </c>
      <c r="B22" t="s">
        <v>39</v>
      </c>
      <c r="C22" s="1">
        <v>0.25</v>
      </c>
      <c r="E22" s="8" t="s">
        <v>41</v>
      </c>
      <c r="F22" s="9">
        <f>SQRT((C6*(C12+C14+C22+C9)/4))</f>
        <v>0.25</v>
      </c>
    </row>
    <row r="23" spans="5:6" ht="12.75">
      <c r="E23" s="8" t="s">
        <v>42</v>
      </c>
      <c r="F23" s="10">
        <f>(1-F22)*100</f>
        <v>75</v>
      </c>
    </row>
    <row r="24" ht="12.75">
      <c r="E24" s="5" t="s">
        <v>51</v>
      </c>
    </row>
    <row r="25" spans="5:6" ht="12.75">
      <c r="E25" s="8" t="s">
        <v>41</v>
      </c>
      <c r="F25" s="9">
        <f>(C8+C20+C10)/3</f>
        <v>0.25</v>
      </c>
    </row>
    <row r="26" spans="5:6" ht="12.75">
      <c r="E26" s="8" t="s">
        <v>42</v>
      </c>
      <c r="F26" s="10">
        <f>(1-F25)*100</f>
        <v>75</v>
      </c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8" sqref="F8"/>
    </sheetView>
  </sheetViews>
  <sheetFormatPr defaultColWidth="9.140625" defaultRowHeight="12.75"/>
  <cols>
    <col min="1" max="1" width="11.421875" style="0" customWidth="1"/>
    <col min="2" max="2" width="33.140625" style="0" customWidth="1"/>
  </cols>
  <sheetData>
    <row r="1" spans="1:3" ht="12.75">
      <c r="A1" t="s">
        <v>53</v>
      </c>
      <c r="C1" s="1"/>
    </row>
    <row r="2" spans="1:3" ht="12.75">
      <c r="A2" t="s">
        <v>0</v>
      </c>
      <c r="C2" s="1"/>
    </row>
    <row r="3" spans="1:3" ht="12.75">
      <c r="A3" t="s">
        <v>1</v>
      </c>
      <c r="B3" s="2">
        <v>36664</v>
      </c>
      <c r="C3" s="1"/>
    </row>
    <row r="4" spans="2:3" ht="12.75">
      <c r="B4" t="s">
        <v>2</v>
      </c>
      <c r="C4" s="1"/>
    </row>
    <row r="5" spans="1:6" ht="12.75">
      <c r="A5" s="3" t="s">
        <v>3</v>
      </c>
      <c r="B5" s="4" t="s">
        <v>4</v>
      </c>
      <c r="C5" s="4" t="s">
        <v>5</v>
      </c>
      <c r="F5" t="s">
        <v>40</v>
      </c>
    </row>
    <row r="6" spans="1:5" ht="12.75">
      <c r="A6" s="5" t="s">
        <v>7</v>
      </c>
      <c r="B6" t="s">
        <v>21</v>
      </c>
      <c r="C6" s="1">
        <v>0.5</v>
      </c>
      <c r="E6" s="5" t="s">
        <v>44</v>
      </c>
    </row>
    <row r="7" spans="1:6" ht="12.75">
      <c r="A7" s="5" t="s">
        <v>6</v>
      </c>
      <c r="B7" t="s">
        <v>22</v>
      </c>
      <c r="C7" s="1">
        <v>0.5</v>
      </c>
      <c r="E7" s="8" t="s">
        <v>41</v>
      </c>
      <c r="F7" s="9">
        <f>(C14+C17+(C11+C21+C16)/3)/3</f>
        <v>0.5</v>
      </c>
    </row>
    <row r="8" spans="1:6" ht="12.75">
      <c r="A8" s="5" t="s">
        <v>11</v>
      </c>
      <c r="B8" t="s">
        <v>23</v>
      </c>
      <c r="C8" s="1">
        <v>0.5</v>
      </c>
      <c r="E8" s="8" t="s">
        <v>42</v>
      </c>
      <c r="F8" s="10">
        <f>(1-F7)*100</f>
        <v>50</v>
      </c>
    </row>
    <row r="9" spans="1:5" ht="12.75">
      <c r="A9" s="5" t="s">
        <v>8</v>
      </c>
      <c r="B9" t="s">
        <v>24</v>
      </c>
      <c r="C9" s="1">
        <v>0.5</v>
      </c>
      <c r="E9" s="5" t="s">
        <v>46</v>
      </c>
    </row>
    <row r="10" spans="1:6" ht="12.75">
      <c r="A10" s="5" t="s">
        <v>12</v>
      </c>
      <c r="B10" t="s">
        <v>25</v>
      </c>
      <c r="C10" s="1">
        <v>0.5</v>
      </c>
      <c r="E10" s="8" t="s">
        <v>41</v>
      </c>
      <c r="F10" s="9">
        <f>(C14+(C21+C16)/2+C17)/3</f>
        <v>0.5</v>
      </c>
    </row>
    <row r="11" spans="1:6" ht="12.75">
      <c r="A11" s="5" t="s">
        <v>13</v>
      </c>
      <c r="B11" t="s">
        <v>26</v>
      </c>
      <c r="C11" s="1">
        <v>0.5</v>
      </c>
      <c r="E11" s="8" t="s">
        <v>42</v>
      </c>
      <c r="F11" s="10">
        <f>(1-F10)*100</f>
        <v>50</v>
      </c>
    </row>
    <row r="12" spans="1:5" ht="12.75">
      <c r="A12" s="6" t="s">
        <v>14</v>
      </c>
      <c r="B12" s="7" t="s">
        <v>27</v>
      </c>
      <c r="C12" s="1">
        <v>0.5</v>
      </c>
      <c r="E12" s="5" t="s">
        <v>47</v>
      </c>
    </row>
    <row r="13" spans="1:6" ht="12.75">
      <c r="A13" s="5" t="s">
        <v>15</v>
      </c>
      <c r="B13" t="s">
        <v>28</v>
      </c>
      <c r="C13" s="1">
        <v>0.5</v>
      </c>
      <c r="E13" s="8" t="s">
        <v>41</v>
      </c>
      <c r="F13" s="9">
        <f>(C12+C14+C17)/3</f>
        <v>0.5</v>
      </c>
    </row>
    <row r="14" spans="1:6" ht="12.75">
      <c r="A14" s="5" t="s">
        <v>9</v>
      </c>
      <c r="B14" t="s">
        <v>29</v>
      </c>
      <c r="C14" s="1">
        <v>0.5</v>
      </c>
      <c r="E14" s="8" t="s">
        <v>42</v>
      </c>
      <c r="F14" s="10">
        <f>(1-F13)*100</f>
        <v>50</v>
      </c>
    </row>
    <row r="15" spans="1:5" ht="12.75">
      <c r="A15" s="5" t="s">
        <v>16</v>
      </c>
      <c r="B15" t="s">
        <v>30</v>
      </c>
      <c r="C15" s="1">
        <v>0.5</v>
      </c>
      <c r="E15" s="5" t="s">
        <v>50</v>
      </c>
    </row>
    <row r="16" spans="1:6" ht="12.75">
      <c r="A16" s="5" t="s">
        <v>17</v>
      </c>
      <c r="B16" t="s">
        <v>31</v>
      </c>
      <c r="C16" s="1">
        <v>0.5</v>
      </c>
      <c r="E16" s="8" t="s">
        <v>41</v>
      </c>
      <c r="F16" s="9">
        <f>((C14+C21+C16+C9)/4+C17)/2</f>
        <v>0.5</v>
      </c>
    </row>
    <row r="17" spans="1:6" ht="12.75">
      <c r="A17" s="5" t="s">
        <v>18</v>
      </c>
      <c r="B17" t="s">
        <v>32</v>
      </c>
      <c r="C17" s="1">
        <v>0.5</v>
      </c>
      <c r="E17" s="8" t="s">
        <v>43</v>
      </c>
      <c r="F17" s="10">
        <f>(1-F16)*100</f>
        <v>50</v>
      </c>
    </row>
    <row r="18" spans="1:5" ht="12.75">
      <c r="A18" s="5" t="s">
        <v>34</v>
      </c>
      <c r="B18" t="s">
        <v>33</v>
      </c>
      <c r="C18" s="1">
        <v>0.5</v>
      </c>
      <c r="E18" s="5" t="s">
        <v>48</v>
      </c>
    </row>
    <row r="19" spans="1:6" ht="12.75">
      <c r="A19" s="5" t="s">
        <v>19</v>
      </c>
      <c r="B19" t="s">
        <v>36</v>
      </c>
      <c r="C19" s="1">
        <v>0.5</v>
      </c>
      <c r="E19" s="8" t="s">
        <v>41</v>
      </c>
      <c r="F19" s="9">
        <f>((C21+C16+C11+C13)/4+C15)/2</f>
        <v>0.5</v>
      </c>
    </row>
    <row r="20" spans="1:6" ht="12.75">
      <c r="A20" s="5" t="s">
        <v>10</v>
      </c>
      <c r="B20" t="s">
        <v>37</v>
      </c>
      <c r="C20" s="1">
        <v>0.5</v>
      </c>
      <c r="E20" s="8" t="s">
        <v>42</v>
      </c>
      <c r="F20" s="10">
        <f>(1-F19)*100</f>
        <v>50</v>
      </c>
    </row>
    <row r="21" spans="1:5" ht="12.75">
      <c r="A21" s="5" t="s">
        <v>20</v>
      </c>
      <c r="B21" t="s">
        <v>38</v>
      </c>
      <c r="C21" s="1">
        <v>0.5</v>
      </c>
      <c r="E21" s="5" t="s">
        <v>49</v>
      </c>
    </row>
    <row r="22" spans="1:6" ht="12.75">
      <c r="A22" s="5" t="s">
        <v>35</v>
      </c>
      <c r="B22" t="s">
        <v>39</v>
      </c>
      <c r="C22" s="1">
        <v>0.5</v>
      </c>
      <c r="E22" s="8" t="s">
        <v>41</v>
      </c>
      <c r="F22" s="9">
        <f>SQRT((C6*(C12+C14+C22+C9)/4))</f>
        <v>0.5</v>
      </c>
    </row>
    <row r="23" spans="5:6" ht="12.75">
      <c r="E23" s="8" t="s">
        <v>42</v>
      </c>
      <c r="F23" s="10">
        <f>(1-F22)*100</f>
        <v>50</v>
      </c>
    </row>
    <row r="24" ht="12.75">
      <c r="E24" s="5" t="s">
        <v>51</v>
      </c>
    </row>
    <row r="25" spans="5:6" ht="12.75">
      <c r="E25" s="8" t="s">
        <v>41</v>
      </c>
      <c r="F25" s="9">
        <f>(C8+C20+C10)/3</f>
        <v>0.5</v>
      </c>
    </row>
    <row r="26" spans="5:6" ht="12.75">
      <c r="E26" s="8" t="s">
        <v>42</v>
      </c>
      <c r="F26" s="10">
        <f>(1-F25)*100</f>
        <v>50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3.140625" style="0" customWidth="1"/>
    <col min="2" max="2" width="34.140625" style="0" customWidth="1"/>
  </cols>
  <sheetData>
    <row r="1" spans="1:3" ht="12.75">
      <c r="A1" t="s">
        <v>52</v>
      </c>
      <c r="C1" s="1"/>
    </row>
    <row r="2" spans="1:3" ht="12.75">
      <c r="A2" t="s">
        <v>0</v>
      </c>
      <c r="C2" s="1"/>
    </row>
    <row r="3" spans="1:3" ht="12.75">
      <c r="A3" t="s">
        <v>1</v>
      </c>
      <c r="B3" s="2">
        <v>36664</v>
      </c>
      <c r="C3" s="1"/>
    </row>
    <row r="4" spans="2:3" ht="12.75">
      <c r="B4" t="s">
        <v>2</v>
      </c>
      <c r="C4" s="1"/>
    </row>
    <row r="5" spans="1:6" ht="12.75">
      <c r="A5" s="3" t="s">
        <v>3</v>
      </c>
      <c r="B5" s="4" t="s">
        <v>4</v>
      </c>
      <c r="C5" s="4" t="s">
        <v>5</v>
      </c>
      <c r="F5" t="s">
        <v>40</v>
      </c>
    </row>
    <row r="6" spans="1:5" ht="12.75">
      <c r="A6" s="5" t="s">
        <v>7</v>
      </c>
      <c r="B6" t="s">
        <v>21</v>
      </c>
      <c r="C6" s="1">
        <v>0.25</v>
      </c>
      <c r="E6" s="5" t="s">
        <v>44</v>
      </c>
    </row>
    <row r="7" spans="1:6" ht="12.75">
      <c r="A7" s="5" t="s">
        <v>6</v>
      </c>
      <c r="B7" t="s">
        <v>22</v>
      </c>
      <c r="C7" s="1">
        <v>0.25</v>
      </c>
      <c r="E7" s="8" t="s">
        <v>41</v>
      </c>
      <c r="F7" s="9">
        <f>(C14+C17+C7+(C11+C21+C16)/3)/4</f>
        <v>0.25</v>
      </c>
    </row>
    <row r="8" spans="1:6" ht="12.75">
      <c r="A8" s="5" t="s">
        <v>11</v>
      </c>
      <c r="B8" t="s">
        <v>23</v>
      </c>
      <c r="C8" s="1">
        <v>0.25</v>
      </c>
      <c r="E8" s="8" t="s">
        <v>42</v>
      </c>
      <c r="F8" s="10">
        <f>(1-F7)*100</f>
        <v>75</v>
      </c>
    </row>
    <row r="9" spans="1:5" ht="12.75">
      <c r="A9" s="5" t="s">
        <v>8</v>
      </c>
      <c r="B9" t="s">
        <v>24</v>
      </c>
      <c r="C9" s="1">
        <v>0.25</v>
      </c>
      <c r="E9" s="5" t="s">
        <v>46</v>
      </c>
    </row>
    <row r="10" spans="1:6" ht="12.75">
      <c r="A10" s="5" t="s">
        <v>12</v>
      </c>
      <c r="B10" t="s">
        <v>25</v>
      </c>
      <c r="C10" s="1">
        <v>0.25</v>
      </c>
      <c r="E10" s="8" t="s">
        <v>41</v>
      </c>
      <c r="F10" s="9">
        <f>(C14+C11+C17)/3</f>
        <v>0.25</v>
      </c>
    </row>
    <row r="11" spans="1:6" ht="12.75">
      <c r="A11" s="5" t="s">
        <v>13</v>
      </c>
      <c r="B11" t="s">
        <v>26</v>
      </c>
      <c r="C11" s="1">
        <v>0.25</v>
      </c>
      <c r="E11" s="8" t="s">
        <v>42</v>
      </c>
      <c r="F11" s="10">
        <f>(1-F10)*100</f>
        <v>75</v>
      </c>
    </row>
    <row r="12" spans="1:5" ht="12.75">
      <c r="A12" s="6" t="s">
        <v>14</v>
      </c>
      <c r="B12" s="7" t="s">
        <v>27</v>
      </c>
      <c r="C12" s="1">
        <v>0.25</v>
      </c>
      <c r="E12" s="5" t="s">
        <v>47</v>
      </c>
    </row>
    <row r="13" spans="1:6" ht="12.75">
      <c r="A13" s="5" t="s">
        <v>15</v>
      </c>
      <c r="B13" t="s">
        <v>28</v>
      </c>
      <c r="C13" s="1">
        <v>0.25</v>
      </c>
      <c r="E13" s="8" t="s">
        <v>41</v>
      </c>
      <c r="F13" s="9">
        <f>((C12+C18)/2+C14+C17+C7)/4</f>
        <v>0.25</v>
      </c>
    </row>
    <row r="14" spans="1:6" ht="12.75">
      <c r="A14" s="5" t="s">
        <v>9</v>
      </c>
      <c r="B14" t="s">
        <v>29</v>
      </c>
      <c r="C14" s="1">
        <v>0.25</v>
      </c>
      <c r="E14" s="8" t="s">
        <v>42</v>
      </c>
      <c r="F14" s="10">
        <f>(1-F13)*100</f>
        <v>75</v>
      </c>
    </row>
    <row r="15" spans="1:5" ht="12.75">
      <c r="A15" s="5" t="s">
        <v>16</v>
      </c>
      <c r="B15" t="s">
        <v>30</v>
      </c>
      <c r="C15" s="1">
        <v>0.25</v>
      </c>
      <c r="E15" s="5" t="s">
        <v>50</v>
      </c>
    </row>
    <row r="16" spans="1:6" ht="12.75">
      <c r="A16" s="5" t="s">
        <v>17</v>
      </c>
      <c r="B16" t="s">
        <v>31</v>
      </c>
      <c r="C16" s="1">
        <v>0.25</v>
      </c>
      <c r="E16" s="8" t="s">
        <v>41</v>
      </c>
      <c r="F16" s="9">
        <f>((C14+C21+C16)/3+C17+C7)/3</f>
        <v>0.25</v>
      </c>
    </row>
    <row r="17" spans="1:6" ht="12.75">
      <c r="A17" s="5" t="s">
        <v>18</v>
      </c>
      <c r="B17" t="s">
        <v>32</v>
      </c>
      <c r="C17" s="1">
        <v>0.25</v>
      </c>
      <c r="E17" s="8" t="s">
        <v>43</v>
      </c>
      <c r="F17" s="10">
        <f>(1-F16)*100</f>
        <v>75</v>
      </c>
    </row>
    <row r="18" spans="1:5" ht="12.75">
      <c r="A18" s="5" t="s">
        <v>54</v>
      </c>
      <c r="B18" t="s">
        <v>33</v>
      </c>
      <c r="C18" s="1">
        <v>0.25</v>
      </c>
      <c r="E18" s="5" t="s">
        <v>48</v>
      </c>
    </row>
    <row r="19" spans="1:6" ht="12.75">
      <c r="A19" s="5" t="s">
        <v>19</v>
      </c>
      <c r="B19" t="s">
        <v>55</v>
      </c>
      <c r="C19" s="1">
        <v>0.25</v>
      </c>
      <c r="E19" s="8" t="s">
        <v>41</v>
      </c>
      <c r="F19" s="9">
        <f>((C21+C16+C11+C13)/4+C15)/2</f>
        <v>0.25</v>
      </c>
    </row>
    <row r="20" spans="1:6" ht="12.75">
      <c r="A20" s="5" t="s">
        <v>10</v>
      </c>
      <c r="B20" t="s">
        <v>37</v>
      </c>
      <c r="C20" s="1">
        <v>0.25</v>
      </c>
      <c r="E20" s="8" t="s">
        <v>42</v>
      </c>
      <c r="F20" s="10">
        <f>(1-F19)*100</f>
        <v>75</v>
      </c>
    </row>
    <row r="21" spans="1:5" ht="12.75">
      <c r="A21" s="5" t="s">
        <v>20</v>
      </c>
      <c r="B21" t="s">
        <v>38</v>
      </c>
      <c r="C21" s="1">
        <v>0.25</v>
      </c>
      <c r="E21" s="5" t="s">
        <v>49</v>
      </c>
    </row>
    <row r="22" spans="1:6" ht="12.75">
      <c r="A22" s="5" t="s">
        <v>35</v>
      </c>
      <c r="B22" t="s">
        <v>39</v>
      </c>
      <c r="C22" s="1">
        <v>0.25</v>
      </c>
      <c r="E22" s="8" t="s">
        <v>41</v>
      </c>
      <c r="F22" s="9">
        <f>SQRT((C6*(C12+C14+C18+C22)/4))</f>
        <v>0.25</v>
      </c>
    </row>
    <row r="23" spans="5:6" ht="12.75">
      <c r="E23" s="8" t="s">
        <v>42</v>
      </c>
      <c r="F23" s="10">
        <f>(1-F22)*100</f>
        <v>75</v>
      </c>
    </row>
    <row r="24" ht="12.75">
      <c r="E24" s="5" t="s">
        <v>51</v>
      </c>
    </row>
    <row r="25" spans="5:6" ht="12.75">
      <c r="E25" s="8" t="s">
        <v>41</v>
      </c>
      <c r="F25" s="9">
        <f>(C8+C20+C10)/3</f>
        <v>0.25</v>
      </c>
    </row>
    <row r="26" spans="5:6" ht="12.75">
      <c r="E26" s="8" t="s">
        <v>42</v>
      </c>
      <c r="F26" s="10">
        <f>(1-F25)*100</f>
        <v>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System Administrator</cp:lastModifiedBy>
  <dcterms:created xsi:type="dcterms:W3CDTF">2000-05-19T00:07:45Z</dcterms:created>
  <dcterms:modified xsi:type="dcterms:W3CDTF">2000-05-19T04:41:29Z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-888662379</vt:i4>
  </property>
  <property fmtid="{D5CDD505-2E9C-101B-9397-08002B2CF9AE}" pid="4" name="_EmailSubje">
    <vt:lpwstr>HGM approach</vt:lpwstr>
  </property>
  <property fmtid="{D5CDD505-2E9C-101B-9397-08002B2CF9AE}" pid="5" name="_AuthorEma">
    <vt:lpwstr>Jim_Powell@dec.state.ak.us</vt:lpwstr>
  </property>
  <property fmtid="{D5CDD505-2E9C-101B-9397-08002B2CF9AE}" pid="6" name="_AuthorEmailDisplayNa">
    <vt:lpwstr>Powell, Jim</vt:lpwstr>
  </property>
</Properties>
</file>