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0665" windowHeight="9120" activeTab="0"/>
  </bookViews>
  <sheets>
    <sheet name="Kenai Lowland" sheetId="1" r:id="rId1"/>
    <sheet name="Sheet2" sheetId="2" r:id="rId2"/>
    <sheet name="Sheet3" sheetId="3" r:id="rId3"/>
  </sheets>
  <definedNames>
    <definedName name="_xlnm.Print_Area" localSheetId="0">'Kenai Lowland'!$A$1:$K$50</definedName>
  </definedNames>
  <calcPr fullCalcOnLoad="1"/>
</workbook>
</file>

<file path=xl/comments1.xml><?xml version="1.0" encoding="utf-8"?>
<comments xmlns="http://schemas.openxmlformats.org/spreadsheetml/2006/main">
  <authors>
    <author>A satisfied Microsoft Office user</author>
    <author>Terry Brock</author>
  </authors>
  <commentList>
    <comment ref="A4" authorId="0">
      <text>
        <r>
          <rPr>
            <sz val="8"/>
            <rFont val="Tahoma"/>
            <family val="0"/>
          </rPr>
          <t>Jon Hall, Jim Powell, Stan Carrick, Ted Rockwell, Garry Hollands, Todd Walter, and Joe White.  This spread sheet model was developed by Terry Brock and Jim Powell.  Send comments to terry.brock@uas.alaska.edu</t>
        </r>
      </text>
    </comment>
    <comment ref="B12" authorId="0">
      <text>
        <r>
          <rPr>
            <sz val="8"/>
            <rFont val="Tahoma"/>
            <family val="0"/>
          </rPr>
          <t>A wetland variable upon which data is collected from field sites and analyzed.  These data are compared to the Reference Standard Dataset and assigned a Variable Index.  Through restoration, some of these variables may be improved</t>
        </r>
      </text>
    </comment>
    <comment ref="D12" authorId="0">
      <text>
        <r>
          <rPr>
            <sz val="8"/>
            <rFont val="Tahoma"/>
            <family val="0"/>
          </rPr>
          <t>Variable Index Value is taken from the Variables Scoring Sheet for data collected at the site within the assessment area.  It is a measure of how a variable compares with a regional wetland subclass in a reference domain.  Examples include 1, .75, .5, .1 or 0 depending upon the level of impairment.  An Index  of 1 will represents the highest level of functioning for that variable and considered as  the Reference level for this Domain.</t>
        </r>
      </text>
    </comment>
    <comment ref="F13" authorId="0">
      <text>
        <r>
          <rPr>
            <sz val="8"/>
            <rFont val="Tahoma"/>
            <family val="0"/>
          </rPr>
          <t>Slope/flat wetlands are important for maintaining water flow to streams and creeks in the watershed.  This function refers to the hydrologic connectivity of slope/flat wetlands and other downgradient wetlands.  Slope/flat wetlands have land dominated hydrographs so the timing, duration and amount of water delivered to downgradient streams is dependent upon the conditions and physical characteristics of the slope/flat wetlands</t>
        </r>
      </text>
    </comment>
    <comment ref="H15" authorId="0">
      <text>
        <r>
          <rPr>
            <sz val="8"/>
            <rFont val="Tahoma"/>
            <family val="0"/>
          </rPr>
          <t>The percent departure from reference standard conditions.</t>
        </r>
      </text>
    </comment>
    <comment ref="F17" authorId="0">
      <text>
        <r>
          <rPr>
            <sz val="8"/>
            <rFont val="Tahoma"/>
            <family val="0"/>
          </rPr>
          <t xml:space="preserve">This function represents the capability of a wetland to temporarily store (retain) surface and shallow subsurface water.
</t>
        </r>
      </text>
    </comment>
    <comment ref="F21" authorId="0">
      <text>
        <r>
          <rPr>
            <sz val="8"/>
            <rFont val="Tahoma"/>
            <family val="0"/>
          </rPr>
          <t xml:space="preserve">The capacity of a wetland to physically remove and retain organic and inorganic particulates from the water column, independent of the source.
</t>
        </r>
      </text>
    </comment>
    <comment ref="F27" authorId="0">
      <text>
        <r>
          <rPr>
            <sz val="8"/>
            <rFont val="Tahoma"/>
            <family val="0"/>
          </rPr>
          <t>Export of dissolved and particulate organic carbon from the wetland.  Mechanisms include leaching, flushing, displacement and erosion.</t>
        </r>
      </text>
    </comment>
    <comment ref="F33" authorId="0">
      <text>
        <r>
          <rPr>
            <sz val="8"/>
            <rFont val="Tahoma"/>
            <family val="0"/>
          </rPr>
          <t xml:space="preserve">Abiotic and biotic processes that convert elements from one form to another; primarily recycling processes
</t>
        </r>
      </text>
    </comment>
    <comment ref="F39" authorId="0">
      <text>
        <r>
          <rPr>
            <sz val="8"/>
            <rFont val="Tahoma"/>
            <family val="0"/>
          </rPr>
          <t>This function represents the species composition and physical characteristics of living plants typically found in slope wetlands and slope/flat wetland complexes.</t>
        </r>
      </text>
    </comment>
    <comment ref="F49" authorId="0">
      <text>
        <r>
          <rPr>
            <sz val="8"/>
            <rFont val="Tahoma"/>
            <family val="0"/>
          </rPr>
          <t>This function represents characteristic juxtaposition and contiguous corridors of native plant communities necessary to meet life history requirements of organisms, including movements to and from the wetland.</t>
        </r>
      </text>
    </comment>
    <comment ref="F43" authorId="1">
      <text>
        <r>
          <rPr>
            <sz val="8"/>
            <rFont val="Tahoma"/>
            <family val="0"/>
          </rPr>
          <t>This function represents the capacity of a wetland to support animal populations and guilds by providing heterogeneous habitats that provide food, cover and reproductive opportunities.</t>
        </r>
      </text>
    </comment>
    <comment ref="G12" authorId="1">
      <text>
        <r>
          <rPr>
            <b/>
            <sz val="8"/>
            <rFont val="Tahoma"/>
            <family val="0"/>
          </rPr>
          <t>Functions are defined as processes that are necessary for the maintenance of an ecosystem.  These include primary production, nutrient cycling, decomposition as well as others.  Functions occur in ecosystems regardless of a human presence, but their quality may be degraded by our activities.</t>
        </r>
      </text>
    </comment>
    <comment ref="F15" authorId="1">
      <text>
        <r>
          <rPr>
            <b/>
            <sz val="8"/>
            <rFont val="Tahoma"/>
            <family val="0"/>
          </rPr>
          <t>Functional Capacity Index (FCI) is an index of a wetlands ability to perform a function relative to other wetlands from a regional wetland subclass in a reference domain.  CFI vary from 0.0 to 1.0.  An index of 1.0 indicates that the wetland performs a function at the highest sustainable functional capacity, the level equivalent to a wetland under reference standard conditions in a reference domain.  An index of 0.0 indicates the wetland does not perform the function at a measurable level, and will not recover the capacity to perform the function through natural processes.  Restoration may enable the wetland to regain its natural functioning capacity.</t>
        </r>
      </text>
    </comment>
  </commentList>
</comments>
</file>

<file path=xl/sharedStrings.xml><?xml version="1.0" encoding="utf-8"?>
<sst xmlns="http://schemas.openxmlformats.org/spreadsheetml/2006/main" count="95" uniqueCount="75">
  <si>
    <t>Vaquic</t>
  </si>
  <si>
    <t>Vasign</t>
  </si>
  <si>
    <t>Vcwd</t>
  </si>
  <si>
    <t>% departure =</t>
  </si>
  <si>
    <t>Vmicro</t>
  </si>
  <si>
    <t>Vnplant</t>
  </si>
  <si>
    <t>Voh</t>
  </si>
  <si>
    <t>Vslope</t>
  </si>
  <si>
    <t>Vsource</t>
  </si>
  <si>
    <t>Vstrata</t>
  </si>
  <si>
    <t>&amp; departure =</t>
  </si>
  <si>
    <t>Vsurwat</t>
  </si>
  <si>
    <t>Vtotcov</t>
  </si>
  <si>
    <t>Vwetuse</t>
  </si>
  <si>
    <t>Vgroundcov</t>
  </si>
  <si>
    <t>Vwatcon</t>
  </si>
  <si>
    <t>Vadjause</t>
  </si>
  <si>
    <t>Vdistantuse</t>
  </si>
  <si>
    <t>HGM Team</t>
  </si>
  <si>
    <t>Slope/Flat Wetland Complexes in the Lower Kenai River Drainage Basin</t>
  </si>
  <si>
    <t>Variables</t>
  </si>
  <si>
    <t>Index</t>
  </si>
  <si>
    <t>Functions and Variable Index values</t>
  </si>
  <si>
    <t>FCI =</t>
  </si>
  <si>
    <t>Page Reference #</t>
  </si>
  <si>
    <t>1   Discharge of water to downgradient systems</t>
  </si>
  <si>
    <t>2   Surface and shallow subsurface water storage</t>
  </si>
  <si>
    <t>3   Particulate retention</t>
  </si>
  <si>
    <t>4   Organic carbon export</t>
  </si>
  <si>
    <t>5   Cycling of elements and compounds</t>
  </si>
  <si>
    <t>6   Maintenance of characteristic plant community</t>
  </si>
  <si>
    <t>Two Step Procedure for Calculating the Functional Capacity Index</t>
  </si>
  <si>
    <t>Wetland Functions</t>
  </si>
  <si>
    <t>Date ____________________________________</t>
  </si>
  <si>
    <t>Name ___________________________________</t>
  </si>
  <si>
    <t>COE Waterway # __________________________</t>
  </si>
  <si>
    <t>State ID Number __________________________</t>
  </si>
  <si>
    <t>Ave.  %  departure from Reference Stand.</t>
  </si>
  <si>
    <t>Wetland Variables Names</t>
  </si>
  <si>
    <t>1  Aquic soil moisture regime</t>
  </si>
  <si>
    <t>2  Animal sign</t>
  </si>
  <si>
    <t>3  Course Woody Debris</t>
  </si>
  <si>
    <t>4  Groundcover</t>
  </si>
  <si>
    <t>5  Distant land use</t>
  </si>
  <si>
    <t>6  Microtopography</t>
  </si>
  <si>
    <t>7  Native plants</t>
  </si>
  <si>
    <t>8  Organic horizons</t>
  </si>
  <si>
    <t>9  Surface slope</t>
  </si>
  <si>
    <t xml:space="preserve">10  Source of water </t>
  </si>
  <si>
    <t>11  Adjacent land use</t>
  </si>
  <si>
    <t>12  Vegetation strata</t>
  </si>
  <si>
    <t>13  Surface water storage</t>
  </si>
  <si>
    <t>14  Total vegetation cover</t>
  </si>
  <si>
    <t>15  Water connections</t>
  </si>
  <si>
    <r>
      <t xml:space="preserve">   </t>
    </r>
    <r>
      <rPr>
        <b/>
        <sz val="11"/>
        <rFont val="Arial"/>
        <family val="2"/>
      </rPr>
      <t xml:space="preserve"> 1 </t>
    </r>
    <r>
      <rPr>
        <sz val="11"/>
        <rFont val="Arial"/>
        <family val="2"/>
      </rPr>
      <t xml:space="preserve">    Fill in the </t>
    </r>
    <r>
      <rPr>
        <sz val="11"/>
        <color indexed="53"/>
        <rFont val="Arial"/>
        <family val="2"/>
      </rPr>
      <t>"Index"</t>
    </r>
    <r>
      <rPr>
        <sz val="11"/>
        <rFont val="Arial"/>
        <family val="2"/>
      </rPr>
      <t xml:space="preserve"> column (column D) for all 16 variables by using the variable index values found in the completed field collection sheets from Chapter 5. </t>
    </r>
  </si>
  <si>
    <r>
      <t xml:space="preserve">    </t>
    </r>
    <r>
      <rPr>
        <b/>
        <sz val="11"/>
        <rFont val="Arial"/>
        <family val="2"/>
      </rPr>
      <t xml:space="preserve">2  </t>
    </r>
    <r>
      <rPr>
        <sz val="11"/>
        <rFont val="Arial"/>
        <family val="2"/>
      </rPr>
      <t xml:space="preserve">   The Functional Capacity Index is automatically calculated for each of the 8 wetland functions.</t>
    </r>
  </si>
  <si>
    <t>16  Land use of Assessment Area</t>
  </si>
  <si>
    <t xml:space="preserve">            FCI: Forested Communities = [ Vsource + (Vmicro + Vsurwat + Vslope) / 3 + (Vcwd +Vgroundcov)/2 ] / 3</t>
  </si>
  <si>
    <t xml:space="preserve">            FCI : Forested Communities =  [( Vstrata + Vgroundcov + Vcwd) / 3 + Voh + Vsource + Vwatcon ] / 4 </t>
  </si>
  <si>
    <t xml:space="preserve">            FCI:  Forested Communities =  [( Vasign + Vcwd + Vgroundcov + Vtotcover + Vstrata) / 5 Vaquic + Voh] / 3 </t>
  </si>
  <si>
    <t>7   Maintenance of characteristic habitat structure</t>
  </si>
  <si>
    <t>8   Interspersion and connectivity</t>
  </si>
  <si>
    <t xml:space="preserve">            FCI: Forested Communities    [ Vasign + Vstrata + ( Vtotcov + Vgroundcov) / 2 + Vcwd] / 4 </t>
  </si>
  <si>
    <t xml:space="preserve">            FCI: Shrub and Herbaceous Communities = [ Vsource + (Vmicro + Vsurwat + Vslope) / 3 + Vgroundcov ] / 3</t>
  </si>
  <si>
    <t xml:space="preserve">           FCI : Shrub and Herbaceous Communities =  [( Vstrata + Vgroundcov ) / 2 + Voh + Vsource + Vwatcon ] / 4</t>
  </si>
  <si>
    <t xml:space="preserve">            FCI: Shrub and Herbaceous Communities =  [( Vasign +  Vgroundcov + Vtotcover + Vstrata) / 4 + Vaquic + Voh] / 3 </t>
  </si>
  <si>
    <t xml:space="preserve">            FCI: Shrub and Herbaceous Communities    [ Vasign + Vstrata + ( Vtotcov + Vgroundcov) / 2 ] / 3</t>
  </si>
  <si>
    <t xml:space="preserve">            FCI: All Vegetation Communities =   (Vwatcon + Vsource + Vwetuse + Vadjause + Vdistantuse ) / 5</t>
  </si>
  <si>
    <t xml:space="preserve">             FCI: All Vegetation Communities  =   ( Vtotcov + Vstrata + Vnplant ) / 3</t>
  </si>
  <si>
    <t xml:space="preserve">            FCI : All Vegetation Communities =  [ ( Vmicro + Vsurwat ) / 2 + Voh + Vaquic + Vsource ] / 4</t>
  </si>
  <si>
    <t xml:space="preserve">             FCI: All Vegetation Communities =   ( Vmicro + Vsource + Vaquic + Vslope ) / 4</t>
  </si>
  <si>
    <t>All Vegetation Communities</t>
  </si>
  <si>
    <t>Forested Communities</t>
  </si>
  <si>
    <t>Shrub and Herbaceous</t>
  </si>
  <si>
    <t>Key: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</si>
</sst>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Tahoma"/>
      <family val="0"/>
    </font>
    <font>
      <b/>
      <sz val="8"/>
      <name val="Tahoma"/>
      <family val="0"/>
    </font>
    <font>
      <sz val="10"/>
      <color indexed="10"/>
      <name val="Arial"/>
      <family val="2"/>
    </font>
    <font>
      <b/>
      <sz val="12"/>
      <name val="Arial"/>
      <family val="2"/>
    </font>
    <font>
      <sz val="11"/>
      <name val="Arial"/>
      <family val="2"/>
    </font>
    <font>
      <b/>
      <sz val="11"/>
      <name val="Arial"/>
      <family val="2"/>
    </font>
    <font>
      <sz val="11"/>
      <color indexed="10"/>
      <name val="Arial"/>
      <family val="2"/>
    </font>
    <font>
      <sz val="11"/>
      <name val="Times New Roman"/>
      <family val="1"/>
    </font>
    <font>
      <sz val="11"/>
      <color indexed="53"/>
      <name val="Arial"/>
      <family val="2"/>
    </font>
    <font>
      <sz val="12"/>
      <name val="Arial"/>
      <family val="2"/>
    </font>
    <font>
      <b/>
      <sz val="8"/>
      <name val="Arial"/>
      <family val="2"/>
    </font>
  </fonts>
  <fills count="8">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27"/>
        <bgColor indexed="64"/>
      </patternFill>
    </fill>
    <fill>
      <patternFill patternType="solid">
        <fgColor indexed="51"/>
        <bgColor indexed="64"/>
      </patternFill>
    </fill>
  </fills>
  <borders count="29">
    <border>
      <left/>
      <right/>
      <top/>
      <bottom/>
      <diagonal/>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style="medium"/>
      <right style="thin"/>
      <top>
        <color indexed="63"/>
      </top>
      <bottom style="thin"/>
    </border>
    <border>
      <left style="medium"/>
      <right style="thin"/>
      <top style="medium"/>
      <bottom style="medium"/>
    </border>
    <border>
      <left style="thin"/>
      <right style="thin"/>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medium"/>
      <top>
        <color indexed="63"/>
      </top>
      <bottom>
        <color indexed="63"/>
      </bottom>
    </border>
    <border>
      <left style="medium"/>
      <right style="thin"/>
      <top style="thin"/>
      <bottom>
        <color indexed="63"/>
      </bottom>
    </border>
    <border>
      <left>
        <color indexed="63"/>
      </left>
      <right style="thin"/>
      <top style="medium"/>
      <bottom style="medium"/>
    </border>
    <border>
      <left style="thin"/>
      <right>
        <color indexed="63"/>
      </right>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1" fillId="0" borderId="0" xfId="0" applyFont="1" applyAlignment="1">
      <alignment/>
    </xf>
    <xf numFmtId="0" fontId="4" fillId="0" borderId="0" xfId="0" applyFont="1" applyAlignment="1">
      <alignment/>
    </xf>
    <xf numFmtId="0" fontId="0" fillId="0" borderId="0" xfId="0" applyBorder="1"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14" fontId="7" fillId="0" borderId="0" xfId="0" applyNumberFormat="1" applyFont="1" applyAlignment="1">
      <alignment horizontal="left"/>
    </xf>
    <xf numFmtId="0" fontId="8" fillId="0" borderId="0" xfId="0" applyFont="1" applyAlignment="1">
      <alignment/>
    </xf>
    <xf numFmtId="0" fontId="6" fillId="0" borderId="0" xfId="0" applyFont="1" applyAlignment="1">
      <alignment horizontal="left"/>
    </xf>
    <xf numFmtId="0" fontId="6" fillId="0" borderId="1" xfId="0" applyFont="1" applyBorder="1" applyAlignment="1">
      <alignment/>
    </xf>
    <xf numFmtId="0" fontId="6" fillId="0" borderId="2" xfId="0" applyFont="1" applyBorder="1" applyAlignment="1">
      <alignment/>
    </xf>
    <xf numFmtId="0" fontId="7" fillId="0" borderId="2" xfId="0" applyFont="1" applyBorder="1" applyAlignment="1">
      <alignment/>
    </xf>
    <xf numFmtId="0" fontId="6" fillId="0" borderId="2" xfId="0" applyFont="1" applyBorder="1" applyAlignment="1">
      <alignment horizontal="left"/>
    </xf>
    <xf numFmtId="0" fontId="6" fillId="0" borderId="2" xfId="0" applyFont="1" applyBorder="1" applyAlignment="1">
      <alignment horizontal="right"/>
    </xf>
    <xf numFmtId="1" fontId="6" fillId="0" borderId="2" xfId="0" applyNumberFormat="1" applyFont="1" applyBorder="1" applyAlignment="1">
      <alignment horizontal="left"/>
    </xf>
    <xf numFmtId="0" fontId="6" fillId="0" borderId="3" xfId="0" applyFont="1" applyBorder="1" applyAlignment="1">
      <alignment/>
    </xf>
    <xf numFmtId="0" fontId="6" fillId="0" borderId="4" xfId="0" applyFont="1" applyBorder="1" applyAlignment="1">
      <alignment/>
    </xf>
    <xf numFmtId="0" fontId="7" fillId="0" borderId="0" xfId="0" applyFont="1" applyBorder="1" applyAlignment="1">
      <alignment horizontal="right"/>
    </xf>
    <xf numFmtId="0" fontId="0" fillId="0" borderId="0" xfId="0" applyAlignment="1">
      <alignment/>
    </xf>
    <xf numFmtId="0" fontId="6" fillId="0" borderId="0" xfId="0" applyFont="1" applyBorder="1" applyAlignment="1">
      <alignment/>
    </xf>
    <xf numFmtId="0" fontId="7" fillId="0" borderId="2" xfId="0" applyFont="1" applyBorder="1" applyAlignment="1">
      <alignment horizontal="right"/>
    </xf>
    <xf numFmtId="0" fontId="7" fillId="0" borderId="5" xfId="0" applyFont="1" applyBorder="1" applyAlignment="1">
      <alignment/>
    </xf>
    <xf numFmtId="0" fontId="6" fillId="0" borderId="5" xfId="0" applyFont="1" applyBorder="1" applyAlignment="1">
      <alignment/>
    </xf>
    <xf numFmtId="0" fontId="6" fillId="0" borderId="6" xfId="0" applyFont="1" applyBorder="1" applyAlignment="1">
      <alignment/>
    </xf>
    <xf numFmtId="0" fontId="5" fillId="2" borderId="7" xfId="0" applyFont="1" applyFill="1" applyBorder="1" applyAlignment="1">
      <alignment horizontal="left" wrapText="1"/>
    </xf>
    <xf numFmtId="0" fontId="5" fillId="2" borderId="8" xfId="0" applyFont="1" applyFill="1" applyBorder="1" applyAlignment="1">
      <alignment/>
    </xf>
    <xf numFmtId="2" fontId="7" fillId="3" borderId="2" xfId="0" applyNumberFormat="1" applyFont="1" applyFill="1" applyBorder="1" applyAlignment="1">
      <alignment horizontal="left"/>
    </xf>
    <xf numFmtId="0" fontId="6" fillId="0" borderId="9" xfId="0" applyFont="1" applyBorder="1" applyAlignment="1">
      <alignment/>
    </xf>
    <xf numFmtId="0" fontId="6" fillId="0" borderId="10" xfId="0" applyFont="1" applyBorder="1" applyAlignment="1">
      <alignment/>
    </xf>
    <xf numFmtId="0" fontId="7" fillId="0" borderId="10" xfId="0" applyFont="1" applyBorder="1" applyAlignment="1">
      <alignment horizontal="left"/>
    </xf>
    <xf numFmtId="0" fontId="6" fillId="0" borderId="11" xfId="0" applyFont="1" applyBorder="1" applyAlignment="1">
      <alignment/>
    </xf>
    <xf numFmtId="0" fontId="6" fillId="0" borderId="12" xfId="0" applyFont="1" applyBorder="1" applyAlignment="1">
      <alignment/>
    </xf>
    <xf numFmtId="0" fontId="1" fillId="0" borderId="13" xfId="0" applyFont="1" applyBorder="1" applyAlignment="1">
      <alignment/>
    </xf>
    <xf numFmtId="0" fontId="5" fillId="2" borderId="14" xfId="0" applyFont="1" applyFill="1" applyBorder="1" applyAlignment="1">
      <alignment horizontal="left"/>
    </xf>
    <xf numFmtId="0" fontId="9" fillId="0" borderId="15" xfId="0" applyFont="1" applyBorder="1" applyAlignment="1">
      <alignment/>
    </xf>
    <xf numFmtId="0" fontId="9" fillId="0" borderId="16" xfId="0" applyFont="1" applyBorder="1" applyAlignment="1">
      <alignment/>
    </xf>
    <xf numFmtId="0" fontId="9" fillId="0" borderId="16" xfId="0" applyFont="1" applyBorder="1" applyAlignment="1">
      <alignment horizontal="left"/>
    </xf>
    <xf numFmtId="0" fontId="9" fillId="0" borderId="17" xfId="0" applyFont="1" applyBorder="1" applyAlignment="1">
      <alignment/>
    </xf>
    <xf numFmtId="0" fontId="5" fillId="4" borderId="18" xfId="0" applyFont="1" applyFill="1" applyBorder="1" applyAlignment="1">
      <alignment horizontal="center"/>
    </xf>
    <xf numFmtId="0" fontId="6" fillId="4" borderId="19" xfId="0" applyFont="1" applyFill="1" applyBorder="1" applyAlignment="1">
      <alignment horizontal="center"/>
    </xf>
    <xf numFmtId="0" fontId="6" fillId="4" borderId="20" xfId="0" applyFont="1" applyFill="1" applyBorder="1" applyAlignment="1">
      <alignment horizontal="center"/>
    </xf>
    <xf numFmtId="0" fontId="6" fillId="4" borderId="21" xfId="0" applyFont="1" applyFill="1" applyBorder="1" applyAlignment="1">
      <alignment horizontal="center"/>
    </xf>
    <xf numFmtId="0" fontId="11" fillId="0" borderId="0" xfId="0" applyFont="1" applyAlignment="1">
      <alignment/>
    </xf>
    <xf numFmtId="0" fontId="5" fillId="0" borderId="0" xfId="0" applyFont="1" applyAlignment="1">
      <alignment/>
    </xf>
    <xf numFmtId="14" fontId="5" fillId="0" borderId="0" xfId="0" applyNumberFormat="1" applyFont="1" applyAlignment="1">
      <alignment horizontal="left"/>
    </xf>
    <xf numFmtId="0" fontId="11" fillId="0" borderId="0" xfId="0" applyFont="1" applyAlignment="1">
      <alignment horizontal="center"/>
    </xf>
    <xf numFmtId="0" fontId="0" fillId="0" borderId="2" xfId="0" applyBorder="1" applyAlignment="1">
      <alignment/>
    </xf>
    <xf numFmtId="0" fontId="0" fillId="0" borderId="22" xfId="0" applyBorder="1" applyAlignment="1">
      <alignment horizontal="left"/>
    </xf>
    <xf numFmtId="0" fontId="0" fillId="0" borderId="2" xfId="0" applyFill="1" applyBorder="1" applyAlignment="1">
      <alignment/>
    </xf>
    <xf numFmtId="0" fontId="6" fillId="0" borderId="2" xfId="0" applyFont="1" applyFill="1" applyBorder="1" applyAlignment="1">
      <alignment/>
    </xf>
    <xf numFmtId="2" fontId="7" fillId="5" borderId="2" xfId="0" applyNumberFormat="1" applyFont="1" applyFill="1" applyBorder="1" applyAlignment="1">
      <alignment horizontal="left"/>
    </xf>
    <xf numFmtId="0" fontId="6" fillId="0" borderId="23" xfId="0" applyFont="1" applyBorder="1" applyAlignment="1">
      <alignment/>
    </xf>
    <xf numFmtId="0" fontId="7" fillId="0" borderId="3" xfId="0" applyFont="1" applyBorder="1" applyAlignment="1">
      <alignment horizontal="center"/>
    </xf>
    <xf numFmtId="2" fontId="7" fillId="6" borderId="2" xfId="0" applyNumberFormat="1" applyFont="1" applyFill="1" applyBorder="1" applyAlignment="1">
      <alignment horizontal="left"/>
    </xf>
    <xf numFmtId="0" fontId="6" fillId="6" borderId="18" xfId="0" applyFont="1" applyFill="1" applyBorder="1" applyAlignment="1">
      <alignment/>
    </xf>
    <xf numFmtId="0" fontId="6" fillId="5" borderId="18" xfId="0" applyFont="1" applyFill="1" applyBorder="1" applyAlignment="1">
      <alignment/>
    </xf>
    <xf numFmtId="0" fontId="6" fillId="3" borderId="18" xfId="0" applyFont="1" applyFill="1" applyBorder="1" applyAlignment="1">
      <alignment/>
    </xf>
    <xf numFmtId="0" fontId="5" fillId="0" borderId="0" xfId="0" applyFont="1" applyAlignment="1">
      <alignment horizontal="center"/>
    </xf>
    <xf numFmtId="0" fontId="5" fillId="7" borderId="7" xfId="0" applyFont="1" applyFill="1" applyBorder="1" applyAlignment="1">
      <alignment wrapText="1"/>
    </xf>
    <xf numFmtId="0" fontId="5" fillId="7" borderId="12" xfId="0" applyFont="1" applyFill="1" applyBorder="1" applyAlignment="1">
      <alignment/>
    </xf>
    <xf numFmtId="0" fontId="5" fillId="7" borderId="24" xfId="0" applyFont="1" applyFill="1" applyBorder="1" applyAlignment="1">
      <alignment/>
    </xf>
    <xf numFmtId="0" fontId="5" fillId="7" borderId="8" xfId="0" applyFont="1" applyFill="1" applyBorder="1" applyAlignment="1">
      <alignment/>
    </xf>
    <xf numFmtId="0" fontId="5" fillId="7" borderId="25" xfId="0" applyFont="1" applyFill="1" applyBorder="1" applyAlignment="1">
      <alignment/>
    </xf>
    <xf numFmtId="0" fontId="6" fillId="0" borderId="2" xfId="0" applyFont="1" applyBorder="1" applyAlignment="1">
      <alignment horizontal="left"/>
    </xf>
    <xf numFmtId="0" fontId="6" fillId="0" borderId="10" xfId="0" applyFont="1" applyBorder="1" applyAlignment="1">
      <alignment horizontal="left"/>
    </xf>
    <xf numFmtId="0" fontId="7" fillId="0" borderId="0" xfId="0" applyFont="1" applyAlignment="1">
      <alignment horizontal="left"/>
    </xf>
    <xf numFmtId="0" fontId="6" fillId="0" borderId="0" xfId="0" applyFont="1" applyAlignment="1">
      <alignment horizontal="left"/>
    </xf>
    <xf numFmtId="0" fontId="5" fillId="0" borderId="0" xfId="0" applyFont="1" applyAlignment="1">
      <alignment horizontal="left"/>
    </xf>
    <xf numFmtId="0" fontId="7" fillId="0" borderId="16"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0" fontId="6" fillId="0" borderId="2" xfId="0" applyFont="1" applyBorder="1" applyAlignment="1">
      <alignment horizontal="left" wrapText="1"/>
    </xf>
    <xf numFmtId="0" fontId="6" fillId="0" borderId="10" xfId="0" applyFont="1" applyBorder="1" applyAlignment="1">
      <alignment horizontal="left" wrapText="1"/>
    </xf>
    <xf numFmtId="0" fontId="6" fillId="0" borderId="16" xfId="0" applyFont="1" applyBorder="1" applyAlignment="1">
      <alignment horizontal="left"/>
    </xf>
    <xf numFmtId="0" fontId="0" fillId="0" borderId="26" xfId="0" applyFont="1" applyBorder="1" applyAlignment="1">
      <alignment horizontal="left"/>
    </xf>
    <xf numFmtId="0" fontId="0" fillId="0" borderId="28" xfId="0" applyFont="1" applyBorder="1" applyAlignment="1">
      <alignment horizontal="left"/>
    </xf>
    <xf numFmtId="0" fontId="6" fillId="0" borderId="16" xfId="0" applyFont="1" applyFill="1" applyBorder="1" applyAlignment="1">
      <alignment horizontal="left"/>
    </xf>
    <xf numFmtId="0" fontId="6" fillId="0" borderId="26" xfId="0" applyFont="1" applyFill="1" applyBorder="1" applyAlignment="1">
      <alignment horizontal="left"/>
    </xf>
    <xf numFmtId="0" fontId="6" fillId="0" borderId="28" xfId="0" applyFont="1" applyFill="1" applyBorder="1" applyAlignment="1">
      <alignment horizontal="left"/>
    </xf>
    <xf numFmtId="0" fontId="6" fillId="0" borderId="26" xfId="0" applyFont="1" applyBorder="1" applyAlignment="1">
      <alignment horizontal="left"/>
    </xf>
    <xf numFmtId="0" fontId="6" fillId="0" borderId="28" xfId="0" applyFont="1" applyBorder="1" applyAlignment="1">
      <alignment horizontal="left"/>
    </xf>
    <xf numFmtId="0" fontId="6" fillId="0" borderId="16" xfId="0" applyFont="1" applyBorder="1" applyAlignment="1">
      <alignment/>
    </xf>
    <xf numFmtId="0" fontId="6" fillId="0" borderId="26" xfId="0" applyFont="1" applyBorder="1" applyAlignment="1">
      <alignment/>
    </xf>
    <xf numFmtId="0" fontId="6" fillId="0" borderId="28"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62"/>
  <sheetViews>
    <sheetView tabSelected="1" zoomScale="75" zoomScaleNormal="75" workbookViewId="0" topLeftCell="A1">
      <selection activeCell="B6" sqref="B6"/>
    </sheetView>
  </sheetViews>
  <sheetFormatPr defaultColWidth="9.140625" defaultRowHeight="12.75"/>
  <cols>
    <col min="1" max="1" width="15.57421875" style="0" customWidth="1"/>
    <col min="2" max="2" width="13.421875" style="0" customWidth="1"/>
    <col min="3" max="3" width="33.7109375" style="0" customWidth="1"/>
    <col min="5" max="5" width="15.7109375" style="0" customWidth="1"/>
    <col min="6" max="6" width="12.28125" style="0" customWidth="1"/>
    <col min="8" max="8" width="14.7109375" style="0" customWidth="1"/>
    <col min="9" max="9" width="19.140625" style="0" customWidth="1"/>
    <col min="10" max="10" width="65.8515625" style="0" customWidth="1"/>
  </cols>
  <sheetData>
    <row r="2" spans="1:11" ht="15.75">
      <c r="A2" s="68" t="s">
        <v>19</v>
      </c>
      <c r="B2" s="68"/>
      <c r="C2" s="68"/>
      <c r="D2" s="68"/>
      <c r="E2" s="68"/>
      <c r="F2" s="68"/>
      <c r="G2" s="4"/>
      <c r="H2" s="4"/>
      <c r="I2" s="4"/>
      <c r="J2" s="5" t="s">
        <v>33</v>
      </c>
      <c r="K2" s="4"/>
    </row>
    <row r="3" spans="1:11" ht="15.75">
      <c r="A3" s="68" t="s">
        <v>22</v>
      </c>
      <c r="B3" s="68"/>
      <c r="C3" s="68"/>
      <c r="D3" s="68"/>
      <c r="E3" s="68"/>
      <c r="F3" s="43"/>
      <c r="G3" s="4"/>
      <c r="H3" s="4"/>
      <c r="I3" s="4"/>
      <c r="J3" s="5" t="s">
        <v>34</v>
      </c>
      <c r="K3" s="4"/>
    </row>
    <row r="4" spans="1:14" ht="15.75">
      <c r="A4" s="44" t="s">
        <v>18</v>
      </c>
      <c r="B4" s="43"/>
      <c r="C4" s="45"/>
      <c r="D4" s="46"/>
      <c r="E4" s="43"/>
      <c r="F4" s="43"/>
      <c r="G4" s="4"/>
      <c r="H4" s="4"/>
      <c r="I4" s="4"/>
      <c r="J4" s="5" t="s">
        <v>35</v>
      </c>
      <c r="K4" s="8"/>
      <c r="L4" s="2"/>
      <c r="M4" s="2"/>
      <c r="N4" s="2"/>
    </row>
    <row r="5" spans="1:14" ht="15">
      <c r="A5" s="4"/>
      <c r="B5" s="5"/>
      <c r="C5" s="7"/>
      <c r="D5" s="6"/>
      <c r="E5" s="4"/>
      <c r="F5" s="4"/>
      <c r="G5" s="4"/>
      <c r="H5" s="4"/>
      <c r="I5" s="4"/>
      <c r="J5" s="5" t="s">
        <v>36</v>
      </c>
      <c r="K5" s="8"/>
      <c r="L5" s="2"/>
      <c r="M5" s="2"/>
      <c r="N5" s="2"/>
    </row>
    <row r="6" spans="1:14" ht="14.25">
      <c r="A6" s="4"/>
      <c r="B6" s="4"/>
      <c r="C6" s="4"/>
      <c r="D6" s="4"/>
      <c r="E6" s="4"/>
      <c r="F6" s="4"/>
      <c r="G6" s="4"/>
      <c r="H6" s="4"/>
      <c r="I6" s="4"/>
      <c r="J6" s="4"/>
      <c r="K6" s="8"/>
      <c r="L6" s="2"/>
      <c r="M6" s="2"/>
      <c r="N6" s="2"/>
    </row>
    <row r="7" spans="1:14" ht="15">
      <c r="A7" s="66" t="s">
        <v>31</v>
      </c>
      <c r="B7" s="66"/>
      <c r="C7" s="66"/>
      <c r="D7" s="66"/>
      <c r="E7" s="66"/>
      <c r="F7" s="66"/>
      <c r="G7" s="66"/>
      <c r="H7" s="4"/>
      <c r="I7" s="4"/>
      <c r="J7" s="20"/>
      <c r="K7" s="8"/>
      <c r="L7" s="2"/>
      <c r="M7" s="2"/>
      <c r="N7" s="2"/>
    </row>
    <row r="8" spans="1:14" ht="15">
      <c r="A8" s="67" t="s">
        <v>54</v>
      </c>
      <c r="B8" s="67"/>
      <c r="C8" s="67"/>
      <c r="D8" s="67"/>
      <c r="E8" s="67"/>
      <c r="F8" s="67"/>
      <c r="G8" s="67"/>
      <c r="H8" s="67"/>
      <c r="I8" s="67"/>
      <c r="J8" s="4"/>
      <c r="K8" s="8"/>
      <c r="L8" s="2"/>
      <c r="M8" s="2"/>
      <c r="N8" s="2"/>
    </row>
    <row r="9" spans="1:14" ht="15">
      <c r="A9" s="67" t="s">
        <v>55</v>
      </c>
      <c r="B9" s="67"/>
      <c r="C9" s="67"/>
      <c r="D9" s="67"/>
      <c r="E9" s="67"/>
      <c r="F9" s="67"/>
      <c r="G9" s="67"/>
      <c r="H9" s="4"/>
      <c r="I9" s="20"/>
      <c r="J9" s="4"/>
      <c r="K9" s="8"/>
      <c r="L9" s="2"/>
      <c r="M9" s="2"/>
      <c r="N9" s="2"/>
    </row>
    <row r="10" spans="1:14" ht="14.25">
      <c r="A10" s="9"/>
      <c r="B10" s="9"/>
      <c r="C10" s="9"/>
      <c r="D10" s="9"/>
      <c r="E10" s="9"/>
      <c r="F10" s="9"/>
      <c r="G10" s="9"/>
      <c r="H10" s="4"/>
      <c r="I10" s="20"/>
      <c r="J10" s="4"/>
      <c r="K10" s="8"/>
      <c r="L10" s="2"/>
      <c r="M10" s="2"/>
      <c r="N10" s="2"/>
    </row>
    <row r="11" spans="1:14" ht="15" thickBot="1">
      <c r="A11" s="4"/>
      <c r="B11" s="4"/>
      <c r="C11" s="4"/>
      <c r="D11" s="4"/>
      <c r="E11" s="4"/>
      <c r="F11" s="32"/>
      <c r="G11" s="4"/>
      <c r="H11" s="4"/>
      <c r="I11" s="32"/>
      <c r="J11" s="32"/>
      <c r="K11" s="8"/>
      <c r="L11" s="2"/>
      <c r="M11" s="2"/>
      <c r="N11" s="2"/>
    </row>
    <row r="12" spans="1:11" s="1" customFormat="1" ht="48" thickBot="1">
      <c r="A12" s="25" t="s">
        <v>24</v>
      </c>
      <c r="B12" s="26" t="s">
        <v>20</v>
      </c>
      <c r="C12" s="34" t="s">
        <v>38</v>
      </c>
      <c r="D12" s="39" t="s">
        <v>21</v>
      </c>
      <c r="E12" s="59" t="s">
        <v>24</v>
      </c>
      <c r="F12" s="60"/>
      <c r="G12" s="61" t="s">
        <v>32</v>
      </c>
      <c r="H12" s="62"/>
      <c r="I12" s="63"/>
      <c r="J12" s="60"/>
      <c r="K12" s="33"/>
    </row>
    <row r="13" spans="1:10" ht="15">
      <c r="A13" s="24"/>
      <c r="B13" s="23" t="s">
        <v>0</v>
      </c>
      <c r="C13" s="35" t="s">
        <v>39</v>
      </c>
      <c r="D13" s="40"/>
      <c r="E13" s="24"/>
      <c r="F13" s="22" t="s">
        <v>25</v>
      </c>
      <c r="G13" s="23"/>
      <c r="H13" s="23"/>
      <c r="I13" s="23"/>
      <c r="J13" s="28"/>
    </row>
    <row r="14" spans="1:10" ht="15">
      <c r="A14" s="10"/>
      <c r="B14" s="11" t="s">
        <v>1</v>
      </c>
      <c r="C14" s="36" t="s">
        <v>40</v>
      </c>
      <c r="D14" s="41"/>
      <c r="E14" s="10"/>
      <c r="F14" s="64" t="s">
        <v>70</v>
      </c>
      <c r="G14" s="64"/>
      <c r="H14" s="64"/>
      <c r="I14" s="64"/>
      <c r="J14" s="65"/>
    </row>
    <row r="15" spans="1:10" ht="15">
      <c r="A15" s="10"/>
      <c r="B15" s="11" t="s">
        <v>2</v>
      </c>
      <c r="C15" s="36" t="s">
        <v>41</v>
      </c>
      <c r="D15" s="41"/>
      <c r="E15" s="10"/>
      <c r="F15" s="21" t="s">
        <v>23</v>
      </c>
      <c r="G15" s="54">
        <f>(D18+D22+D13+D21)/4</f>
        <v>0</v>
      </c>
      <c r="H15" s="14" t="s">
        <v>3</v>
      </c>
      <c r="I15" s="15">
        <f>(1-G15)*100</f>
        <v>100</v>
      </c>
      <c r="J15" s="29"/>
    </row>
    <row r="16" spans="1:10" ht="15">
      <c r="A16" s="10"/>
      <c r="B16" s="11" t="s">
        <v>14</v>
      </c>
      <c r="C16" s="36" t="s">
        <v>42</v>
      </c>
      <c r="D16" s="41"/>
      <c r="E16" s="10"/>
      <c r="F16" s="3"/>
      <c r="G16" s="3"/>
      <c r="H16" s="11"/>
      <c r="I16" s="11"/>
      <c r="J16" s="29"/>
    </row>
    <row r="17" spans="1:10" ht="15">
      <c r="A17" s="10"/>
      <c r="B17" s="11" t="s">
        <v>17</v>
      </c>
      <c r="C17" s="36" t="s">
        <v>43</v>
      </c>
      <c r="D17" s="41"/>
      <c r="E17" s="10"/>
      <c r="F17" s="12" t="s">
        <v>26</v>
      </c>
      <c r="G17" s="11"/>
      <c r="H17" s="11"/>
      <c r="I17" s="11"/>
      <c r="J17" s="29"/>
    </row>
    <row r="18" spans="1:10" ht="15">
      <c r="A18" s="10"/>
      <c r="B18" s="11" t="s">
        <v>4</v>
      </c>
      <c r="C18" s="36" t="s">
        <v>44</v>
      </c>
      <c r="D18" s="41"/>
      <c r="E18" s="10"/>
      <c r="F18" s="64" t="s">
        <v>69</v>
      </c>
      <c r="G18" s="64"/>
      <c r="H18" s="64"/>
      <c r="I18" s="64"/>
      <c r="J18" s="65"/>
    </row>
    <row r="19" spans="1:10" ht="15">
      <c r="A19" s="10"/>
      <c r="B19" s="11" t="s">
        <v>5</v>
      </c>
      <c r="C19" s="36" t="s">
        <v>45</v>
      </c>
      <c r="D19" s="41"/>
      <c r="E19" s="10"/>
      <c r="F19" s="21" t="s">
        <v>23</v>
      </c>
      <c r="G19" s="54">
        <f>((D18+D25)/2+D20+D13+D22)/4</f>
        <v>0</v>
      </c>
      <c r="H19" s="14" t="s">
        <v>3</v>
      </c>
      <c r="I19" s="15">
        <f>(1-G19)*100</f>
        <v>100</v>
      </c>
      <c r="J19" s="29"/>
    </row>
    <row r="20" spans="1:10" ht="15">
      <c r="A20" s="10"/>
      <c r="B20" s="13" t="s">
        <v>6</v>
      </c>
      <c r="C20" s="37" t="s">
        <v>46</v>
      </c>
      <c r="D20" s="41"/>
      <c r="E20" s="10"/>
      <c r="F20" s="3"/>
      <c r="G20" s="3"/>
      <c r="H20" s="11"/>
      <c r="I20" s="11"/>
      <c r="J20" s="29"/>
    </row>
    <row r="21" spans="1:10" ht="15">
      <c r="A21" s="10"/>
      <c r="B21" s="11" t="s">
        <v>7</v>
      </c>
      <c r="C21" s="36" t="s">
        <v>47</v>
      </c>
      <c r="D21" s="41"/>
      <c r="E21" s="10"/>
      <c r="F21" s="12" t="s">
        <v>27</v>
      </c>
      <c r="G21" s="11"/>
      <c r="H21" s="11"/>
      <c r="I21" s="11"/>
      <c r="J21" s="29"/>
    </row>
    <row r="22" spans="1:10" ht="15">
      <c r="A22" s="10"/>
      <c r="B22" s="11" t="s">
        <v>8</v>
      </c>
      <c r="C22" s="36" t="s">
        <v>48</v>
      </c>
      <c r="D22" s="41"/>
      <c r="E22" s="10"/>
      <c r="F22" s="72" t="s">
        <v>57</v>
      </c>
      <c r="G22" s="72"/>
      <c r="H22" s="72"/>
      <c r="I22" s="72"/>
      <c r="J22" s="73"/>
    </row>
    <row r="23" spans="1:10" ht="15">
      <c r="A23" s="10"/>
      <c r="B23" s="11" t="s">
        <v>16</v>
      </c>
      <c r="C23" s="36" t="s">
        <v>49</v>
      </c>
      <c r="D23" s="41"/>
      <c r="E23" s="10"/>
      <c r="F23" s="21" t="s">
        <v>23</v>
      </c>
      <c r="G23" s="27">
        <f>((D22+(D18+D25+D21)/3+(D15+D16)/2)/3)</f>
        <v>0</v>
      </c>
      <c r="H23" s="14" t="s">
        <v>3</v>
      </c>
      <c r="I23" s="15">
        <f>(1-G23)*100</f>
        <v>100</v>
      </c>
      <c r="J23" s="29"/>
    </row>
    <row r="24" spans="1:10" ht="15">
      <c r="A24" s="10"/>
      <c r="B24" s="11" t="s">
        <v>9</v>
      </c>
      <c r="C24" s="36" t="s">
        <v>50</v>
      </c>
      <c r="D24" s="41"/>
      <c r="E24" s="10"/>
      <c r="F24" s="74" t="s">
        <v>63</v>
      </c>
      <c r="G24" s="75"/>
      <c r="H24" s="75"/>
      <c r="I24" s="75"/>
      <c r="J24" s="76"/>
    </row>
    <row r="25" spans="1:10" ht="14.25" customHeight="1">
      <c r="A25" s="10"/>
      <c r="B25" s="11" t="s">
        <v>11</v>
      </c>
      <c r="C25" s="36" t="s">
        <v>51</v>
      </c>
      <c r="D25" s="41"/>
      <c r="E25" s="10"/>
      <c r="F25" s="21" t="s">
        <v>23</v>
      </c>
      <c r="G25" s="51">
        <f>(D22+(D18+D25+D21)/3+D16)/3</f>
        <v>0</v>
      </c>
      <c r="H25" s="14" t="s">
        <v>3</v>
      </c>
      <c r="I25" s="15">
        <f>(1-G25)*100</f>
        <v>100</v>
      </c>
      <c r="J25" s="48"/>
    </row>
    <row r="26" spans="1:10" ht="15">
      <c r="A26" s="10"/>
      <c r="B26" s="11" t="s">
        <v>12</v>
      </c>
      <c r="C26" s="36" t="s">
        <v>52</v>
      </c>
      <c r="D26" s="41"/>
      <c r="E26" s="10"/>
      <c r="F26" s="47"/>
      <c r="G26" s="47"/>
      <c r="H26" s="47"/>
      <c r="I26" s="11"/>
      <c r="J26" s="29"/>
    </row>
    <row r="27" spans="1:10" ht="15">
      <c r="A27" s="10"/>
      <c r="B27" s="11" t="s">
        <v>15</v>
      </c>
      <c r="C27" s="36" t="s">
        <v>53</v>
      </c>
      <c r="D27" s="41"/>
      <c r="E27" s="10"/>
      <c r="F27" s="12" t="s">
        <v>28</v>
      </c>
      <c r="G27" s="11"/>
      <c r="H27" s="11"/>
      <c r="I27" s="11"/>
      <c r="J27" s="29"/>
    </row>
    <row r="28" spans="1:10" ht="15.75" thickBot="1">
      <c r="A28" s="16"/>
      <c r="B28" s="17" t="s">
        <v>13</v>
      </c>
      <c r="C28" s="38" t="s">
        <v>56</v>
      </c>
      <c r="D28" s="42"/>
      <c r="E28" s="10"/>
      <c r="F28" s="64" t="s">
        <v>58</v>
      </c>
      <c r="G28" s="64"/>
      <c r="H28" s="64"/>
      <c r="I28" s="64"/>
      <c r="J28" s="65"/>
    </row>
    <row r="29" spans="1:10" ht="15">
      <c r="A29" s="4"/>
      <c r="B29" s="4"/>
      <c r="C29" s="4"/>
      <c r="D29" s="4"/>
      <c r="E29" s="10"/>
      <c r="F29" s="21" t="s">
        <v>23</v>
      </c>
      <c r="G29" s="27">
        <f>((D24+D16+D15)/3+D20+D22+D27)/4</f>
        <v>0</v>
      </c>
      <c r="H29" s="14" t="s">
        <v>10</v>
      </c>
      <c r="I29" s="15">
        <f>(1-G29)*100</f>
        <v>100</v>
      </c>
      <c r="J29" s="29"/>
    </row>
    <row r="30" spans="1:10" ht="15" thickBot="1">
      <c r="A30" s="4"/>
      <c r="B30" s="4"/>
      <c r="C30" s="4"/>
      <c r="D30" s="4"/>
      <c r="E30" s="10"/>
      <c r="F30" s="77" t="s">
        <v>64</v>
      </c>
      <c r="G30" s="78"/>
      <c r="H30" s="78"/>
      <c r="I30" s="78"/>
      <c r="J30" s="79"/>
    </row>
    <row r="31" spans="1:10" ht="15.75" thickBot="1">
      <c r="A31" s="4"/>
      <c r="B31" s="4"/>
      <c r="C31" s="55" t="s">
        <v>71</v>
      </c>
      <c r="D31" s="4"/>
      <c r="E31" s="10"/>
      <c r="F31" s="21" t="s">
        <v>23</v>
      </c>
      <c r="G31" s="51">
        <f>((D24+D16)/2+D20+D22+D27)/4</f>
        <v>0</v>
      </c>
      <c r="H31" s="14" t="s">
        <v>10</v>
      </c>
      <c r="I31" s="15">
        <v>100</v>
      </c>
      <c r="J31" s="29"/>
    </row>
    <row r="32" spans="1:10" ht="16.5" thickBot="1">
      <c r="A32" s="4"/>
      <c r="B32" s="58" t="s">
        <v>74</v>
      </c>
      <c r="C32" s="56" t="s">
        <v>73</v>
      </c>
      <c r="D32" s="4"/>
      <c r="E32" s="10"/>
      <c r="F32" s="49"/>
      <c r="G32" s="49"/>
      <c r="H32" s="50"/>
      <c r="I32" s="11"/>
      <c r="J32" s="29"/>
    </row>
    <row r="33" spans="1:10" ht="15.75" thickBot="1">
      <c r="A33" s="4"/>
      <c r="B33" s="4"/>
      <c r="C33" s="57" t="s">
        <v>72</v>
      </c>
      <c r="D33" s="4"/>
      <c r="E33" s="10"/>
      <c r="F33" s="12" t="s">
        <v>29</v>
      </c>
      <c r="G33" s="11"/>
      <c r="H33" s="11"/>
      <c r="I33" s="11"/>
      <c r="J33" s="29"/>
    </row>
    <row r="34" spans="1:10" ht="14.25">
      <c r="A34" s="4"/>
      <c r="B34" s="4"/>
      <c r="D34" s="4"/>
      <c r="E34" s="10"/>
      <c r="F34" s="64" t="s">
        <v>59</v>
      </c>
      <c r="G34" s="64"/>
      <c r="H34" s="64"/>
      <c r="I34" s="64"/>
      <c r="J34" s="65"/>
    </row>
    <row r="35" spans="1:10" ht="15">
      <c r="A35" s="4"/>
      <c r="B35" s="4"/>
      <c r="C35" s="4"/>
      <c r="D35" s="4"/>
      <c r="E35" s="10"/>
      <c r="F35" s="21" t="s">
        <v>23</v>
      </c>
      <c r="G35" s="27">
        <f>((D14+D15+D16+D26+D24)/5+D13+D20)/3</f>
        <v>0</v>
      </c>
      <c r="H35" s="14" t="s">
        <v>3</v>
      </c>
      <c r="I35" s="15">
        <f>(1-G35)*100</f>
        <v>100</v>
      </c>
      <c r="J35" s="29"/>
    </row>
    <row r="36" spans="1:10" ht="14.25">
      <c r="A36" s="4"/>
      <c r="B36" s="4"/>
      <c r="C36" s="4"/>
      <c r="D36" s="4"/>
      <c r="E36" s="10"/>
      <c r="F36" s="74" t="s">
        <v>65</v>
      </c>
      <c r="G36" s="80"/>
      <c r="H36" s="80"/>
      <c r="I36" s="80"/>
      <c r="J36" s="81"/>
    </row>
    <row r="37" spans="1:10" ht="15">
      <c r="A37" s="4"/>
      <c r="B37" s="4"/>
      <c r="C37" s="4"/>
      <c r="D37" s="4"/>
      <c r="E37" s="10"/>
      <c r="F37" s="21" t="s">
        <v>23</v>
      </c>
      <c r="G37" s="51">
        <f>((D14+D16+D26+D24)/4+D13+D20)/3</f>
        <v>0</v>
      </c>
      <c r="H37" s="14" t="s">
        <v>3</v>
      </c>
      <c r="I37" s="15">
        <f>(1-G37)*100</f>
        <v>100</v>
      </c>
      <c r="J37" s="29"/>
    </row>
    <row r="38" spans="1:10" ht="14.25">
      <c r="A38" s="4"/>
      <c r="B38" s="4"/>
      <c r="C38" s="4"/>
      <c r="D38" s="4"/>
      <c r="E38" s="10"/>
      <c r="F38" s="47"/>
      <c r="G38" s="47"/>
      <c r="H38" s="11"/>
      <c r="I38" s="11"/>
      <c r="J38" s="29"/>
    </row>
    <row r="39" spans="1:10" ht="15">
      <c r="A39" s="4"/>
      <c r="B39" s="4"/>
      <c r="C39" s="4"/>
      <c r="D39" s="4"/>
      <c r="E39" s="10"/>
      <c r="F39" s="12" t="s">
        <v>30</v>
      </c>
      <c r="G39" s="11"/>
      <c r="H39" s="11"/>
      <c r="I39" s="11"/>
      <c r="J39" s="29"/>
    </row>
    <row r="40" spans="1:10" ht="14.25">
      <c r="A40" s="4"/>
      <c r="B40" s="4"/>
      <c r="C40" s="4"/>
      <c r="D40" s="4"/>
      <c r="E40" s="10"/>
      <c r="F40" s="64" t="s">
        <v>68</v>
      </c>
      <c r="G40" s="64"/>
      <c r="H40" s="64"/>
      <c r="I40" s="64"/>
      <c r="J40" s="65"/>
    </row>
    <row r="41" spans="1:10" ht="15">
      <c r="A41" s="4"/>
      <c r="B41" s="4"/>
      <c r="C41" s="4"/>
      <c r="D41" s="4"/>
      <c r="E41" s="10"/>
      <c r="F41" s="21" t="s">
        <v>23</v>
      </c>
      <c r="G41" s="54">
        <f>(D26+D24+D19)/3</f>
        <v>0</v>
      </c>
      <c r="H41" s="14" t="s">
        <v>3</v>
      </c>
      <c r="I41" s="15">
        <f>(1-G41)*100</f>
        <v>100</v>
      </c>
      <c r="J41" s="29"/>
    </row>
    <row r="42" spans="1:10" ht="14.25">
      <c r="A42" s="4"/>
      <c r="B42" s="4"/>
      <c r="C42" s="4"/>
      <c r="D42" s="4"/>
      <c r="E42" s="10"/>
      <c r="F42" s="3"/>
      <c r="G42" s="3"/>
      <c r="H42" s="11"/>
      <c r="I42" s="11"/>
      <c r="J42" s="29"/>
    </row>
    <row r="43" spans="1:10" ht="15">
      <c r="A43" s="4"/>
      <c r="B43" s="4"/>
      <c r="C43" s="9"/>
      <c r="D43" s="4"/>
      <c r="E43" s="10"/>
      <c r="F43" s="12" t="s">
        <v>60</v>
      </c>
      <c r="G43" s="11"/>
      <c r="H43" s="11"/>
      <c r="I43" s="11"/>
      <c r="J43" s="29"/>
    </row>
    <row r="44" spans="1:10" ht="14.25">
      <c r="A44" s="4"/>
      <c r="B44" s="4"/>
      <c r="C44" s="4"/>
      <c r="D44" s="4"/>
      <c r="E44" s="10"/>
      <c r="F44" s="11" t="s">
        <v>62</v>
      </c>
      <c r="G44" s="11"/>
      <c r="H44" s="11"/>
      <c r="I44" s="11"/>
      <c r="J44" s="29"/>
    </row>
    <row r="45" spans="1:10" ht="15">
      <c r="A45" s="4"/>
      <c r="B45" s="4"/>
      <c r="C45" s="4"/>
      <c r="D45" s="4"/>
      <c r="E45" s="10"/>
      <c r="F45" s="21" t="s">
        <v>23</v>
      </c>
      <c r="G45" s="27">
        <f>(D14+D24+(D26+D16)/2+D15)/4</f>
        <v>0</v>
      </c>
      <c r="H45" s="14" t="s">
        <v>3</v>
      </c>
      <c r="I45" s="15">
        <f>(1-G45)*100</f>
        <v>100</v>
      </c>
      <c r="J45" s="29"/>
    </row>
    <row r="46" spans="1:10" ht="14.25">
      <c r="A46" s="4"/>
      <c r="B46" s="4"/>
      <c r="C46" s="4"/>
      <c r="D46" s="4"/>
      <c r="E46" s="10"/>
      <c r="F46" s="82" t="s">
        <v>66</v>
      </c>
      <c r="G46" s="83"/>
      <c r="H46" s="83"/>
      <c r="I46" s="83"/>
      <c r="J46" s="84"/>
    </row>
    <row r="47" spans="1:10" ht="15">
      <c r="A47" s="4"/>
      <c r="B47" s="4"/>
      <c r="C47" s="4"/>
      <c r="D47" s="4"/>
      <c r="E47" s="10"/>
      <c r="F47" s="21"/>
      <c r="G47" s="51">
        <f>(D14+D24+(D26+D16)/2)/3</f>
        <v>0</v>
      </c>
      <c r="H47" s="14"/>
      <c r="I47" s="15"/>
      <c r="J47" s="29"/>
    </row>
    <row r="48" spans="1:10" ht="14.25">
      <c r="A48" s="4"/>
      <c r="B48" s="4"/>
      <c r="C48" s="4"/>
      <c r="D48" s="4"/>
      <c r="E48" s="10"/>
      <c r="F48" s="3"/>
      <c r="G48" s="3"/>
      <c r="H48" s="11"/>
      <c r="I48" s="11"/>
      <c r="J48" s="29"/>
    </row>
    <row r="49" spans="1:10" ht="15">
      <c r="A49" s="4"/>
      <c r="B49" s="4"/>
      <c r="C49" s="4"/>
      <c r="D49" s="4"/>
      <c r="E49" s="10"/>
      <c r="F49" s="12" t="s">
        <v>61</v>
      </c>
      <c r="G49" s="11"/>
      <c r="H49" s="11"/>
      <c r="I49" s="11"/>
      <c r="J49" s="29"/>
    </row>
    <row r="50" spans="1:10" ht="14.25">
      <c r="A50" s="4"/>
      <c r="B50" s="4"/>
      <c r="C50" s="4"/>
      <c r="D50" s="4"/>
      <c r="E50" s="52"/>
      <c r="F50" s="11" t="s">
        <v>67</v>
      </c>
      <c r="G50" s="11"/>
      <c r="H50" s="11"/>
      <c r="I50" s="11"/>
      <c r="J50" s="29"/>
    </row>
    <row r="51" spans="1:10" ht="15">
      <c r="A51" s="4"/>
      <c r="B51" s="4"/>
      <c r="C51" s="4"/>
      <c r="D51" s="4"/>
      <c r="E51" s="10"/>
      <c r="F51" s="21" t="s">
        <v>23</v>
      </c>
      <c r="G51" s="54">
        <f>(D27+D22+D28+D23+D17)/5</f>
        <v>0</v>
      </c>
      <c r="H51" s="14" t="s">
        <v>3</v>
      </c>
      <c r="I51" s="15">
        <f>(1-G51)*100</f>
        <v>100</v>
      </c>
      <c r="J51" s="29"/>
    </row>
    <row r="52" spans="1:10" ht="14.25">
      <c r="A52" s="4"/>
      <c r="B52" s="4"/>
      <c r="C52" s="4"/>
      <c r="D52" s="4"/>
      <c r="E52" s="10"/>
      <c r="F52" s="47"/>
      <c r="G52" s="47"/>
      <c r="H52" s="11"/>
      <c r="I52" s="11"/>
      <c r="J52" s="29"/>
    </row>
    <row r="53" spans="1:10" ht="14.25">
      <c r="A53" s="4"/>
      <c r="B53" s="4"/>
      <c r="C53" s="4"/>
      <c r="D53" s="4"/>
      <c r="E53" s="10"/>
      <c r="F53" s="47"/>
      <c r="G53" s="47"/>
      <c r="H53" s="11"/>
      <c r="I53" s="11"/>
      <c r="J53" s="29"/>
    </row>
    <row r="54" spans="1:10" ht="15">
      <c r="A54" s="4"/>
      <c r="B54" s="4"/>
      <c r="C54" s="4"/>
      <c r="D54" s="18"/>
      <c r="E54" s="10"/>
      <c r="F54" s="11"/>
      <c r="G54" s="11"/>
      <c r="H54" s="11"/>
      <c r="I54" s="11"/>
      <c r="J54" s="29"/>
    </row>
    <row r="55" spans="1:10" ht="15">
      <c r="A55" s="4"/>
      <c r="B55" s="4"/>
      <c r="C55" s="18"/>
      <c r="D55" s="4"/>
      <c r="E55" s="10"/>
      <c r="F55" s="69" t="s">
        <v>37</v>
      </c>
      <c r="G55" s="70"/>
      <c r="H55" s="70"/>
      <c r="I55" s="71"/>
      <c r="J55" s="30">
        <f>(I15+I19+I23+I29+I35+I45+I41+I51)/8</f>
        <v>100</v>
      </c>
    </row>
    <row r="56" spans="3:10" ht="15.75" thickBot="1">
      <c r="C56" s="4"/>
      <c r="E56" s="53"/>
      <c r="F56" s="17"/>
      <c r="G56" s="17"/>
      <c r="H56" s="17"/>
      <c r="I56" s="17"/>
      <c r="J56" s="31"/>
    </row>
    <row r="57" ht="14.25">
      <c r="E57" s="20"/>
    </row>
    <row r="62" spans="6:7" ht="12.75">
      <c r="F62" s="19"/>
      <c r="G62" s="19"/>
    </row>
  </sheetData>
  <mergeCells count="16">
    <mergeCell ref="F46:J46"/>
    <mergeCell ref="A2:F2"/>
    <mergeCell ref="A3:E3"/>
    <mergeCell ref="A8:I8"/>
    <mergeCell ref="F55:I55"/>
    <mergeCell ref="F28:J28"/>
    <mergeCell ref="F22:J22"/>
    <mergeCell ref="F34:J34"/>
    <mergeCell ref="F24:J24"/>
    <mergeCell ref="F30:J30"/>
    <mergeCell ref="F36:J36"/>
    <mergeCell ref="F14:J14"/>
    <mergeCell ref="F18:J18"/>
    <mergeCell ref="F40:J40"/>
    <mergeCell ref="A7:G7"/>
    <mergeCell ref="A9:G9"/>
  </mergeCells>
  <printOptions/>
  <pageMargins left="0.25" right="0.25" top="0.75" bottom="0.25" header="0.25" footer="0.25"/>
  <pageSetup fitToHeight="1" fitToWidth="1" horizontalDpi="200" verticalDpi="200" orientation="landscape" scale="61"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Forest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 Administrator</dc:creator>
  <cp:keywords/>
  <dc:description/>
  <cp:lastModifiedBy>jpowell</cp:lastModifiedBy>
  <cp:lastPrinted>2003-05-29T16:46:48Z</cp:lastPrinted>
  <dcterms:created xsi:type="dcterms:W3CDTF">2000-05-16T04:35:48Z</dcterms:created>
  <dcterms:modified xsi:type="dcterms:W3CDTF">2006-04-06T21:08:03Z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-567581917</vt:i4>
  </property>
  <property fmtid="{D5CDD505-2E9C-101B-9397-08002B2CF9AE}" pid="4" name="_EmailSubje">
    <vt:lpwstr>Cook Inlet Basin Ecoregion  Wetland Functional Assessment Guidebook Using HGM for Slope/Flat Wetland Complexes.</vt:lpwstr>
  </property>
  <property fmtid="{D5CDD505-2E9C-101B-9397-08002B2CF9AE}" pid="5" name="_AuthorEma">
    <vt:lpwstr>Jim_Powell@dec.state.ak.us</vt:lpwstr>
  </property>
  <property fmtid="{D5CDD505-2E9C-101B-9397-08002B2CF9AE}" pid="6" name="_AuthorEmailDisplayNa">
    <vt:lpwstr>Powell, Jim</vt:lpwstr>
  </property>
</Properties>
</file>