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23"/>
  <workbookPr/>
  <mc:AlternateContent xmlns:mc="http://schemas.openxmlformats.org/markup-compatibility/2006">
    <mc:Choice Requires="x15">
      <x15ac:absPath xmlns:x15ac="http://schemas.microsoft.com/office/spreadsheetml/2010/11/ac" url="C:\Users\DFJONES\Desktop\2021 GP3 Renewal\Emissions\"/>
    </mc:Choice>
  </mc:AlternateContent>
  <xr:revisionPtr revIDLastSave="0" documentId="13_ncr:1_{F2E2E4D2-E0F5-40CC-BCEF-92D0F229FB44}" xr6:coauthVersionLast="47" xr6:coauthVersionMax="47" xr10:uidLastSave="{00000000-0000-0000-0000-000000000000}"/>
  <bookViews>
    <workbookView xWindow="-25815" yWindow="-30" windowWidth="20445" windowHeight="10920" xr2:uid="{00000000-000D-0000-FFFF-FFFF00000000}"/>
  </bookViews>
  <sheets>
    <sheet name="Sheet1" sheetId="1" r:id="rId1"/>
  </sheets>
  <externalReferences>
    <externalReference r:id="rId2"/>
  </externalReferences>
  <definedNames>
    <definedName name="Ba">'[1]Data Validation'!$B$7</definedName>
    <definedName name="D">'[1]Data Validation'!$B$14</definedName>
    <definedName name="Dr">'[1]Data Validation'!$B$8</definedName>
    <definedName name="emer">'[1]Data Validation'!$D$17</definedName>
    <definedName name="NG">'[1]Data Validation'!$B$13</definedName>
    <definedName name="ng2l">'[1]Data Validation'!$D$12</definedName>
    <definedName name="ngl">'[1]Data Validation'!$D$11</definedName>
    <definedName name="ngr">'[1]Data Validation'!$D$10</definedName>
    <definedName name="No">'[1]Data Validation'!$B$34</definedName>
    <definedName name="O">'[1]Data Validation'!$B$15</definedName>
    <definedName name="rd">'[1]Data Validation'!$D$7</definedName>
    <definedName name="rg">'[1]Data Validation'!$D$8</definedName>
    <definedName name="routine">'[1]Data Validation'!$D$16</definedName>
    <definedName name="select">'[1]Data Validation'!$D$6</definedName>
    <definedName name="so">'[1]Data Validation'!$D$15</definedName>
    <definedName name="tng">'[1]Data Validation'!$D$9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1" l="1"/>
  <c r="I11" i="1"/>
  <c r="K38" i="1"/>
  <c r="L38" i="1"/>
  <c r="I38" i="1"/>
  <c r="H38" i="1"/>
  <c r="L29" i="1"/>
  <c r="K29" i="1"/>
  <c r="I29" i="1"/>
  <c r="H29" i="1"/>
  <c r="L11" i="1"/>
  <c r="K11" i="1"/>
  <c r="H11" i="1"/>
  <c r="J11" i="1" l="1"/>
  <c r="J38" i="1"/>
  <c r="J29" i="1"/>
  <c r="L20" i="1" l="1"/>
  <c r="K20" i="1"/>
  <c r="H20" i="1" l="1"/>
  <c r="I20" i="1"/>
  <c r="G50" i="1"/>
  <c r="F50" i="1"/>
  <c r="E50" i="1"/>
  <c r="D50" i="1"/>
  <c r="C50" i="1"/>
  <c r="G57" i="1" l="1"/>
  <c r="J20" i="1"/>
  <c r="D85" i="1" l="1"/>
  <c r="E85" i="1"/>
  <c r="F85" i="1"/>
  <c r="G85" i="1"/>
  <c r="C85" i="1"/>
  <c r="D84" i="1"/>
  <c r="E84" i="1"/>
  <c r="F84" i="1"/>
  <c r="G84" i="1"/>
  <c r="C84" i="1"/>
  <c r="D83" i="1"/>
  <c r="E83" i="1"/>
  <c r="F83" i="1"/>
  <c r="G83" i="1"/>
  <c r="C83" i="1"/>
  <c r="D76" i="1"/>
  <c r="E76" i="1"/>
  <c r="F76" i="1"/>
  <c r="G76" i="1"/>
  <c r="C76" i="1"/>
  <c r="D75" i="1"/>
  <c r="E75" i="1"/>
  <c r="F75" i="1"/>
  <c r="G75" i="1"/>
  <c r="C75" i="1"/>
  <c r="D74" i="1"/>
  <c r="E74" i="1"/>
  <c r="F74" i="1"/>
  <c r="G74" i="1"/>
  <c r="C74" i="1"/>
  <c r="D38" i="1"/>
  <c r="E38" i="1"/>
  <c r="F38" i="1"/>
  <c r="G38" i="1"/>
  <c r="C38" i="1"/>
  <c r="D29" i="1"/>
  <c r="E29" i="1"/>
  <c r="F29" i="1"/>
  <c r="G29" i="1"/>
  <c r="C29" i="1"/>
  <c r="D20" i="1"/>
  <c r="E20" i="1"/>
  <c r="F20" i="1"/>
  <c r="G20" i="1"/>
  <c r="C20" i="1"/>
  <c r="G11" i="1"/>
  <c r="F11" i="1"/>
  <c r="E11" i="1"/>
  <c r="D11" i="1"/>
  <c r="C11" i="1"/>
  <c r="O10" i="1" l="1"/>
  <c r="O15" i="1" s="1"/>
  <c r="Q21" i="1"/>
  <c r="Q26" i="1" s="1"/>
  <c r="Q10" i="1"/>
  <c r="Q15" i="1" s="1"/>
  <c r="S21" i="1"/>
  <c r="S26" i="1" s="1"/>
  <c r="S10" i="1"/>
  <c r="S15" i="1" s="1"/>
  <c r="O21" i="1"/>
  <c r="O26" i="1" s="1"/>
  <c r="P21" i="1"/>
  <c r="P26" i="1" s="1"/>
  <c r="R21" i="1"/>
  <c r="R26" i="1" s="1"/>
  <c r="R10" i="1"/>
  <c r="R15" i="1" s="1"/>
  <c r="P10" i="1"/>
  <c r="P15" i="1" s="1"/>
</calcChain>
</file>

<file path=xl/sharedStrings.xml><?xml version="1.0" encoding="utf-8"?>
<sst xmlns="http://schemas.openxmlformats.org/spreadsheetml/2006/main" count="219" uniqueCount="67">
  <si>
    <t>Assessable Emissions Spreadsheet for GP3 Asphalt Plants</t>
  </si>
  <si>
    <t xml:space="preserve">
Batch Mix Asphalt Plant with Baghouse</t>
  </si>
  <si>
    <t>* Select asphalt plant type and fill in the blank
* Enter rock crushing and stationary diesel engine information if applicable</t>
  </si>
  <si>
    <t>Batch Mix Asphalt Plant with Baghouse</t>
  </si>
  <si>
    <t>Pollutant</t>
  </si>
  <si>
    <t>CO</t>
  </si>
  <si>
    <r>
      <t>NO</t>
    </r>
    <r>
      <rPr>
        <b/>
        <sz val="9"/>
        <color theme="1"/>
        <rFont val="Calibri"/>
        <family val="2"/>
        <scheme val="minor"/>
      </rPr>
      <t>x</t>
    </r>
  </si>
  <si>
    <r>
      <t>SO</t>
    </r>
    <r>
      <rPr>
        <b/>
        <sz val="9"/>
        <color theme="1"/>
        <rFont val="Calibri"/>
        <family val="2"/>
        <scheme val="minor"/>
      </rPr>
      <t>2</t>
    </r>
  </si>
  <si>
    <t>VOC</t>
  </si>
  <si>
    <t>PM-10</t>
  </si>
  <si>
    <t>CO2</t>
  </si>
  <si>
    <t>CH4</t>
  </si>
  <si>
    <t>Total GHG</t>
  </si>
  <si>
    <t>Xylene
(largest HAP)</t>
  </si>
  <si>
    <t>Total HAPs</t>
  </si>
  <si>
    <t>Emission Factor</t>
  </si>
  <si>
    <t>CO2 + (25*CH4)</t>
  </si>
  <si>
    <t>Tons of Asphalt Produced</t>
  </si>
  <si>
    <t>* Emission factors are lb/ton of asphalt produced and from EPA AP-42 Table's 11.1-1, 11.1-5, 11.1-6, and 11.1-9</t>
  </si>
  <si>
    <r>
      <t xml:space="preserve">Total Emissions (tons)
</t>
    </r>
    <r>
      <rPr>
        <b/>
        <sz val="16"/>
        <color theme="1"/>
        <rFont val="Calibri"/>
        <family val="2"/>
        <scheme val="minor"/>
      </rPr>
      <t>Stationary Diesel Engines</t>
    </r>
  </si>
  <si>
    <t>Asphalt Emissions Calculation:  E = (EF x tons of asphalt produced) / 2000 lbs per ton</t>
  </si>
  <si>
    <t>NOx</t>
  </si>
  <si>
    <t>SO2</t>
  </si>
  <si>
    <t>Tons of Emissions</t>
  </si>
  <si>
    <r>
      <t xml:space="preserve">Assessable Emissions (tons)
</t>
    </r>
    <r>
      <rPr>
        <b/>
        <sz val="16"/>
        <color theme="1"/>
        <rFont val="Calibri"/>
        <family val="2"/>
        <scheme val="minor"/>
      </rPr>
      <t>Stationary Diesel Engines</t>
    </r>
  </si>
  <si>
    <t>Batch Mix Asphalt Plant with Wet Scrubber</t>
  </si>
  <si>
    <t>Note, rounded to nearest whole ton</t>
  </si>
  <si>
    <r>
      <t xml:space="preserve">Total Emissions (tons)
</t>
    </r>
    <r>
      <rPr>
        <b/>
        <sz val="16"/>
        <color theme="1"/>
        <rFont val="Calibri"/>
        <family val="2"/>
        <scheme val="minor"/>
      </rPr>
      <t>Nonroad Diesel Engines</t>
    </r>
  </si>
  <si>
    <t>Drum Mix Asphalt Plant with Baghouse</t>
  </si>
  <si>
    <t>Formaldehyde
(largest HAP)</t>
  </si>
  <si>
    <r>
      <t>Assessable Emissions (tons)
Nonroad</t>
    </r>
    <r>
      <rPr>
        <b/>
        <sz val="16"/>
        <color theme="1"/>
        <rFont val="Calibri"/>
        <family val="2"/>
        <scheme val="minor"/>
      </rPr>
      <t xml:space="preserve"> Diesel Engines</t>
    </r>
  </si>
  <si>
    <t>* Emission factors are lb/ton of asphalt produced and from EPA AP-42 Table's 11.1-3, 11.1-7, 11.1-8, and 11.1-10</t>
  </si>
  <si>
    <t>Drum Mix Asphalt Plant with Wetscrubber</t>
  </si>
  <si>
    <t>Rock Crushing Emissions</t>
  </si>
  <si>
    <t>Type of Crushing</t>
  </si>
  <si>
    <t>Tertiary Crushing</t>
  </si>
  <si>
    <t>Fines Crushing</t>
  </si>
  <si>
    <t>Screening</t>
  </si>
  <si>
    <t>Fines Screening</t>
  </si>
  <si>
    <t>Aggregate Handling &amp; Storage Piles</t>
  </si>
  <si>
    <t>PM-10 Emission Factor</t>
  </si>
  <si>
    <t>Tons of Rock Crushed</t>
  </si>
  <si>
    <t>* Emission factors are lb/ton of rock processed and from EPA AP-42 Table 11.19.2-2 and Equation 1 of Chapter 13.2.4</t>
  </si>
  <si>
    <t>* Assumptions for Equation 1 of Chapter 13.2.4: wind speed = 10 mph, percent moisture content = 0.25 percent, k for PM-10 = 0.35.</t>
  </si>
  <si>
    <t>Rock Crushing Emissions Calculation:  E = (EF x tons of rock processed) / 2000 lbs per ton</t>
  </si>
  <si>
    <t>Tons of PM-10 Emissions</t>
  </si>
  <si>
    <t>Number of Conveyors (NoC)</t>
  </si>
  <si>
    <t>Conveyor Transfer Point Emissions Calculation:  E = (NoC x 2 transfer points per conveyor) x 0.0011 x tons of rock crushed] /2000 lbs per ton</t>
  </si>
  <si>
    <t>Total PM-10 Rock Crushing =</t>
  </si>
  <si>
    <t>Diesel Engine Emissions</t>
  </si>
  <si>
    <t>Pollutant Emission Factors</t>
  </si>
  <si>
    <t>SO2*</t>
  </si>
  <si>
    <t>Engine &gt; 600 hp</t>
  </si>
  <si>
    <t>Engine ≤ 600 hp</t>
  </si>
  <si>
    <t>*Emission Factors are lb/hp-hr and from EPA AP-42 Table's 3.4-1 for engines larger than 600 HP and 3.3-1 for engines up to 600 HP</t>
  </si>
  <si>
    <t>* Assumes ULSD</t>
  </si>
  <si>
    <t>Diesel Emissions Calculation:  E = (EF x Hours of Operation x Rated Capacity) / 2000 lbs per ton</t>
  </si>
  <si>
    <t>Diesel Engines &gt; 600 Horse Power</t>
  </si>
  <si>
    <t>Engine 1</t>
  </si>
  <si>
    <t>Engine 2</t>
  </si>
  <si>
    <t>Engine 3</t>
  </si>
  <si>
    <t>Engine Rated Capacity (hp)</t>
  </si>
  <si>
    <t>Hours of Operation</t>
  </si>
  <si>
    <t>Eng 1: Tons of Emissions</t>
  </si>
  <si>
    <t>Eng 2: Tons of Emissions</t>
  </si>
  <si>
    <t>Eng 3: Tons of Emissions</t>
  </si>
  <si>
    <t>Diesel Engines ≤ 600 Horse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</si>
</sst>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00000"/>
    <numFmt numFmtId="165" formatCode="0.0000"/>
    <numFmt numFmtId="166" formatCode="0.00000"/>
    <numFmt numFmtId="167" formatCode="0.0000000"/>
    <numFmt numFmtId="168" formatCode="0.0"/>
    <numFmt numFmtId="169" formatCode="_(* #,##0.0000_);_(* \(#,##0.0000\);_(* &quot;-&quot;??_);_(@_)"/>
    <numFmt numFmtId="170" formatCode="0.000"/>
    <numFmt numFmtId="171" formatCode="_(* #,##0_);_(* \(#,##0\);_(* &quot;-&quot;??_);_(@_)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9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1EAFF"/>
        <bgColor indexed="64"/>
      </patternFill>
    </fill>
    <fill>
      <patternFill patternType="solid">
        <fgColor rgb="FFEAF8D8"/>
        <bgColor indexed="64"/>
      </patternFill>
    </fill>
    <fill>
      <patternFill patternType="solid">
        <fgColor rgb="FFFFEDC1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9" fillId="0" borderId="0" applyFont="0" applyFill="0" applyBorder="0" applyAlignment="0" applyProtection="0"/>
    <xf numFmtId="0" fontId="4" fillId="0" borderId="0" applyNumberForma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8" fillId="0" borderId="0" applyNumberFormat="0" applyFill="0" applyBorder="0" applyProtection="0">
      <alignment vertical="center"/>
    </xf>
    <xf numFmtId="0" fontId="9" fillId="7" borderId="0" applyNumberFormat="0" applyFon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/>
    <xf numFmtId="0" fontId="9" fillId="8" borderId="0" applyNumberFormat="0" applyFont="0" applyBorder="0" applyAlignment="0" applyProtection="0">
      <alignment vertical="center"/>
    </xf>
    <xf numFmtId="0" fontId="11" fillId="9" borderId="0" applyFont="0" applyBorder="0" applyAlignment="0" applyProtection="0"/>
    <xf numFmtId="0" fontId="13" fillId="0" borderId="0" applyNumberFormat="0" applyFill="0" applyBorder="0" applyProtection="0">
      <alignment vertical="center"/>
    </xf>
  </cellStyleXfs>
  <cellXfs count="197">
    <xf numFmtId="0" fontId="0" fillId="0" borderId="0" xfId="0"/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0" fillId="0" borderId="0" xfId="0" applyNumberFormat="1" applyFill="1" applyAlignment="1">
      <alignment vertical="center"/>
    </xf>
    <xf numFmtId="2" fontId="0" fillId="0" borderId="0" xfId="0" applyNumberFormat="1" applyBorder="1" applyAlignment="1">
      <alignment vertical="center"/>
    </xf>
    <xf numFmtId="2" fontId="0" fillId="3" borderId="0" xfId="0" applyNumberForma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168" fontId="0" fillId="0" borderId="8" xfId="0" applyNumberFormat="1" applyBorder="1" applyAlignment="1">
      <alignment horizontal="center" vertical="center"/>
    </xf>
    <xf numFmtId="2" fontId="1" fillId="0" borderId="25" xfId="0" applyNumberFormat="1" applyFont="1" applyFill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right" vertical="center"/>
    </xf>
    <xf numFmtId="168" fontId="0" fillId="0" borderId="0" xfId="0" applyNumberFormat="1" applyBorder="1" applyAlignment="1">
      <alignment horizontal="center" vertical="center"/>
    </xf>
    <xf numFmtId="0" fontId="0" fillId="0" borderId="0" xfId="0"/>
    <xf numFmtId="2" fontId="1" fillId="0" borderId="8" xfId="0" applyNumberFormat="1" applyFont="1" applyBorder="1" applyAlignment="1">
      <alignment horizontal="right" vertical="center"/>
    </xf>
    <xf numFmtId="2" fontId="0" fillId="0" borderId="0" xfId="0" applyNumberFormat="1" applyAlignment="1">
      <alignment vertical="center"/>
    </xf>
    <xf numFmtId="2" fontId="1" fillId="0" borderId="4" xfId="0" applyNumberFormat="1" applyFont="1" applyBorder="1" applyAlignment="1">
      <alignment horizontal="right" vertical="center"/>
    </xf>
    <xf numFmtId="2" fontId="0" fillId="0" borderId="0" xfId="0" applyNumberFormat="1" applyAlignment="1">
      <alignment horizontal="center" vertical="center"/>
    </xf>
    <xf numFmtId="2" fontId="1" fillId="0" borderId="15" xfId="0" applyNumberFormat="1" applyFont="1" applyBorder="1" applyAlignment="1">
      <alignment horizontal="right" vertical="center"/>
    </xf>
    <xf numFmtId="2" fontId="1" fillId="0" borderId="4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1" fillId="4" borderId="5" xfId="0" applyNumberFormat="1" applyFont="1" applyFill="1" applyBorder="1" applyAlignment="1">
      <alignment vertical="center"/>
    </xf>
    <xf numFmtId="2" fontId="1" fillId="4" borderId="6" xfId="0" applyNumberFormat="1" applyFont="1" applyFill="1" applyBorder="1" applyAlignment="1">
      <alignment horizontal="center" vertical="center"/>
    </xf>
    <xf numFmtId="2" fontId="1" fillId="4" borderId="7" xfId="0" applyNumberFormat="1" applyFont="1" applyFill="1" applyBorder="1" applyAlignment="1">
      <alignment horizontal="center" vertical="center"/>
    </xf>
    <xf numFmtId="2" fontId="1" fillId="0" borderId="11" xfId="0" applyNumberFormat="1" applyFont="1" applyBorder="1" applyAlignment="1">
      <alignment horizontal="right" vertical="center"/>
    </xf>
    <xf numFmtId="165" fontId="0" fillId="0" borderId="4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2" fontId="1" fillId="4" borderId="11" xfId="0" applyNumberFormat="1" applyFont="1" applyFill="1" applyBorder="1" applyAlignment="1">
      <alignment horizontal="right" vertical="center"/>
    </xf>
    <xf numFmtId="166" fontId="0" fillId="0" borderId="9" xfId="0" applyNumberFormat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 vertical="center"/>
    </xf>
    <xf numFmtId="168" fontId="0" fillId="0" borderId="4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10" xfId="0" applyNumberFormat="1" applyBorder="1" applyAlignment="1">
      <alignment horizontal="center" vertical="center"/>
    </xf>
    <xf numFmtId="2" fontId="1" fillId="0" borderId="24" xfId="0" applyNumberFormat="1" applyFont="1" applyFill="1" applyBorder="1" applyAlignment="1">
      <alignment horizontal="center" vertical="center"/>
    </xf>
    <xf numFmtId="2" fontId="1" fillId="0" borderId="15" xfId="0" applyNumberFormat="1" applyFont="1" applyFill="1" applyBorder="1" applyAlignment="1">
      <alignment horizontal="center" vertical="center"/>
    </xf>
    <xf numFmtId="1" fontId="0" fillId="2" borderId="12" xfId="0" applyNumberForma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1" fontId="0" fillId="3" borderId="0" xfId="0" applyNumberFormat="1" applyFill="1" applyBorder="1" applyAlignment="1">
      <alignment horizontal="center" vertical="center"/>
    </xf>
    <xf numFmtId="2" fontId="1" fillId="0" borderId="27" xfId="0" applyNumberFormat="1" applyFont="1" applyBorder="1" applyAlignment="1">
      <alignment horizontal="center" vertical="center"/>
    </xf>
    <xf numFmtId="2" fontId="1" fillId="4" borderId="27" xfId="0" applyNumberFormat="1" applyFont="1" applyFill="1" applyBorder="1" applyAlignment="1">
      <alignment horizontal="center" vertical="center"/>
    </xf>
    <xf numFmtId="2" fontId="1" fillId="0" borderId="24" xfId="0" applyNumberFormat="1" applyFont="1" applyBorder="1" applyAlignment="1">
      <alignment horizontal="right" vertical="center"/>
    </xf>
    <xf numFmtId="1" fontId="0" fillId="2" borderId="15" xfId="0" applyNumberFormat="1" applyFill="1" applyBorder="1" applyAlignment="1">
      <alignment horizontal="center" vertical="center"/>
    </xf>
    <xf numFmtId="1" fontId="0" fillId="2" borderId="25" xfId="0" applyNumberFormat="1" applyFill="1" applyBorder="1" applyAlignment="1">
      <alignment horizontal="center" vertical="center"/>
    </xf>
    <xf numFmtId="2" fontId="1" fillId="0" borderId="29" xfId="0" applyNumberFormat="1" applyFont="1" applyFill="1" applyBorder="1" applyAlignment="1">
      <alignment horizontal="center" vertical="center"/>
    </xf>
    <xf numFmtId="168" fontId="0" fillId="0" borderId="30" xfId="0" applyNumberFormat="1" applyBorder="1" applyAlignment="1">
      <alignment horizontal="center" vertical="center"/>
    </xf>
    <xf numFmtId="168" fontId="0" fillId="0" borderId="32" xfId="0" applyNumberFormat="1" applyBorder="1" applyAlignment="1">
      <alignment horizontal="center" vertical="center"/>
    </xf>
    <xf numFmtId="168" fontId="0" fillId="0" borderId="31" xfId="0" applyNumberFormat="1" applyBorder="1" applyAlignment="1">
      <alignment horizontal="center" vertical="center"/>
    </xf>
    <xf numFmtId="1" fontId="0" fillId="0" borderId="33" xfId="0" applyNumberFormat="1" applyBorder="1" applyAlignment="1">
      <alignment horizontal="center" vertical="center"/>
    </xf>
    <xf numFmtId="1" fontId="0" fillId="0" borderId="34" xfId="0" applyNumberFormat="1" applyBorder="1" applyAlignment="1">
      <alignment horizontal="center" vertical="center"/>
    </xf>
    <xf numFmtId="1" fontId="0" fillId="0" borderId="27" xfId="0" applyNumberFormat="1" applyBorder="1" applyAlignment="1">
      <alignment horizontal="center" vertical="center"/>
    </xf>
    <xf numFmtId="1" fontId="0" fillId="0" borderId="35" xfId="0" applyNumberForma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2" fontId="0" fillId="3" borderId="0" xfId="0" applyNumberFormat="1" applyFill="1" applyAlignment="1">
      <alignment vertical="center"/>
    </xf>
    <xf numFmtId="2" fontId="1" fillId="0" borderId="5" xfId="0" applyNumberFormat="1" applyFont="1" applyBorder="1" applyAlignment="1">
      <alignment horizontal="right" vertical="center"/>
    </xf>
    <xf numFmtId="2" fontId="1" fillId="0" borderId="0" xfId="0" applyNumberFormat="1" applyFont="1" applyAlignment="1">
      <alignment horizontal="center" vertical="center"/>
    </xf>
    <xf numFmtId="2" fontId="1" fillId="2" borderId="38" xfId="0" applyNumberFormat="1" applyFont="1" applyFill="1" applyBorder="1" applyAlignment="1">
      <alignment horizontal="left" vertical="center"/>
    </xf>
    <xf numFmtId="2" fontId="1" fillId="0" borderId="30" xfId="0" applyNumberFormat="1" applyFont="1" applyBorder="1" applyAlignment="1">
      <alignment horizontal="right" vertical="center"/>
    </xf>
    <xf numFmtId="2" fontId="0" fillId="0" borderId="0" xfId="0" applyNumberForma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2" fontId="1" fillId="4" borderId="16" xfId="0" applyNumberFormat="1" applyFont="1" applyFill="1" applyBorder="1" applyAlignment="1">
      <alignment horizontal="center" vertical="center" wrapText="1"/>
    </xf>
    <xf numFmtId="0" fontId="1" fillId="4" borderId="42" xfId="0" applyFont="1" applyFill="1" applyBorder="1" applyAlignment="1">
      <alignment horizontal="center" vertical="center" wrapText="1"/>
    </xf>
    <xf numFmtId="2" fontId="1" fillId="4" borderId="42" xfId="0" applyNumberFormat="1" applyFont="1" applyFill="1" applyBorder="1" applyAlignment="1">
      <alignment horizontal="center" vertical="center" wrapText="1"/>
    </xf>
    <xf numFmtId="2" fontId="1" fillId="4" borderId="7" xfId="0" applyNumberFormat="1" applyFont="1" applyFill="1" applyBorder="1" applyAlignment="1">
      <alignment horizontal="center" vertical="center" wrapText="1"/>
    </xf>
    <xf numFmtId="2" fontId="1" fillId="4" borderId="21" xfId="0" applyNumberFormat="1" applyFont="1" applyFill="1" applyBorder="1" applyAlignment="1">
      <alignment horizontal="center" vertical="center" wrapText="1"/>
    </xf>
    <xf numFmtId="2" fontId="1" fillId="4" borderId="32" xfId="0" applyNumberFormat="1" applyFont="1" applyFill="1" applyBorder="1" applyAlignment="1">
      <alignment horizontal="center" vertical="center" wrapText="1"/>
    </xf>
    <xf numFmtId="2" fontId="1" fillId="4" borderId="12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left" vertical="center"/>
    </xf>
    <xf numFmtId="2" fontId="0" fillId="0" borderId="0" xfId="0" applyNumberFormat="1" applyFill="1" applyBorder="1" applyAlignment="1">
      <alignment vertical="center"/>
    </xf>
    <xf numFmtId="2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/>
    </xf>
    <xf numFmtId="2" fontId="1" fillId="0" borderId="0" xfId="0" applyNumberFormat="1" applyFont="1" applyFill="1" applyBorder="1" applyAlignment="1">
      <alignment horizontal="left" vertical="center"/>
    </xf>
    <xf numFmtId="0" fontId="0" fillId="0" borderId="0" xfId="0" applyFill="1"/>
    <xf numFmtId="2" fontId="3" fillId="0" borderId="0" xfId="0" applyNumberFormat="1" applyFont="1" applyFill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168" fontId="0" fillId="0" borderId="0" xfId="0" applyNumberForma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 vertical="center" wrapText="1"/>
    </xf>
    <xf numFmtId="165" fontId="1" fillId="0" borderId="19" xfId="0" applyNumberFormat="1" applyFont="1" applyFill="1" applyBorder="1" applyAlignment="1">
      <alignment horizontal="center" vertical="center"/>
    </xf>
    <xf numFmtId="1" fontId="0" fillId="0" borderId="19" xfId="0" applyNumberFormat="1" applyFill="1" applyBorder="1" applyAlignment="1">
      <alignment horizontal="left" vertical="center"/>
    </xf>
    <xf numFmtId="2" fontId="1" fillId="0" borderId="19" xfId="0" applyNumberFormat="1" applyFont="1" applyFill="1" applyBorder="1" applyAlignment="1">
      <alignment horizontal="center" vertical="center" wrapText="1"/>
    </xf>
    <xf numFmtId="168" fontId="0" fillId="0" borderId="19" xfId="0" applyNumberFormat="1" applyFill="1" applyBorder="1" applyAlignment="1">
      <alignment horizontal="center" vertical="center"/>
    </xf>
    <xf numFmtId="168" fontId="0" fillId="0" borderId="12" xfId="0" applyNumberFormat="1" applyBorder="1" applyAlignment="1">
      <alignment horizontal="center" vertical="center"/>
    </xf>
    <xf numFmtId="165" fontId="0" fillId="0" borderId="9" xfId="0" applyNumberFormat="1" applyFont="1" applyBorder="1" applyAlignment="1">
      <alignment horizontal="center" vertical="center"/>
    </xf>
    <xf numFmtId="1" fontId="0" fillId="0" borderId="43" xfId="0" applyNumberFormat="1" applyFont="1" applyBorder="1" applyAlignment="1">
      <alignment horizontal="center" vertical="center"/>
    </xf>
    <xf numFmtId="165" fontId="0" fillId="0" borderId="31" xfId="0" applyNumberFormat="1" applyFont="1" applyBorder="1" applyAlignment="1">
      <alignment horizontal="center" vertical="center"/>
    </xf>
    <xf numFmtId="169" fontId="9" fillId="0" borderId="31" xfId="1" applyNumberFormat="1" applyFont="1" applyBorder="1" applyAlignment="1">
      <alignment horizontal="center" vertical="center"/>
    </xf>
    <xf numFmtId="169" fontId="9" fillId="0" borderId="10" xfId="1" applyNumberFormat="1" applyFont="1" applyBorder="1" applyAlignment="1">
      <alignment horizontal="center" vertical="center"/>
    </xf>
    <xf numFmtId="168" fontId="1" fillId="0" borderId="41" xfId="0" applyNumberFormat="1" applyFont="1" applyBorder="1" applyAlignment="1">
      <alignment horizontal="center" vertical="center"/>
    </xf>
    <xf numFmtId="168" fontId="1" fillId="0" borderId="44" xfId="0" applyNumberFormat="1" applyFont="1" applyBorder="1" applyAlignment="1">
      <alignment horizontal="center" vertical="center"/>
    </xf>
    <xf numFmtId="170" fontId="0" fillId="0" borderId="31" xfId="0" applyNumberFormat="1" applyFont="1" applyBorder="1" applyAlignment="1">
      <alignment horizontal="center" vertical="center"/>
    </xf>
    <xf numFmtId="1" fontId="1" fillId="2" borderId="39" xfId="0" applyNumberFormat="1" applyFont="1" applyFill="1" applyBorder="1" applyAlignment="1">
      <alignment vertical="center"/>
    </xf>
    <xf numFmtId="171" fontId="1" fillId="2" borderId="10" xfId="1" applyNumberFormat="1" applyFont="1" applyFill="1" applyBorder="1" applyAlignment="1">
      <alignment vertical="center"/>
    </xf>
    <xf numFmtId="43" fontId="1" fillId="0" borderId="41" xfId="1" applyFont="1" applyBorder="1" applyAlignment="1">
      <alignment horizontal="center" vertical="center"/>
    </xf>
    <xf numFmtId="171" fontId="1" fillId="0" borderId="40" xfId="1" applyNumberFormat="1" applyFont="1" applyBorder="1" applyAlignment="1">
      <alignment horizontal="center" vertical="center"/>
    </xf>
    <xf numFmtId="171" fontId="1" fillId="0" borderId="28" xfId="1" applyNumberFormat="1" applyFont="1" applyBorder="1" applyAlignment="1">
      <alignment horizontal="center" vertical="center"/>
    </xf>
    <xf numFmtId="171" fontId="0" fillId="2" borderId="15" xfId="1" applyNumberFormat="1" applyFont="1" applyFill="1" applyBorder="1" applyAlignment="1">
      <alignment horizontal="center" vertical="center"/>
    </xf>
    <xf numFmtId="1" fontId="0" fillId="3" borderId="0" xfId="0" applyNumberFormat="1" applyFill="1" applyBorder="1" applyAlignment="1">
      <alignment horizontal="left" vertical="center"/>
    </xf>
    <xf numFmtId="166" fontId="0" fillId="0" borderId="14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7" fontId="0" fillId="0" borderId="14" xfId="0" applyNumberFormat="1" applyBorder="1" applyAlignment="1">
      <alignment horizontal="center" vertical="center"/>
    </xf>
    <xf numFmtId="2" fontId="0" fillId="0" borderId="14" xfId="0" applyNumberFormat="1" applyFont="1" applyBorder="1" applyAlignment="1">
      <alignment horizontal="left" vertical="center"/>
    </xf>
    <xf numFmtId="170" fontId="0" fillId="0" borderId="9" xfId="0" applyNumberFormat="1" applyFont="1" applyBorder="1" applyAlignment="1">
      <alignment horizontal="center" vertical="center"/>
    </xf>
    <xf numFmtId="170" fontId="0" fillId="0" borderId="10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2" fontId="0" fillId="0" borderId="10" xfId="0" applyNumberFormat="1" applyFont="1" applyBorder="1" applyAlignment="1">
      <alignment horizontal="center" vertical="center"/>
    </xf>
    <xf numFmtId="170" fontId="0" fillId="0" borderId="9" xfId="0" applyNumberFormat="1" applyBorder="1" applyAlignment="1">
      <alignment horizontal="center" vertical="center"/>
    </xf>
    <xf numFmtId="2" fontId="1" fillId="4" borderId="21" xfId="0" applyNumberFormat="1" applyFont="1" applyFill="1" applyBorder="1" applyAlignment="1">
      <alignment horizontal="right" vertical="center" wrapText="1"/>
    </xf>
    <xf numFmtId="2" fontId="1" fillId="4" borderId="34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168" fontId="1" fillId="0" borderId="9" xfId="0" applyNumberFormat="1" applyFont="1" applyBorder="1" applyAlignment="1">
      <alignment horizontal="center" vertical="center"/>
    </xf>
    <xf numFmtId="168" fontId="1" fillId="0" borderId="10" xfId="0" applyNumberFormat="1" applyFont="1" applyBorder="1" applyAlignment="1">
      <alignment horizontal="center" vertical="center"/>
    </xf>
    <xf numFmtId="2" fontId="1" fillId="0" borderId="46" xfId="0" applyNumberFormat="1" applyFont="1" applyBorder="1" applyAlignment="1">
      <alignment horizontal="right" vertical="center"/>
    </xf>
    <xf numFmtId="2" fontId="0" fillId="0" borderId="45" xfId="0" applyNumberFormat="1" applyBorder="1" applyAlignment="1">
      <alignment vertical="center"/>
    </xf>
    <xf numFmtId="171" fontId="0" fillId="2" borderId="48" xfId="1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left" vertical="center"/>
    </xf>
    <xf numFmtId="2" fontId="1" fillId="0" borderId="49" xfId="0" applyNumberFormat="1" applyFont="1" applyBorder="1" applyAlignment="1">
      <alignment horizontal="right" vertical="center"/>
    </xf>
    <xf numFmtId="1" fontId="0" fillId="3" borderId="1" xfId="0" applyNumberFormat="1" applyFill="1" applyBorder="1" applyAlignment="1">
      <alignment horizontal="left" vertical="center"/>
    </xf>
    <xf numFmtId="171" fontId="0" fillId="2" borderId="50" xfId="1" applyNumberFormat="1" applyFont="1" applyFill="1" applyBorder="1" applyAlignment="1">
      <alignment horizontal="center" vertical="center"/>
    </xf>
    <xf numFmtId="171" fontId="0" fillId="2" borderId="51" xfId="1" applyNumberFormat="1" applyFont="1" applyFill="1" applyBorder="1" applyAlignment="1">
      <alignment horizontal="center" vertical="center"/>
    </xf>
    <xf numFmtId="2" fontId="0" fillId="3" borderId="45" xfId="0" applyNumberFormat="1" applyFill="1" applyBorder="1" applyAlignment="1">
      <alignment vertical="center"/>
    </xf>
    <xf numFmtId="2" fontId="1" fillId="4" borderId="11" xfId="0" applyNumberFormat="1" applyFont="1" applyFill="1" applyBorder="1" applyAlignment="1">
      <alignment horizontal="right" vertical="center" wrapText="1"/>
    </xf>
    <xf numFmtId="2" fontId="1" fillId="4" borderId="4" xfId="0" applyNumberFormat="1" applyFont="1" applyFill="1" applyBorder="1" applyAlignment="1">
      <alignment horizontal="center" vertical="center" wrapText="1"/>
    </xf>
    <xf numFmtId="0" fontId="0" fillId="0" borderId="52" xfId="0" applyBorder="1"/>
    <xf numFmtId="2" fontId="1" fillId="0" borderId="2" xfId="0" applyNumberFormat="1" applyFont="1" applyBorder="1" applyAlignment="1">
      <alignment horizontal="center" vertical="center"/>
    </xf>
    <xf numFmtId="2" fontId="1" fillId="0" borderId="53" xfId="0" applyNumberFormat="1" applyFont="1" applyBorder="1" applyAlignment="1">
      <alignment horizontal="right" vertical="center"/>
    </xf>
    <xf numFmtId="2" fontId="1" fillId="0" borderId="54" xfId="0" applyNumberFormat="1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vertical="center"/>
    </xf>
    <xf numFmtId="166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left" vertical="center"/>
    </xf>
    <xf numFmtId="167" fontId="0" fillId="0" borderId="0" xfId="0" applyNumberFormat="1" applyBorder="1" applyAlignment="1">
      <alignment horizontal="center" vertical="center"/>
    </xf>
    <xf numFmtId="171" fontId="1" fillId="0" borderId="0" xfId="1" applyNumberFormat="1" applyFont="1" applyFill="1" applyBorder="1" applyAlignment="1">
      <alignment horizontal="left" vertical="center"/>
    </xf>
    <xf numFmtId="171" fontId="1" fillId="2" borderId="47" xfId="1" applyNumberFormat="1" applyFont="1" applyFill="1" applyBorder="1" applyAlignment="1">
      <alignment horizontal="left" vertical="center"/>
    </xf>
    <xf numFmtId="171" fontId="1" fillId="2" borderId="50" xfId="1" applyNumberFormat="1" applyFont="1" applyFill="1" applyBorder="1" applyAlignment="1">
      <alignment horizontal="left" vertical="center"/>
    </xf>
    <xf numFmtId="2" fontId="1" fillId="4" borderId="5" xfId="0" applyNumberFormat="1" applyFont="1" applyFill="1" applyBorder="1" applyAlignment="1">
      <alignment horizontal="right" vertical="center" wrapText="1"/>
    </xf>
    <xf numFmtId="2" fontId="1" fillId="4" borderId="6" xfId="0" applyNumberFormat="1" applyFont="1" applyFill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2" fontId="1" fillId="4" borderId="16" xfId="0" applyNumberFormat="1" applyFont="1" applyFill="1" applyBorder="1" applyAlignment="1">
      <alignment horizontal="center" vertical="center"/>
    </xf>
    <xf numFmtId="2" fontId="1" fillId="4" borderId="17" xfId="0" applyNumberFormat="1" applyFont="1" applyFill="1" applyBorder="1" applyAlignment="1">
      <alignment horizontal="center" vertical="center"/>
    </xf>
    <xf numFmtId="2" fontId="1" fillId="4" borderId="18" xfId="0" applyNumberFormat="1" applyFont="1" applyFill="1" applyBorder="1" applyAlignment="1">
      <alignment horizontal="center" vertical="center"/>
    </xf>
    <xf numFmtId="2" fontId="1" fillId="4" borderId="4" xfId="0" applyNumberFormat="1" applyFont="1" applyFill="1" applyBorder="1" applyAlignment="1">
      <alignment horizontal="center" vertical="center"/>
    </xf>
    <xf numFmtId="2" fontId="1" fillId="4" borderId="37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2" fontId="1" fillId="4" borderId="37" xfId="0" applyNumberFormat="1" applyFont="1" applyFill="1" applyBorder="1" applyAlignment="1">
      <alignment horizontal="center" vertical="center"/>
    </xf>
    <xf numFmtId="2" fontId="1" fillId="4" borderId="45" xfId="0" applyNumberFormat="1" applyFont="1" applyFill="1" applyBorder="1" applyAlignment="1">
      <alignment horizontal="center" vertical="center"/>
    </xf>
    <xf numFmtId="2" fontId="1" fillId="4" borderId="38" xfId="0" applyNumberFormat="1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2" fontId="1" fillId="4" borderId="16" xfId="0" applyNumberFormat="1" applyFont="1" applyFill="1" applyBorder="1" applyAlignment="1">
      <alignment horizontal="center" vertical="center"/>
    </xf>
    <xf numFmtId="2" fontId="1" fillId="4" borderId="17" xfId="0" applyNumberFormat="1" applyFont="1" applyFill="1" applyBorder="1" applyAlignment="1">
      <alignment horizontal="center" vertical="center"/>
    </xf>
    <xf numFmtId="2" fontId="1" fillId="4" borderId="18" xfId="0" applyNumberFormat="1" applyFont="1" applyFill="1" applyBorder="1" applyAlignment="1">
      <alignment horizontal="center" vertical="center"/>
    </xf>
    <xf numFmtId="2" fontId="1" fillId="4" borderId="11" xfId="0" applyNumberFormat="1" applyFont="1" applyFill="1" applyBorder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2" fontId="1" fillId="4" borderId="4" xfId="0" applyNumberFormat="1" applyFont="1" applyFill="1" applyBorder="1" applyAlignment="1">
      <alignment horizontal="center" vertical="center"/>
    </xf>
    <xf numFmtId="2" fontId="1" fillId="4" borderId="12" xfId="0" applyNumberFormat="1" applyFont="1" applyFill="1" applyBorder="1" applyAlignment="1">
      <alignment horizontal="center" vertical="center"/>
    </xf>
    <xf numFmtId="2" fontId="3" fillId="5" borderId="0" xfId="0" applyNumberFormat="1" applyFont="1" applyFill="1" applyAlignment="1">
      <alignment horizontal="center" vertical="center"/>
    </xf>
    <xf numFmtId="2" fontId="1" fillId="4" borderId="21" xfId="0" applyNumberFormat="1" applyFont="1" applyFill="1" applyBorder="1" applyAlignment="1">
      <alignment horizontal="center" vertical="center"/>
    </xf>
    <xf numFmtId="2" fontId="1" fillId="4" borderId="13" xfId="0" applyNumberFormat="1" applyFont="1" applyFill="1" applyBorder="1" applyAlignment="1">
      <alignment horizontal="center" vertical="center"/>
    </xf>
    <xf numFmtId="2" fontId="1" fillId="4" borderId="20" xfId="0" applyNumberFormat="1" applyFont="1" applyFill="1" applyBorder="1" applyAlignment="1">
      <alignment horizontal="center" vertical="center"/>
    </xf>
    <xf numFmtId="2" fontId="0" fillId="4" borderId="37" xfId="0" applyNumberFormat="1" applyFont="1" applyFill="1" applyBorder="1" applyAlignment="1">
      <alignment horizontal="center" vertical="center"/>
    </xf>
    <xf numFmtId="2" fontId="0" fillId="4" borderId="45" xfId="0" applyNumberFormat="1" applyFont="1" applyFill="1" applyBorder="1" applyAlignment="1">
      <alignment horizontal="center" vertical="center"/>
    </xf>
    <xf numFmtId="2" fontId="0" fillId="4" borderId="55" xfId="0" applyNumberFormat="1" applyFont="1" applyFill="1" applyBorder="1" applyAlignment="1">
      <alignment horizontal="center" vertical="center"/>
    </xf>
  </cellXfs>
  <cellStyles count="11">
    <cellStyle name="Comma" xfId="1" builtinId="3"/>
    <cellStyle name="Emission Totals" xfId="8" xr:uid="{EDC0452B-8BDC-440A-BC67-1A10B368E95B}"/>
    <cellStyle name="Enter Info" xfId="5" xr:uid="{673E4DED-7406-4694-8836-7DA5C86D24FC}"/>
    <cellStyle name="Hyperlink pca" xfId="6" xr:uid="{206CC750-DECC-4412-B63F-B9DA75E2CCD7}"/>
    <cellStyle name="Normal" xfId="0" builtinId="0"/>
    <cellStyle name="Normal 2" xfId="7" xr:uid="{AE3E5D5E-5D45-4A86-AC56-860094212B6D}"/>
    <cellStyle name="PCA Body Text" xfId="4" xr:uid="{8C32A6BA-D550-40EF-BEF1-266323CA3640}"/>
    <cellStyle name="PCA Heading 1" xfId="2" xr:uid="{A5C8A5E6-E7A6-4FB4-BA39-A65DA101A11A}"/>
    <cellStyle name="PCA Heading 3" xfId="3" xr:uid="{A0372B20-3227-4904-AE6A-D03CDFA10618}"/>
    <cellStyle name="PCA Hyperlink" xfId="10" xr:uid="{BCB3EE0C-9AFB-4278-AF93-AA48F734C009}"/>
    <cellStyle name="Standard Value" xfId="9" xr:uid="{6E46E094-F29B-420E-8C72-EA10E460F2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FJONES/AppData/Local/Microsoft/Windows/INetCache/Content.Outlook/7V85XTQZ/Minnesota%20p-sbap5-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ederal standards"/>
      <sheetName val="State rules"/>
      <sheetName val="Hot mix asphalt"/>
      <sheetName val="Load out and silos"/>
      <sheetName val="Generator"/>
      <sheetName val="Natural gas (auxilary heat)"/>
      <sheetName val="Propane (auxilary heat)"/>
      <sheetName val="Fugitive"/>
      <sheetName val="Potential emissions"/>
      <sheetName val="Actual emissions"/>
      <sheetName val="Permits &amp; requirements"/>
      <sheetName val="Hot mix emission factors"/>
      <sheetName val="Engine Emission Factors"/>
      <sheetName val="Data Validation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5"/>
  <sheetViews>
    <sheetView tabSelected="1" topLeftCell="A31" zoomScale="90" zoomScaleNormal="90" workbookViewId="0">
      <selection activeCell="J42" sqref="J42"/>
    </sheetView>
  </sheetViews>
  <sheetFormatPr defaultRowHeight="15"/>
  <cols>
    <col min="1" max="1" width="1.7109375" customWidth="1"/>
    <col min="2" max="2" width="25" customWidth="1"/>
    <col min="3" max="3" width="15.7109375" customWidth="1"/>
    <col min="4" max="4" width="24.140625" customWidth="1"/>
    <col min="5" max="5" width="12.5703125" customWidth="1"/>
    <col min="6" max="6" width="25.42578125" customWidth="1"/>
    <col min="7" max="7" width="20.140625" customWidth="1"/>
    <col min="8" max="8" width="13.140625" style="16" customWidth="1"/>
    <col min="9" max="9" width="12" style="16" customWidth="1"/>
    <col min="10" max="12" width="15.140625" style="16" customWidth="1"/>
    <col min="13" max="13" width="6.7109375" style="16" customWidth="1"/>
    <col min="14" max="14" width="2.140625" customWidth="1"/>
    <col min="15" max="15" width="11.7109375" customWidth="1"/>
    <col min="16" max="16" width="13.85546875" customWidth="1"/>
    <col min="17" max="17" width="11.85546875" customWidth="1"/>
    <col min="18" max="18" width="11.28515625" customWidth="1"/>
    <col min="19" max="19" width="11.85546875" customWidth="1"/>
    <col min="20" max="20" width="5.85546875" customWidth="1"/>
  </cols>
  <sheetData>
    <row r="1" spans="2:25" s="16" customFormat="1" ht="26.25" customHeight="1">
      <c r="B1" s="182" t="s">
        <v>0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89"/>
    </row>
    <row r="2" spans="2:25" s="16" customFormat="1" ht="26.25"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89"/>
    </row>
    <row r="3" spans="2:25" ht="15" customHeight="1">
      <c r="B3" s="43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16"/>
      <c r="O3" s="175" t="s">
        <v>2</v>
      </c>
      <c r="P3" s="176"/>
      <c r="Q3" s="176"/>
      <c r="R3" s="176"/>
      <c r="S3" s="176"/>
      <c r="T3" s="16"/>
      <c r="U3" s="16"/>
      <c r="V3" s="16"/>
      <c r="W3" s="16"/>
      <c r="X3" s="16"/>
      <c r="Y3" s="16"/>
    </row>
    <row r="4" spans="2:25" ht="23.25" customHeight="1" thickBot="1">
      <c r="B4" s="173" t="s">
        <v>3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90"/>
      <c r="N4" s="16"/>
      <c r="O4" s="176"/>
      <c r="P4" s="176"/>
      <c r="Q4" s="176"/>
      <c r="R4" s="176"/>
      <c r="S4" s="176"/>
      <c r="T4" s="16"/>
      <c r="U4" s="16"/>
      <c r="V4" s="16"/>
      <c r="W4" s="16"/>
      <c r="X4" s="16"/>
      <c r="Y4" s="16"/>
    </row>
    <row r="5" spans="2:25" ht="27" customHeight="1"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3" t="s">
        <v>9</v>
      </c>
      <c r="H5" s="67" t="s">
        <v>10</v>
      </c>
      <c r="I5" s="69" t="s">
        <v>11</v>
      </c>
      <c r="J5" s="68" t="s">
        <v>12</v>
      </c>
      <c r="K5" s="69" t="s">
        <v>13</v>
      </c>
      <c r="L5" s="70" t="s">
        <v>14</v>
      </c>
      <c r="M5" s="77"/>
      <c r="N5" s="16"/>
      <c r="O5" s="176"/>
      <c r="P5" s="176"/>
      <c r="Q5" s="176"/>
      <c r="R5" s="176"/>
      <c r="S5" s="176"/>
      <c r="T5" s="4"/>
      <c r="U5" s="4"/>
      <c r="V5" s="16"/>
      <c r="W5" s="16"/>
      <c r="X5" s="16"/>
      <c r="Y5" s="16"/>
    </row>
    <row r="6" spans="2:25" ht="15.75" thickBot="1">
      <c r="B6" s="13" t="s">
        <v>15</v>
      </c>
      <c r="C6" s="120">
        <v>0.4</v>
      </c>
      <c r="D6" s="120">
        <v>0.12</v>
      </c>
      <c r="E6" s="118">
        <v>8.7999999999999995E-2</v>
      </c>
      <c r="F6" s="98">
        <v>8.2000000000000007E-3</v>
      </c>
      <c r="G6" s="119">
        <v>2.7E-2</v>
      </c>
      <c r="H6" s="99">
        <v>37</v>
      </c>
      <c r="I6" s="100">
        <v>7.4000000000000003E-3</v>
      </c>
      <c r="J6" s="100" t="s">
        <v>16</v>
      </c>
      <c r="K6" s="101">
        <v>2.7000000000000001E-3</v>
      </c>
      <c r="L6" s="102">
        <v>7.6E-3</v>
      </c>
      <c r="M6" s="78"/>
      <c r="N6" s="4"/>
      <c r="O6" s="5"/>
      <c r="P6" s="5"/>
      <c r="Q6" s="18"/>
      <c r="R6" s="18"/>
      <c r="S6" s="18"/>
      <c r="T6" s="4"/>
      <c r="U6" s="4"/>
      <c r="V6" s="16"/>
      <c r="W6" s="16"/>
      <c r="X6" s="16"/>
      <c r="Y6" s="16"/>
    </row>
    <row r="7" spans="2:25" ht="18.75" customHeight="1" thickBot="1">
      <c r="B7" s="128" t="s">
        <v>17</v>
      </c>
      <c r="C7" s="130">
        <v>0</v>
      </c>
      <c r="D7" s="131" t="s">
        <v>18</v>
      </c>
      <c r="E7" s="42"/>
      <c r="F7" s="42"/>
      <c r="G7" s="42"/>
      <c r="H7" s="42"/>
      <c r="I7" s="42"/>
      <c r="J7" s="42"/>
      <c r="K7" s="42"/>
      <c r="L7" s="42"/>
      <c r="M7" s="42"/>
      <c r="N7" s="18"/>
      <c r="O7" s="160" t="s">
        <v>19</v>
      </c>
      <c r="P7" s="177"/>
      <c r="Q7" s="177"/>
      <c r="R7" s="177"/>
      <c r="S7" s="178"/>
      <c r="T7" s="4"/>
      <c r="U7" s="16"/>
      <c r="V7" s="16"/>
      <c r="W7" s="16"/>
      <c r="X7" s="16"/>
      <c r="Y7" s="16"/>
    </row>
    <row r="8" spans="2:25" ht="17.25" customHeight="1" thickBot="1">
      <c r="B8" s="129"/>
      <c r="C8" s="7"/>
      <c r="D8" s="18"/>
      <c r="E8" s="18"/>
      <c r="F8" s="18"/>
      <c r="G8" s="18"/>
      <c r="H8" s="18"/>
      <c r="I8" s="18"/>
      <c r="J8" s="18"/>
      <c r="K8" s="18"/>
      <c r="L8" s="18"/>
      <c r="M8" s="5"/>
      <c r="N8" s="18"/>
      <c r="O8" s="179"/>
      <c r="P8" s="180"/>
      <c r="Q8" s="180"/>
      <c r="R8" s="180"/>
      <c r="S8" s="181"/>
      <c r="T8" s="4"/>
      <c r="U8" s="16"/>
      <c r="V8" s="16"/>
      <c r="W8" s="16"/>
      <c r="X8" s="16"/>
      <c r="Y8" s="16"/>
    </row>
    <row r="9" spans="2:25" ht="21" customHeight="1">
      <c r="B9" s="183" t="s">
        <v>20</v>
      </c>
      <c r="C9" s="184"/>
      <c r="D9" s="184"/>
      <c r="E9" s="184"/>
      <c r="F9" s="184"/>
      <c r="G9" s="185"/>
      <c r="H9" s="155"/>
      <c r="I9" s="156"/>
      <c r="J9" s="156"/>
      <c r="K9" s="156"/>
      <c r="L9" s="157"/>
      <c r="M9" s="81"/>
      <c r="N9" s="18"/>
      <c r="O9" s="39" t="s">
        <v>5</v>
      </c>
      <c r="P9" s="40" t="s">
        <v>21</v>
      </c>
      <c r="Q9" s="40" t="s">
        <v>22</v>
      </c>
      <c r="R9" s="40" t="s">
        <v>8</v>
      </c>
      <c r="S9" s="12" t="s">
        <v>9</v>
      </c>
      <c r="T9" s="4"/>
      <c r="U9" s="16"/>
      <c r="V9" s="16"/>
      <c r="W9" s="16"/>
      <c r="X9" s="16"/>
      <c r="Y9" s="16"/>
    </row>
    <row r="10" spans="2:25" ht="30.75" thickBot="1">
      <c r="B10" s="123" t="s">
        <v>4</v>
      </c>
      <c r="C10" s="72" t="s">
        <v>5</v>
      </c>
      <c r="D10" s="124" t="s">
        <v>21</v>
      </c>
      <c r="E10" s="72" t="s">
        <v>22</v>
      </c>
      <c r="F10" s="125" t="s">
        <v>8</v>
      </c>
      <c r="G10" s="73" t="s">
        <v>9</v>
      </c>
      <c r="H10" s="71" t="s">
        <v>10</v>
      </c>
      <c r="I10" s="72" t="s">
        <v>11</v>
      </c>
      <c r="J10" s="72" t="s">
        <v>12</v>
      </c>
      <c r="K10" s="72" t="s">
        <v>13</v>
      </c>
      <c r="L10" s="73" t="s">
        <v>14</v>
      </c>
      <c r="M10" s="82"/>
      <c r="N10" s="18"/>
      <c r="O10" s="11">
        <f>C11+C20+C29+C38+C74+C75+C76+C83+C84+C85</f>
        <v>0</v>
      </c>
      <c r="P10" s="37">
        <f>D11+D20+D29+D38+D74+D75+D76+D83+D84+D85</f>
        <v>0</v>
      </c>
      <c r="Q10" s="37">
        <f>E11+E20+E29+E38+E74+E75+E76+E83+E84+E85</f>
        <v>0</v>
      </c>
      <c r="R10" s="37">
        <f>F11+F20+F29+F38+F74+F75+F76+F83+F84+F85</f>
        <v>0</v>
      </c>
      <c r="S10" s="38">
        <f>G11+G20+G29+G38+G57+G74+G75+G76+G83+G84+G85</f>
        <v>0</v>
      </c>
      <c r="T10" s="4"/>
      <c r="U10" s="16"/>
      <c r="V10" s="16"/>
      <c r="W10" s="16"/>
      <c r="X10" s="16"/>
      <c r="Y10" s="16"/>
    </row>
    <row r="11" spans="2:25" ht="18" customHeight="1" thickBot="1">
      <c r="B11" s="17" t="s">
        <v>23</v>
      </c>
      <c r="C11" s="126">
        <f>($C6*C7)/2000</f>
        <v>0</v>
      </c>
      <c r="D11" s="126">
        <f>($C7*D6)/2000</f>
        <v>0</v>
      </c>
      <c r="E11" s="126">
        <f>($C7*E6)/2000</f>
        <v>0</v>
      </c>
      <c r="F11" s="126">
        <f>($C7*F6)/2000</f>
        <v>0</v>
      </c>
      <c r="G11" s="127">
        <f>($C7*G6)/2000</f>
        <v>0</v>
      </c>
      <c r="H11" s="109">
        <f t="shared" ref="H11" si="0">(H6*$C7)/2000</f>
        <v>0</v>
      </c>
      <c r="I11" s="108">
        <f>(I6*$C7)/2000</f>
        <v>0</v>
      </c>
      <c r="J11" s="110">
        <f>H11+(I11*25)</f>
        <v>0</v>
      </c>
      <c r="K11" s="103">
        <f>(K6*$C7)/2000</f>
        <v>0</v>
      </c>
      <c r="L11" s="104">
        <f>(L6*$C7)/2000</f>
        <v>0</v>
      </c>
      <c r="M11" s="88"/>
      <c r="N11" s="18"/>
      <c r="O11" s="20"/>
      <c r="P11" s="20"/>
      <c r="Q11" s="20"/>
      <c r="R11" s="20"/>
      <c r="S11" s="20"/>
      <c r="T11" s="4"/>
      <c r="U11" s="16"/>
      <c r="V11" s="16"/>
      <c r="W11" s="16"/>
      <c r="X11" s="16"/>
      <c r="Y11" s="16"/>
    </row>
    <row r="12" spans="2:25" ht="18.75" customHeight="1"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88"/>
      <c r="N12" s="18"/>
      <c r="O12" s="160" t="s">
        <v>24</v>
      </c>
      <c r="P12" s="161"/>
      <c r="Q12" s="161"/>
      <c r="R12" s="161"/>
      <c r="S12" s="162"/>
      <c r="T12" s="16"/>
      <c r="U12" s="16"/>
      <c r="V12" s="16"/>
      <c r="W12" s="16"/>
      <c r="X12" s="16"/>
      <c r="Y12" s="16"/>
    </row>
    <row r="13" spans="2:25" ht="23.25" customHeight="1" thickBot="1">
      <c r="B13" s="174" t="s">
        <v>25</v>
      </c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91"/>
      <c r="N13" s="18"/>
      <c r="O13" s="163"/>
      <c r="P13" s="164"/>
      <c r="Q13" s="164"/>
      <c r="R13" s="164"/>
      <c r="S13" s="165"/>
      <c r="T13" s="16"/>
      <c r="U13" s="16"/>
      <c r="V13" s="16"/>
      <c r="W13" s="16"/>
      <c r="X13" s="16"/>
      <c r="Y13" s="16"/>
    </row>
    <row r="14" spans="2:25" ht="26.25" customHeight="1">
      <c r="B14" s="1" t="s">
        <v>4</v>
      </c>
      <c r="C14" s="2" t="s">
        <v>5</v>
      </c>
      <c r="D14" s="2" t="s">
        <v>6</v>
      </c>
      <c r="E14" s="2" t="s">
        <v>7</v>
      </c>
      <c r="F14" s="2" t="s">
        <v>8</v>
      </c>
      <c r="G14" s="3" t="s">
        <v>9</v>
      </c>
      <c r="H14" s="67" t="s">
        <v>10</v>
      </c>
      <c r="I14" s="69" t="s">
        <v>11</v>
      </c>
      <c r="J14" s="68" t="s">
        <v>12</v>
      </c>
      <c r="K14" s="69" t="s">
        <v>13</v>
      </c>
      <c r="L14" s="70" t="s">
        <v>14</v>
      </c>
      <c r="M14" s="77"/>
      <c r="N14" s="18"/>
      <c r="O14" s="39" t="s">
        <v>5</v>
      </c>
      <c r="P14" s="40" t="s">
        <v>21</v>
      </c>
      <c r="Q14" s="40" t="s">
        <v>22</v>
      </c>
      <c r="R14" s="40" t="s">
        <v>8</v>
      </c>
      <c r="S14" s="51" t="s">
        <v>9</v>
      </c>
      <c r="T14" s="8"/>
      <c r="U14" s="16"/>
      <c r="V14" s="16"/>
      <c r="W14" s="16"/>
      <c r="X14" s="16"/>
      <c r="Y14" s="16"/>
    </row>
    <row r="15" spans="2:25" ht="20.25" customHeight="1" thickBot="1">
      <c r="B15" s="13" t="s">
        <v>15</v>
      </c>
      <c r="C15" s="120">
        <v>0.4</v>
      </c>
      <c r="D15" s="120">
        <v>0.12</v>
      </c>
      <c r="E15" s="118">
        <v>8.7999999999999995E-2</v>
      </c>
      <c r="F15" s="98">
        <v>8.2000000000000007E-3</v>
      </c>
      <c r="G15" s="121">
        <v>0.14000000000000001</v>
      </c>
      <c r="H15" s="99">
        <v>37</v>
      </c>
      <c r="I15" s="100">
        <v>7.4000000000000003E-3</v>
      </c>
      <c r="J15" s="100" t="s">
        <v>16</v>
      </c>
      <c r="K15" s="101">
        <v>2.7000000000000001E-3</v>
      </c>
      <c r="L15" s="102">
        <v>7.6E-3</v>
      </c>
      <c r="M15" s="78"/>
      <c r="N15" s="18"/>
      <c r="O15" s="55">
        <f>IF(O10&gt;9.9999,O10,0)</f>
        <v>0</v>
      </c>
      <c r="P15" s="56">
        <f t="shared" ref="P15:R15" si="1">IF(P10&gt;9.9999,P10,0)</f>
        <v>0</v>
      </c>
      <c r="Q15" s="56">
        <f>IF(Q10&gt;9.9999,Q10,0)</f>
        <v>0</v>
      </c>
      <c r="R15" s="56">
        <f t="shared" si="1"/>
        <v>0</v>
      </c>
      <c r="S15" s="57">
        <f>IF(S10&gt;9.9999,S10,0)</f>
        <v>0</v>
      </c>
      <c r="T15" s="9"/>
      <c r="U15" s="16"/>
      <c r="V15" s="16"/>
      <c r="W15" s="16"/>
      <c r="X15" s="16"/>
      <c r="Y15" s="16"/>
    </row>
    <row r="16" spans="2:25" ht="18.75" customHeight="1" thickBot="1">
      <c r="B16" s="132" t="s">
        <v>17</v>
      </c>
      <c r="C16" s="135">
        <v>0</v>
      </c>
      <c r="D16" s="131" t="s">
        <v>18</v>
      </c>
      <c r="E16" s="42"/>
      <c r="F16" s="42"/>
      <c r="G16" s="42"/>
      <c r="H16" s="42"/>
      <c r="I16" s="42"/>
      <c r="J16" s="42"/>
      <c r="K16" s="42"/>
      <c r="L16" s="42"/>
      <c r="M16" s="42"/>
      <c r="N16" s="18"/>
      <c r="O16" s="166" t="s">
        <v>26</v>
      </c>
      <c r="P16" s="167"/>
      <c r="Q16" s="167"/>
      <c r="R16" s="167"/>
      <c r="S16" s="168"/>
      <c r="T16" s="9"/>
      <c r="U16" s="4"/>
      <c r="V16" s="16"/>
      <c r="W16" s="16"/>
      <c r="X16" s="16"/>
      <c r="Y16" s="16"/>
    </row>
    <row r="17" spans="1:21" ht="16.5" customHeight="1" thickBot="1">
      <c r="A17" s="16"/>
      <c r="B17" s="6"/>
      <c r="C17" s="136"/>
      <c r="D17" s="18"/>
      <c r="E17" s="18"/>
      <c r="F17" s="18"/>
      <c r="G17" s="18"/>
      <c r="H17" s="18"/>
      <c r="I17" s="18"/>
      <c r="J17" s="18"/>
      <c r="K17" s="18"/>
      <c r="L17" s="18"/>
      <c r="M17" s="5"/>
      <c r="N17" s="18"/>
      <c r="O17" s="10"/>
      <c r="P17" s="4"/>
      <c r="Q17" s="16"/>
      <c r="R17" s="16"/>
      <c r="S17" s="16"/>
      <c r="T17" s="4"/>
      <c r="U17" s="4"/>
    </row>
    <row r="18" spans="1:21" ht="21.75" customHeight="1">
      <c r="A18" s="16"/>
      <c r="B18" s="183" t="s">
        <v>20</v>
      </c>
      <c r="C18" s="184"/>
      <c r="D18" s="184"/>
      <c r="E18" s="184"/>
      <c r="F18" s="184"/>
      <c r="G18" s="184"/>
      <c r="H18" s="155"/>
      <c r="I18" s="156"/>
      <c r="J18" s="156"/>
      <c r="K18" s="156"/>
      <c r="L18" s="157"/>
      <c r="M18" s="81"/>
      <c r="N18" s="18"/>
      <c r="O18" s="160" t="s">
        <v>27</v>
      </c>
      <c r="P18" s="161"/>
      <c r="Q18" s="161"/>
      <c r="R18" s="161"/>
      <c r="S18" s="162"/>
      <c r="T18" s="4"/>
      <c r="U18" s="4"/>
    </row>
    <row r="19" spans="1:21" ht="26.25" customHeight="1">
      <c r="A19" s="16"/>
      <c r="B19" s="137" t="s">
        <v>4</v>
      </c>
      <c r="C19" s="138" t="s">
        <v>5</v>
      </c>
      <c r="D19" s="138" t="s">
        <v>21</v>
      </c>
      <c r="E19" s="138" t="s">
        <v>22</v>
      </c>
      <c r="F19" s="125" t="s">
        <v>8</v>
      </c>
      <c r="G19" s="73" t="s">
        <v>9</v>
      </c>
      <c r="H19" s="71" t="s">
        <v>10</v>
      </c>
      <c r="I19" s="72" t="s">
        <v>11</v>
      </c>
      <c r="J19" s="72" t="s">
        <v>12</v>
      </c>
      <c r="K19" s="72" t="s">
        <v>13</v>
      </c>
      <c r="L19" s="73" t="s">
        <v>14</v>
      </c>
      <c r="M19" s="82"/>
      <c r="N19" s="18"/>
      <c r="O19" s="163"/>
      <c r="P19" s="164"/>
      <c r="Q19" s="164"/>
      <c r="R19" s="164"/>
      <c r="S19" s="165"/>
      <c r="T19" s="4"/>
      <c r="U19" s="4"/>
    </row>
    <row r="20" spans="1:21" ht="21.75" customHeight="1" thickBot="1">
      <c r="A20" s="16"/>
      <c r="B20" s="17" t="s">
        <v>23</v>
      </c>
      <c r="C20" s="126">
        <f>(C15*$C16)/2000</f>
        <v>0</v>
      </c>
      <c r="D20" s="126">
        <f t="shared" ref="D20:I20" si="2">(D15*$C16)/2000</f>
        <v>0</v>
      </c>
      <c r="E20" s="126">
        <f t="shared" si="2"/>
        <v>0</v>
      </c>
      <c r="F20" s="126">
        <f t="shared" si="2"/>
        <v>0</v>
      </c>
      <c r="G20" s="127">
        <f t="shared" si="2"/>
        <v>0</v>
      </c>
      <c r="H20" s="109">
        <f t="shared" si="2"/>
        <v>0</v>
      </c>
      <c r="I20" s="103">
        <f t="shared" si="2"/>
        <v>0</v>
      </c>
      <c r="J20" s="110">
        <f>H20+(I20*25)</f>
        <v>0</v>
      </c>
      <c r="K20" s="103">
        <f>(K15*$C16)/2000</f>
        <v>0</v>
      </c>
      <c r="L20" s="104">
        <f>(L15*$C16)/2000</f>
        <v>0</v>
      </c>
      <c r="M20" s="88"/>
      <c r="N20" s="18"/>
      <c r="O20" s="39" t="s">
        <v>5</v>
      </c>
      <c r="P20" s="40" t="s">
        <v>21</v>
      </c>
      <c r="Q20" s="40" t="s">
        <v>22</v>
      </c>
      <c r="R20" s="40" t="s">
        <v>8</v>
      </c>
      <c r="S20" s="51" t="s">
        <v>9</v>
      </c>
      <c r="T20" s="4"/>
      <c r="U20" s="4"/>
    </row>
    <row r="21" spans="1:21" ht="17.25" customHeight="1" thickBot="1">
      <c r="A21" s="16"/>
      <c r="B21" s="18"/>
      <c r="C21" s="16"/>
      <c r="D21" s="16"/>
      <c r="E21" s="16"/>
      <c r="F21" s="16"/>
      <c r="G21" s="16"/>
      <c r="M21" s="85"/>
      <c r="N21" s="18"/>
      <c r="O21" s="52">
        <f>C20+C29+C38+C11</f>
        <v>0</v>
      </c>
      <c r="P21" s="37">
        <f>D20+D29+D38+D11</f>
        <v>0</v>
      </c>
      <c r="Q21" s="37">
        <f>E20+E29+E38+E11</f>
        <v>0</v>
      </c>
      <c r="R21" s="37">
        <f>F20+F29+F38+F11</f>
        <v>0</v>
      </c>
      <c r="S21" s="38">
        <f>G20+G29+G38+G11+G57</f>
        <v>0</v>
      </c>
      <c r="T21" s="10"/>
      <c r="U21" s="4"/>
    </row>
    <row r="22" spans="1:21" ht="24.75" customHeight="1" thickBot="1">
      <c r="A22" s="16"/>
      <c r="B22" s="174" t="s">
        <v>28</v>
      </c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91"/>
      <c r="N22" s="18"/>
      <c r="O22" s="16"/>
      <c r="P22" s="16"/>
      <c r="Q22" s="16"/>
      <c r="R22" s="16"/>
      <c r="S22" s="16"/>
      <c r="T22" s="16"/>
      <c r="U22" s="16"/>
    </row>
    <row r="23" spans="1:21" ht="26.25" customHeight="1">
      <c r="A23" s="16"/>
      <c r="B23" s="1" t="s">
        <v>4</v>
      </c>
      <c r="C23" s="2" t="s">
        <v>5</v>
      </c>
      <c r="D23" s="2" t="s">
        <v>6</v>
      </c>
      <c r="E23" s="2" t="s">
        <v>7</v>
      </c>
      <c r="F23" s="2" t="s">
        <v>8</v>
      </c>
      <c r="G23" s="3" t="s">
        <v>9</v>
      </c>
      <c r="H23" s="67" t="s">
        <v>10</v>
      </c>
      <c r="I23" s="69" t="s">
        <v>11</v>
      </c>
      <c r="J23" s="68" t="s">
        <v>12</v>
      </c>
      <c r="K23" s="72" t="s">
        <v>29</v>
      </c>
      <c r="L23" s="70" t="s">
        <v>14</v>
      </c>
      <c r="M23" s="77"/>
      <c r="N23" s="18"/>
      <c r="O23" s="160" t="s">
        <v>30</v>
      </c>
      <c r="P23" s="161"/>
      <c r="Q23" s="161"/>
      <c r="R23" s="161"/>
      <c r="S23" s="162"/>
      <c r="T23" s="9"/>
      <c r="U23" s="4"/>
    </row>
    <row r="24" spans="1:21" ht="21" customHeight="1" thickBot="1">
      <c r="A24" s="16"/>
      <c r="B24" s="13" t="s">
        <v>15</v>
      </c>
      <c r="C24" s="120">
        <v>0.13</v>
      </c>
      <c r="D24" s="118">
        <v>5.5E-2</v>
      </c>
      <c r="E24" s="118">
        <v>1.0999999999999999E-2</v>
      </c>
      <c r="F24" s="118">
        <v>3.2000000000000001E-2</v>
      </c>
      <c r="G24" s="119">
        <v>2.3E-2</v>
      </c>
      <c r="H24" s="99">
        <v>33</v>
      </c>
      <c r="I24" s="105">
        <v>1.2E-2</v>
      </c>
      <c r="J24" s="100" t="s">
        <v>16</v>
      </c>
      <c r="K24" s="101">
        <v>3.0999999999999999E-3</v>
      </c>
      <c r="L24" s="102">
        <v>5.3E-3</v>
      </c>
      <c r="M24" s="78"/>
      <c r="N24" s="18"/>
      <c r="O24" s="163"/>
      <c r="P24" s="164"/>
      <c r="Q24" s="164"/>
      <c r="R24" s="164"/>
      <c r="S24" s="165"/>
      <c r="T24" s="16"/>
      <c r="U24" s="16"/>
    </row>
    <row r="25" spans="1:21" ht="18" customHeight="1" thickBot="1">
      <c r="A25" s="16"/>
      <c r="B25" s="132" t="s">
        <v>17</v>
      </c>
      <c r="C25" s="134">
        <v>0</v>
      </c>
      <c r="D25" s="133" t="s">
        <v>31</v>
      </c>
      <c r="E25" s="45"/>
      <c r="F25" s="112"/>
      <c r="G25" s="45"/>
      <c r="H25" s="42"/>
      <c r="I25" s="42"/>
      <c r="J25" s="42"/>
      <c r="K25" s="42"/>
      <c r="L25" s="42"/>
      <c r="M25" s="42"/>
      <c r="N25" s="4"/>
      <c r="O25" s="39" t="s">
        <v>5</v>
      </c>
      <c r="P25" s="40" t="s">
        <v>21</v>
      </c>
      <c r="Q25" s="40" t="s">
        <v>22</v>
      </c>
      <c r="R25" s="40" t="s">
        <v>8</v>
      </c>
      <c r="S25" s="51" t="s">
        <v>9</v>
      </c>
      <c r="T25" s="16"/>
      <c r="U25" s="16"/>
    </row>
    <row r="26" spans="1:21" ht="16.5" customHeight="1" thickBot="1">
      <c r="A26" s="16"/>
      <c r="B26" s="129"/>
      <c r="C26" s="7"/>
      <c r="D26" s="18"/>
      <c r="E26" s="18"/>
      <c r="F26" s="18"/>
      <c r="G26" s="18"/>
      <c r="H26" s="18"/>
      <c r="I26" s="18"/>
      <c r="J26" s="18"/>
      <c r="K26" s="18"/>
      <c r="L26" s="18"/>
      <c r="M26" s="5"/>
      <c r="N26" s="4"/>
      <c r="O26" s="58">
        <f>IF(O21&gt;9.9999,O21,0)</f>
        <v>0</v>
      </c>
      <c r="P26" s="59">
        <f t="shared" ref="P26:R26" si="3">IF(P21&gt;9.9999,P21,0)</f>
        <v>0</v>
      </c>
      <c r="Q26" s="59">
        <f>IF(Q21&gt;9.9999,Q21,0)</f>
        <v>0</v>
      </c>
      <c r="R26" s="59">
        <f t="shared" si="3"/>
        <v>0</v>
      </c>
      <c r="S26" s="57">
        <f>IF(S21&gt;9.9999,S21,0)</f>
        <v>0</v>
      </c>
      <c r="T26" s="16"/>
      <c r="U26" s="16"/>
    </row>
    <row r="27" spans="1:21" ht="20.25" customHeight="1" thickBot="1">
      <c r="A27" s="16"/>
      <c r="B27" s="183" t="s">
        <v>20</v>
      </c>
      <c r="C27" s="184"/>
      <c r="D27" s="184"/>
      <c r="E27" s="184"/>
      <c r="F27" s="184"/>
      <c r="G27" s="185"/>
      <c r="H27" s="155"/>
      <c r="I27" s="156"/>
      <c r="J27" s="156"/>
      <c r="K27" s="156"/>
      <c r="L27" s="157"/>
      <c r="M27" s="81"/>
      <c r="N27" s="4"/>
      <c r="O27" s="166" t="s">
        <v>26</v>
      </c>
      <c r="P27" s="167"/>
      <c r="Q27" s="167"/>
      <c r="R27" s="167"/>
      <c r="S27" s="168"/>
      <c r="T27" s="16"/>
      <c r="U27" s="16"/>
    </row>
    <row r="28" spans="1:21" ht="27" customHeight="1">
      <c r="A28" s="16"/>
      <c r="B28" s="137" t="s">
        <v>4</v>
      </c>
      <c r="C28" s="138" t="s">
        <v>5</v>
      </c>
      <c r="D28" s="138" t="s">
        <v>21</v>
      </c>
      <c r="E28" s="138" t="s">
        <v>22</v>
      </c>
      <c r="F28" s="125" t="s">
        <v>8</v>
      </c>
      <c r="G28" s="73" t="s">
        <v>9</v>
      </c>
      <c r="H28" s="71" t="s">
        <v>10</v>
      </c>
      <c r="I28" s="72" t="s">
        <v>11</v>
      </c>
      <c r="J28" s="72" t="s">
        <v>12</v>
      </c>
      <c r="K28" s="72" t="s">
        <v>29</v>
      </c>
      <c r="L28" s="73" t="s">
        <v>14</v>
      </c>
      <c r="M28" s="82"/>
      <c r="N28" s="4"/>
      <c r="O28" s="4"/>
      <c r="P28" s="16"/>
      <c r="Q28" s="16"/>
      <c r="R28" s="16"/>
      <c r="S28" s="16"/>
      <c r="T28" s="16"/>
      <c r="U28" s="16"/>
    </row>
    <row r="29" spans="1:21" ht="15.75" thickBot="1">
      <c r="A29" s="139"/>
      <c r="B29" s="17" t="s">
        <v>23</v>
      </c>
      <c r="C29" s="126">
        <f>(C24*$C25)/2000</f>
        <v>0</v>
      </c>
      <c r="D29" s="126">
        <f t="shared" ref="D29:I29" si="4">(D24*$C25)/2000</f>
        <v>0</v>
      </c>
      <c r="E29" s="126">
        <f t="shared" si="4"/>
        <v>0</v>
      </c>
      <c r="F29" s="126">
        <f t="shared" si="4"/>
        <v>0</v>
      </c>
      <c r="G29" s="127">
        <f t="shared" si="4"/>
        <v>0</v>
      </c>
      <c r="H29" s="109">
        <f t="shared" si="4"/>
        <v>0</v>
      </c>
      <c r="I29" s="103">
        <f t="shared" si="4"/>
        <v>0</v>
      </c>
      <c r="J29" s="110">
        <f>H29+(I29*25)</f>
        <v>0</v>
      </c>
      <c r="K29" s="103">
        <f>(K24*$C25)/2000</f>
        <v>0</v>
      </c>
      <c r="L29" s="104">
        <f>(L24*$C25)/2000</f>
        <v>0</v>
      </c>
      <c r="M29" s="88"/>
      <c r="N29" s="4"/>
      <c r="O29" s="4"/>
      <c r="P29" s="16"/>
      <c r="Q29" s="16"/>
      <c r="R29" s="16"/>
      <c r="S29" s="16"/>
      <c r="T29" s="16"/>
      <c r="U29" s="16"/>
    </row>
    <row r="30" spans="1:21" ht="18" customHeight="1">
      <c r="A30" s="16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5"/>
      <c r="N30" s="4"/>
      <c r="O30" s="4"/>
      <c r="P30" s="16"/>
      <c r="Q30" s="16"/>
      <c r="R30" s="16"/>
      <c r="S30" s="16"/>
      <c r="T30" s="16"/>
      <c r="U30" s="16"/>
    </row>
    <row r="31" spans="1:21" ht="24" customHeight="1" thickBot="1">
      <c r="A31" s="16"/>
      <c r="B31" s="173" t="s">
        <v>32</v>
      </c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90"/>
      <c r="N31" s="4"/>
      <c r="O31" s="16"/>
      <c r="P31" s="16"/>
      <c r="Q31" s="16"/>
      <c r="R31" s="16"/>
      <c r="S31" s="16"/>
      <c r="T31" s="16"/>
      <c r="U31" s="16"/>
    </row>
    <row r="32" spans="1:21" ht="30" customHeight="1">
      <c r="A32" s="16"/>
      <c r="B32" s="1" t="s">
        <v>4</v>
      </c>
      <c r="C32" s="2" t="s">
        <v>5</v>
      </c>
      <c r="D32" s="2" t="s">
        <v>6</v>
      </c>
      <c r="E32" s="2" t="s">
        <v>7</v>
      </c>
      <c r="F32" s="2" t="s">
        <v>8</v>
      </c>
      <c r="G32" s="3" t="s">
        <v>9</v>
      </c>
      <c r="H32" s="67" t="s">
        <v>10</v>
      </c>
      <c r="I32" s="69" t="s">
        <v>11</v>
      </c>
      <c r="J32" s="68" t="s">
        <v>12</v>
      </c>
      <c r="K32" s="69" t="s">
        <v>29</v>
      </c>
      <c r="L32" s="70" t="s">
        <v>14</v>
      </c>
      <c r="M32" s="77"/>
      <c r="N32" s="4"/>
      <c r="O32" s="16"/>
      <c r="P32" s="16"/>
      <c r="Q32" s="16"/>
      <c r="R32" s="16"/>
      <c r="S32" s="16"/>
      <c r="T32" s="16"/>
      <c r="U32" s="16"/>
    </row>
    <row r="33" spans="2:21" ht="15.75" customHeight="1" thickBot="1">
      <c r="B33" s="13" t="s">
        <v>15</v>
      </c>
      <c r="C33" s="120">
        <v>0.13</v>
      </c>
      <c r="D33" s="118">
        <v>5.5E-2</v>
      </c>
      <c r="E33" s="118">
        <v>1.0999999999999999E-2</v>
      </c>
      <c r="F33" s="118">
        <v>3.2000000000000001E-2</v>
      </c>
      <c r="G33" s="119">
        <v>4.4999999999999998E-2</v>
      </c>
      <c r="H33" s="99">
        <v>33</v>
      </c>
      <c r="I33" s="105">
        <v>1.2E-2</v>
      </c>
      <c r="J33" s="100" t="s">
        <v>16</v>
      </c>
      <c r="K33" s="101">
        <v>3.0999999999999999E-3</v>
      </c>
      <c r="L33" s="102">
        <v>5.3E-3</v>
      </c>
      <c r="M33" s="78"/>
      <c r="N33" s="4"/>
      <c r="O33" s="16"/>
      <c r="P33" s="16"/>
      <c r="Q33" s="16"/>
      <c r="R33" s="16"/>
      <c r="S33" s="16"/>
      <c r="T33" s="16"/>
      <c r="U33" s="16"/>
    </row>
    <row r="34" spans="2:21" ht="18" customHeight="1" thickBot="1">
      <c r="B34" s="128" t="s">
        <v>17</v>
      </c>
      <c r="C34" s="134"/>
      <c r="D34" s="133" t="s">
        <v>31</v>
      </c>
      <c r="E34" s="45"/>
      <c r="F34" s="45"/>
      <c r="G34" s="45"/>
      <c r="H34" s="42"/>
      <c r="I34" s="42"/>
      <c r="J34" s="42"/>
      <c r="K34" s="42"/>
      <c r="L34" s="42"/>
      <c r="M34" s="42"/>
      <c r="N34" s="4"/>
      <c r="O34" s="16"/>
      <c r="P34" s="16"/>
      <c r="Q34" s="16"/>
      <c r="R34" s="16"/>
      <c r="S34" s="16"/>
      <c r="T34" s="16"/>
      <c r="U34" s="16"/>
    </row>
    <row r="35" spans="2:21" ht="15.75" customHeight="1" thickBot="1">
      <c r="B35" s="129"/>
      <c r="C35" s="7"/>
      <c r="D35" s="18"/>
      <c r="E35" s="18"/>
      <c r="F35" s="18"/>
      <c r="G35" s="18"/>
      <c r="H35" s="18"/>
      <c r="I35" s="18"/>
      <c r="J35" s="18"/>
      <c r="K35" s="18"/>
      <c r="L35" s="18"/>
      <c r="M35" s="5"/>
      <c r="N35" s="18"/>
      <c r="O35" s="16"/>
      <c r="P35" s="16"/>
      <c r="Q35" s="16"/>
      <c r="R35" s="16"/>
      <c r="S35" s="16"/>
      <c r="T35" s="4"/>
      <c r="U35" s="4"/>
    </row>
    <row r="36" spans="2:21" ht="24.75" customHeight="1">
      <c r="B36" s="183" t="s">
        <v>20</v>
      </c>
      <c r="C36" s="184"/>
      <c r="D36" s="184"/>
      <c r="E36" s="184"/>
      <c r="F36" s="184"/>
      <c r="G36" s="185"/>
      <c r="H36" s="155"/>
      <c r="I36" s="156"/>
      <c r="J36" s="156"/>
      <c r="K36" s="156"/>
      <c r="L36" s="157"/>
      <c r="M36" s="81"/>
      <c r="N36" s="18"/>
      <c r="O36" s="16"/>
      <c r="P36" s="16"/>
      <c r="Q36" s="16"/>
      <c r="R36" s="16"/>
      <c r="S36" s="16"/>
      <c r="T36" s="4"/>
      <c r="U36" s="4"/>
    </row>
    <row r="37" spans="2:21" ht="29.25" customHeight="1">
      <c r="B37" s="137" t="s">
        <v>4</v>
      </c>
      <c r="C37" s="138" t="s">
        <v>5</v>
      </c>
      <c r="D37" s="138" t="s">
        <v>21</v>
      </c>
      <c r="E37" s="138" t="s">
        <v>22</v>
      </c>
      <c r="F37" s="125" t="s">
        <v>8</v>
      </c>
      <c r="G37" s="73" t="s">
        <v>9</v>
      </c>
      <c r="H37" s="71" t="s">
        <v>10</v>
      </c>
      <c r="I37" s="72" t="s">
        <v>11</v>
      </c>
      <c r="J37" s="72" t="s">
        <v>12</v>
      </c>
      <c r="K37" s="72" t="s">
        <v>29</v>
      </c>
      <c r="L37" s="73" t="s">
        <v>14</v>
      </c>
      <c r="M37" s="82"/>
      <c r="N37" s="18"/>
      <c r="O37" s="16"/>
      <c r="P37" s="16"/>
      <c r="Q37" s="16"/>
      <c r="R37" s="16"/>
      <c r="S37" s="16"/>
      <c r="T37" s="4"/>
      <c r="U37" s="4"/>
    </row>
    <row r="38" spans="2:21" ht="18.75" customHeight="1" thickBot="1">
      <c r="B38" s="17" t="s">
        <v>23</v>
      </c>
      <c r="C38" s="126">
        <f>(C33*$C34)/2000</f>
        <v>0</v>
      </c>
      <c r="D38" s="126">
        <f t="shared" ref="D38:I38" si="5">(D33*$C34)/2000</f>
        <v>0</v>
      </c>
      <c r="E38" s="126">
        <f t="shared" si="5"/>
        <v>0</v>
      </c>
      <c r="F38" s="126">
        <f t="shared" si="5"/>
        <v>0</v>
      </c>
      <c r="G38" s="127">
        <f t="shared" si="5"/>
        <v>0</v>
      </c>
      <c r="H38" s="109">
        <f t="shared" si="5"/>
        <v>0</v>
      </c>
      <c r="I38" s="103">
        <f t="shared" si="5"/>
        <v>0</v>
      </c>
      <c r="J38" s="110">
        <f>H38+(I38*25)</f>
        <v>0</v>
      </c>
      <c r="K38" s="103">
        <f>(K33*$C34)/2000</f>
        <v>0</v>
      </c>
      <c r="L38" s="104">
        <f>(L33*$C34)/2000</f>
        <v>0</v>
      </c>
      <c r="M38" s="88"/>
      <c r="N38" s="18"/>
      <c r="O38" s="16"/>
      <c r="P38" s="16"/>
      <c r="Q38" s="16"/>
      <c r="R38" s="16"/>
      <c r="S38" s="16"/>
      <c r="T38" s="4"/>
      <c r="U38" s="4"/>
    </row>
    <row r="39" spans="2:21" s="16" customFormat="1" ht="18.75" customHeight="1">
      <c r="B39" s="1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8"/>
      <c r="T39" s="4"/>
      <c r="U39" s="4"/>
    </row>
    <row r="40" spans="2:21" s="16" customFormat="1" ht="25.5" customHeight="1">
      <c r="B40" s="169" t="s">
        <v>33</v>
      </c>
      <c r="C40" s="169"/>
      <c r="D40" s="169"/>
      <c r="E40" s="169"/>
      <c r="F40" s="169"/>
      <c r="G40" s="169"/>
      <c r="H40" s="75"/>
      <c r="I40" s="75"/>
      <c r="J40" s="75"/>
      <c r="K40" s="75"/>
      <c r="L40" s="75"/>
      <c r="M40" s="75"/>
      <c r="N40" s="18"/>
      <c r="T40" s="4"/>
      <c r="U40" s="4"/>
    </row>
    <row r="41" spans="2:21" s="16" customFormat="1" ht="10.5" customHeight="1" thickBot="1">
      <c r="H41" s="76"/>
      <c r="I41" s="76"/>
      <c r="J41" s="76"/>
      <c r="K41" s="76"/>
      <c r="L41" s="76"/>
      <c r="M41" s="76"/>
      <c r="N41" s="18"/>
      <c r="T41" s="4"/>
      <c r="U41" s="4"/>
    </row>
    <row r="42" spans="2:21" s="16" customFormat="1" ht="28.5" customHeight="1">
      <c r="B42" s="1" t="s">
        <v>34</v>
      </c>
      <c r="C42" s="2" t="s">
        <v>35</v>
      </c>
      <c r="D42" s="2" t="s">
        <v>36</v>
      </c>
      <c r="E42" s="2" t="s">
        <v>37</v>
      </c>
      <c r="F42" s="2" t="s">
        <v>38</v>
      </c>
      <c r="G42" s="68" t="s">
        <v>39</v>
      </c>
      <c r="H42" s="92"/>
      <c r="I42" s="77"/>
      <c r="J42" s="77"/>
      <c r="K42" s="77"/>
      <c r="L42" s="77"/>
      <c r="M42" s="77"/>
      <c r="N42" s="18"/>
      <c r="T42" s="4"/>
      <c r="U42" s="4"/>
    </row>
    <row r="43" spans="2:21" s="16" customFormat="1" ht="18.75" customHeight="1" thickBot="1">
      <c r="B43" s="17" t="s">
        <v>40</v>
      </c>
      <c r="C43" s="98">
        <v>2.3999999999999998E-3</v>
      </c>
      <c r="D43" s="98">
        <v>1.4999999999999999E-2</v>
      </c>
      <c r="E43" s="98">
        <v>8.6999999999999994E-3</v>
      </c>
      <c r="F43" s="118">
        <v>7.1999999999999995E-2</v>
      </c>
      <c r="G43" s="100">
        <v>0.05</v>
      </c>
      <c r="H43" s="93"/>
      <c r="I43" s="78"/>
      <c r="J43" s="78"/>
      <c r="K43" s="78"/>
      <c r="L43" s="78"/>
      <c r="M43" s="78"/>
      <c r="N43" s="18"/>
      <c r="T43" s="4"/>
      <c r="U43" s="4"/>
    </row>
    <row r="44" spans="2:21" s="16" customFormat="1" ht="18.75" customHeight="1" thickBot="1">
      <c r="B44" s="132" t="s">
        <v>41</v>
      </c>
      <c r="C44" s="149"/>
      <c r="D44" s="149"/>
      <c r="E44" s="149"/>
      <c r="F44" s="149"/>
      <c r="G44" s="150"/>
      <c r="H44" s="94"/>
      <c r="I44" s="79"/>
      <c r="J44" s="79"/>
      <c r="K44" s="79"/>
      <c r="L44" s="79"/>
      <c r="M44" s="79"/>
      <c r="N44" s="18"/>
      <c r="T44" s="4"/>
      <c r="U44" s="4"/>
    </row>
    <row r="45" spans="2:21" s="16" customFormat="1" ht="18.75" customHeight="1">
      <c r="B45" s="18" t="s">
        <v>42</v>
      </c>
      <c r="C45" s="148"/>
      <c r="D45" s="148"/>
      <c r="E45" s="148"/>
      <c r="F45" s="148"/>
      <c r="G45" s="148"/>
      <c r="H45" s="79"/>
      <c r="I45" s="79"/>
      <c r="J45" s="79"/>
      <c r="K45" s="79"/>
      <c r="L45" s="79"/>
      <c r="M45" s="79"/>
      <c r="N45" s="18"/>
      <c r="T45" s="4"/>
      <c r="U45" s="4"/>
    </row>
    <row r="46" spans="2:21" s="16" customFormat="1" ht="18.75" customHeight="1">
      <c r="B46" s="16" t="s">
        <v>43</v>
      </c>
      <c r="C46" s="60"/>
      <c r="D46" s="18"/>
      <c r="E46" s="18"/>
      <c r="F46" s="18"/>
      <c r="G46" s="6"/>
      <c r="H46" s="80"/>
      <c r="I46" s="80"/>
      <c r="J46" s="80"/>
      <c r="K46" s="80"/>
      <c r="L46" s="80"/>
      <c r="M46" s="80"/>
      <c r="N46" s="18"/>
      <c r="T46" s="4"/>
      <c r="U46" s="4"/>
    </row>
    <row r="47" spans="2:21" s="16" customFormat="1" ht="18.75" customHeight="1" thickBot="1">
      <c r="C47" s="60"/>
      <c r="D47" s="18"/>
      <c r="E47" s="18"/>
      <c r="F47" s="18"/>
      <c r="G47" s="6"/>
      <c r="H47" s="80"/>
      <c r="I47" s="80"/>
      <c r="J47" s="80"/>
      <c r="K47" s="80"/>
      <c r="L47" s="80"/>
      <c r="M47" s="80"/>
      <c r="N47" s="18"/>
      <c r="T47" s="4"/>
      <c r="U47" s="4"/>
    </row>
    <row r="48" spans="2:21" s="16" customFormat="1" ht="18.75" customHeight="1" thickBot="1">
      <c r="B48" s="170" t="s">
        <v>44</v>
      </c>
      <c r="C48" s="171"/>
      <c r="D48" s="171"/>
      <c r="E48" s="171"/>
      <c r="F48" s="171"/>
      <c r="G48" s="172"/>
      <c r="H48" s="81"/>
      <c r="I48" s="81"/>
      <c r="J48" s="81"/>
      <c r="K48" s="81"/>
      <c r="L48" s="81"/>
      <c r="M48" s="81"/>
      <c r="N48" s="18"/>
      <c r="T48" s="4"/>
      <c r="U48" s="4"/>
    </row>
    <row r="49" spans="2:21" s="16" customFormat="1" ht="30.75" customHeight="1">
      <c r="B49" s="151" t="s">
        <v>34</v>
      </c>
      <c r="C49" s="152" t="s">
        <v>35</v>
      </c>
      <c r="D49" s="152" t="s">
        <v>36</v>
      </c>
      <c r="E49" s="152" t="s">
        <v>37</v>
      </c>
      <c r="F49" s="152" t="s">
        <v>38</v>
      </c>
      <c r="G49" s="70" t="s">
        <v>39</v>
      </c>
      <c r="H49" s="95"/>
      <c r="I49" s="82"/>
      <c r="J49" s="82"/>
      <c r="K49" s="82"/>
      <c r="L49" s="82"/>
      <c r="M49" s="82"/>
      <c r="N49" s="18"/>
      <c r="T49" s="4"/>
      <c r="U49" s="4"/>
    </row>
    <row r="50" spans="2:21" s="16" customFormat="1" ht="18.75" customHeight="1" thickBot="1">
      <c r="B50" s="17" t="s">
        <v>45</v>
      </c>
      <c r="C50" s="153">
        <f>(C43*C44)/2000</f>
        <v>0</v>
      </c>
      <c r="D50" s="153">
        <f>(D43*D44)/2000</f>
        <v>0</v>
      </c>
      <c r="E50" s="153">
        <f>(E43*E44)/2000</f>
        <v>0</v>
      </c>
      <c r="F50" s="153">
        <f>(F43*F44)/2000</f>
        <v>0</v>
      </c>
      <c r="G50" s="154">
        <f>(G43*G44)/2000</f>
        <v>0</v>
      </c>
      <c r="H50" s="65"/>
      <c r="I50" s="65"/>
      <c r="J50" s="65"/>
      <c r="K50" s="65"/>
      <c r="L50" s="65"/>
      <c r="M50" s="65"/>
      <c r="N50" s="18"/>
      <c r="T50" s="4"/>
      <c r="U50" s="4"/>
    </row>
    <row r="51" spans="2:21" s="16" customFormat="1" ht="12" customHeight="1" thickBot="1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T51" s="4"/>
      <c r="U51" s="4"/>
    </row>
    <row r="52" spans="2:21" s="16" customFormat="1" ht="18.75" customHeight="1">
      <c r="B52" s="61" t="s">
        <v>46</v>
      </c>
      <c r="C52" s="106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T52" s="4"/>
      <c r="U52" s="4"/>
    </row>
    <row r="53" spans="2:21" s="16" customFormat="1" ht="18.75" customHeight="1" thickBot="1">
      <c r="B53" s="64" t="s">
        <v>41</v>
      </c>
      <c r="C53" s="107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T53" s="4"/>
      <c r="U53" s="4"/>
    </row>
    <row r="54" spans="2:21" s="16" customFormat="1" ht="12" customHeight="1" thickBot="1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T54" s="4"/>
      <c r="U54" s="4"/>
    </row>
    <row r="55" spans="2:21" s="16" customFormat="1" ht="18.75" customHeight="1" thickBot="1">
      <c r="B55" s="194" t="s">
        <v>47</v>
      </c>
      <c r="C55" s="195"/>
      <c r="D55" s="195"/>
      <c r="E55" s="195"/>
      <c r="F55" s="195"/>
      <c r="G55" s="196"/>
      <c r="H55" s="81"/>
      <c r="I55" s="81"/>
      <c r="J55" s="81"/>
      <c r="K55" s="81"/>
      <c r="L55" s="81"/>
      <c r="M55" s="81"/>
      <c r="N55" s="18"/>
      <c r="T55" s="4"/>
      <c r="U55" s="4"/>
    </row>
    <row r="56" spans="2:21" s="16" customFormat="1" ht="18.75" customHeight="1" thickBot="1">
      <c r="B56" s="141" t="s">
        <v>45</v>
      </c>
      <c r="C56" s="142">
        <f>(C52*2)*0.0011*C53/2000</f>
        <v>0</v>
      </c>
      <c r="D56" s="143"/>
      <c r="E56" s="62"/>
      <c r="F56" s="62"/>
      <c r="G56" s="62"/>
      <c r="H56" s="83"/>
      <c r="I56" s="83"/>
      <c r="J56" s="83"/>
      <c r="K56" s="83"/>
      <c r="L56" s="83"/>
      <c r="M56" s="83"/>
      <c r="N56" s="18"/>
      <c r="T56" s="4"/>
      <c r="U56" s="4"/>
    </row>
    <row r="57" spans="2:21" s="16" customFormat="1" ht="18.75" customHeight="1" thickBot="1">
      <c r="B57" s="140"/>
      <c r="C57" s="140"/>
      <c r="D57" s="62"/>
      <c r="E57" s="62"/>
      <c r="F57" s="159" t="s">
        <v>48</v>
      </c>
      <c r="G57" s="63">
        <f>C50+D50+E50+F50+G50+C56</f>
        <v>0</v>
      </c>
      <c r="H57" s="84"/>
      <c r="I57" s="84"/>
      <c r="J57" s="84"/>
      <c r="K57" s="84"/>
      <c r="L57" s="84"/>
      <c r="M57" s="84"/>
      <c r="N57" s="18"/>
      <c r="T57" s="4"/>
      <c r="U57" s="4"/>
    </row>
    <row r="58" spans="2:21">
      <c r="B58" s="16"/>
      <c r="C58" s="16"/>
      <c r="D58" s="16"/>
      <c r="E58" s="16"/>
      <c r="F58" s="16"/>
      <c r="G58" s="16"/>
      <c r="H58" s="85"/>
      <c r="I58" s="85"/>
      <c r="J58" s="85"/>
      <c r="K58" s="85"/>
      <c r="L58" s="85"/>
      <c r="M58" s="85"/>
      <c r="N58" s="18"/>
      <c r="O58" s="16"/>
      <c r="P58" s="16"/>
      <c r="Q58" s="16"/>
      <c r="R58" s="16"/>
      <c r="S58" s="16"/>
      <c r="T58" s="16"/>
      <c r="U58" s="16"/>
    </row>
    <row r="59" spans="2:21" ht="17.25" customHeight="1">
      <c r="B59" s="190" t="s">
        <v>49</v>
      </c>
      <c r="C59" s="190"/>
      <c r="D59" s="190"/>
      <c r="E59" s="190"/>
      <c r="F59" s="190"/>
      <c r="G59" s="190"/>
      <c r="H59" s="86"/>
      <c r="I59" s="86"/>
      <c r="J59" s="86"/>
      <c r="K59" s="86"/>
      <c r="L59" s="86"/>
      <c r="M59" s="86"/>
      <c r="N59" s="16"/>
      <c r="O59" s="16"/>
      <c r="P59" s="16"/>
      <c r="Q59" s="16"/>
      <c r="R59" s="16"/>
      <c r="S59" s="16"/>
      <c r="T59" s="16"/>
      <c r="U59" s="16"/>
    </row>
    <row r="60" spans="2:21" ht="23.25">
      <c r="B60" s="190"/>
      <c r="C60" s="190"/>
      <c r="D60" s="190"/>
      <c r="E60" s="190"/>
      <c r="F60" s="190"/>
      <c r="G60" s="190"/>
      <c r="H60" s="86"/>
      <c r="I60" s="86"/>
      <c r="J60" s="86"/>
      <c r="K60" s="86"/>
      <c r="L60" s="86"/>
      <c r="M60" s="86"/>
      <c r="N60" s="16"/>
      <c r="O60" s="16"/>
      <c r="P60" s="16"/>
      <c r="Q60" s="16"/>
      <c r="R60" s="16"/>
      <c r="S60" s="16"/>
      <c r="T60" s="16"/>
      <c r="U60" s="16"/>
    </row>
    <row r="61" spans="2:21" ht="17.25" customHeight="1" thickBot="1">
      <c r="B61" s="23"/>
      <c r="C61" s="23"/>
      <c r="D61" s="23"/>
      <c r="E61" s="23"/>
      <c r="F61" s="23"/>
      <c r="G61" s="23"/>
      <c r="H61" s="86"/>
      <c r="I61" s="86"/>
      <c r="J61" s="86"/>
      <c r="K61" s="86"/>
      <c r="L61" s="86"/>
      <c r="M61" s="86"/>
      <c r="N61" s="16"/>
      <c r="O61" s="16"/>
      <c r="P61" s="16"/>
      <c r="Q61" s="16"/>
      <c r="R61" s="16"/>
      <c r="S61" s="16"/>
      <c r="T61" s="16"/>
      <c r="U61" s="16"/>
    </row>
    <row r="62" spans="2:21">
      <c r="B62" s="24" t="s">
        <v>50</v>
      </c>
      <c r="C62" s="25" t="s">
        <v>5</v>
      </c>
      <c r="D62" s="25" t="s">
        <v>21</v>
      </c>
      <c r="E62" s="25" t="s">
        <v>51</v>
      </c>
      <c r="F62" s="25" t="s">
        <v>8</v>
      </c>
      <c r="G62" s="26" t="s">
        <v>9</v>
      </c>
      <c r="H62" s="81"/>
      <c r="I62" s="81"/>
      <c r="J62" s="81"/>
      <c r="K62" s="81"/>
      <c r="L62" s="81"/>
      <c r="M62" s="81"/>
      <c r="N62" s="16"/>
      <c r="O62" s="16"/>
      <c r="P62" s="16"/>
      <c r="Q62" s="16"/>
      <c r="R62" s="16"/>
      <c r="S62" s="16"/>
      <c r="T62" s="16"/>
      <c r="U62" s="16"/>
    </row>
    <row r="63" spans="2:21">
      <c r="B63" s="27" t="s">
        <v>52</v>
      </c>
      <c r="C63" s="28">
        <v>5.4999999999999997E-3</v>
      </c>
      <c r="D63" s="28">
        <v>2.4E-2</v>
      </c>
      <c r="E63" s="29">
        <v>1.2E-5</v>
      </c>
      <c r="F63" s="29">
        <v>7.0500000000000001E-4</v>
      </c>
      <c r="G63" s="30">
        <v>6.9999999999999999E-4</v>
      </c>
      <c r="H63" s="87"/>
      <c r="I63" s="87"/>
      <c r="J63" s="87"/>
      <c r="K63" s="87"/>
      <c r="L63" s="87"/>
      <c r="M63" s="87"/>
      <c r="N63" s="16"/>
      <c r="O63" s="16"/>
      <c r="P63" s="16"/>
      <c r="Q63" s="16"/>
      <c r="R63" s="16"/>
      <c r="S63" s="16"/>
      <c r="T63" s="16"/>
      <c r="U63" s="16"/>
    </row>
    <row r="64" spans="2:21" ht="15.75" thickBot="1">
      <c r="B64" s="17" t="s">
        <v>53</v>
      </c>
      <c r="C64" s="34">
        <v>6.6800000000000002E-3</v>
      </c>
      <c r="D64" s="122">
        <v>3.1E-2</v>
      </c>
      <c r="E64" s="31">
        <v>1.2E-5</v>
      </c>
      <c r="F64" s="34">
        <v>2.47E-3</v>
      </c>
      <c r="G64" s="32">
        <v>2.2000000000000001E-3</v>
      </c>
      <c r="H64" s="87"/>
      <c r="I64" s="87"/>
      <c r="J64" s="87"/>
      <c r="K64" s="87"/>
      <c r="L64" s="87"/>
      <c r="M64" s="87"/>
      <c r="N64" s="16"/>
      <c r="O64" s="16"/>
      <c r="P64" s="16"/>
      <c r="Q64" s="16"/>
      <c r="R64" s="16"/>
      <c r="S64" s="16"/>
      <c r="T64" s="16"/>
      <c r="U64" s="16"/>
    </row>
    <row r="65" spans="2:15" s="16" customFormat="1">
      <c r="B65" s="117" t="s">
        <v>54</v>
      </c>
      <c r="C65" s="113"/>
      <c r="D65" s="114"/>
      <c r="E65" s="115"/>
      <c r="F65" s="116"/>
      <c r="G65" s="114"/>
      <c r="H65" s="87"/>
      <c r="I65" s="87"/>
      <c r="J65" s="87"/>
      <c r="K65" s="87"/>
      <c r="L65" s="87"/>
      <c r="M65" s="87"/>
    </row>
    <row r="66" spans="2:15" s="16" customFormat="1">
      <c r="B66" s="14"/>
      <c r="C66" s="145"/>
      <c r="D66" s="66"/>
      <c r="E66" s="146" t="s">
        <v>55</v>
      </c>
      <c r="F66" s="147"/>
      <c r="G66" s="66"/>
      <c r="H66" s="87"/>
      <c r="I66" s="87"/>
      <c r="J66" s="87"/>
      <c r="K66" s="87"/>
      <c r="L66" s="87"/>
      <c r="M66" s="87"/>
    </row>
    <row r="67" spans="2:15" ht="8.25" customHeight="1" thickBot="1">
      <c r="B67" s="144"/>
      <c r="C67" s="6"/>
      <c r="D67" s="6"/>
      <c r="E67" s="6"/>
      <c r="F67" s="6"/>
      <c r="G67" s="6"/>
      <c r="H67" s="80"/>
      <c r="I67" s="80"/>
      <c r="J67" s="80"/>
      <c r="K67" s="80"/>
      <c r="L67" s="80"/>
      <c r="M67" s="80"/>
      <c r="N67" s="16"/>
      <c r="O67" s="16"/>
    </row>
    <row r="68" spans="2:15">
      <c r="B68" s="183" t="s">
        <v>56</v>
      </c>
      <c r="C68" s="184"/>
      <c r="D68" s="184"/>
      <c r="E68" s="184"/>
      <c r="F68" s="184"/>
      <c r="G68" s="185"/>
      <c r="H68" s="81"/>
      <c r="I68" s="81"/>
      <c r="J68" s="81"/>
      <c r="K68" s="81"/>
      <c r="L68" s="81"/>
      <c r="M68" s="81"/>
      <c r="N68" s="16"/>
      <c r="O68" s="16"/>
    </row>
    <row r="69" spans="2:15" ht="19.5" customHeight="1">
      <c r="B69" s="191" t="s">
        <v>57</v>
      </c>
      <c r="C69" s="192"/>
      <c r="D69" s="192"/>
      <c r="E69" s="192"/>
      <c r="F69" s="192"/>
      <c r="G69" s="193"/>
      <c r="H69" s="81"/>
      <c r="I69" s="81"/>
      <c r="J69" s="81"/>
      <c r="K69" s="81"/>
      <c r="L69" s="81"/>
      <c r="M69" s="81"/>
      <c r="N69" s="16"/>
      <c r="O69" s="16"/>
    </row>
    <row r="70" spans="2:15" ht="17.25" customHeight="1">
      <c r="B70" s="186" t="s">
        <v>58</v>
      </c>
      <c r="C70" s="187"/>
      <c r="D70" s="188" t="s">
        <v>59</v>
      </c>
      <c r="E70" s="188"/>
      <c r="F70" s="188" t="s">
        <v>60</v>
      </c>
      <c r="G70" s="189"/>
      <c r="H70" s="81"/>
      <c r="I70" s="81"/>
      <c r="J70" s="81"/>
      <c r="K70" s="81"/>
      <c r="L70" s="81"/>
      <c r="M70" s="81"/>
      <c r="N70" s="16"/>
      <c r="O70" s="16"/>
    </row>
    <row r="71" spans="2:15" ht="15.75" customHeight="1">
      <c r="B71" s="48" t="s">
        <v>61</v>
      </c>
      <c r="C71" s="49"/>
      <c r="D71" s="21" t="s">
        <v>61</v>
      </c>
      <c r="E71" s="49"/>
      <c r="F71" s="21" t="s">
        <v>61</v>
      </c>
      <c r="G71" s="50"/>
      <c r="H71" s="42"/>
      <c r="I71" s="42"/>
      <c r="J71" s="42"/>
      <c r="K71" s="42"/>
      <c r="L71" s="42"/>
      <c r="M71" s="42"/>
      <c r="N71" s="16"/>
      <c r="O71" s="16"/>
    </row>
    <row r="72" spans="2:15" s="16" customFormat="1" ht="15.75" customHeight="1">
      <c r="B72" s="48" t="s">
        <v>62</v>
      </c>
      <c r="C72" s="111"/>
      <c r="D72" s="21" t="s">
        <v>62</v>
      </c>
      <c r="E72" s="111"/>
      <c r="F72" s="21" t="s">
        <v>62</v>
      </c>
      <c r="G72" s="111"/>
      <c r="H72" s="42"/>
      <c r="I72" s="42"/>
      <c r="J72" s="42"/>
      <c r="K72" s="42"/>
      <c r="L72" s="42"/>
      <c r="M72" s="42"/>
    </row>
    <row r="73" spans="2:15">
      <c r="B73" s="27" t="s">
        <v>4</v>
      </c>
      <c r="C73" s="22" t="s">
        <v>5</v>
      </c>
      <c r="D73" s="22" t="s">
        <v>21</v>
      </c>
      <c r="E73" s="22" t="s">
        <v>22</v>
      </c>
      <c r="F73" s="22" t="s">
        <v>8</v>
      </c>
      <c r="G73" s="46" t="s">
        <v>9</v>
      </c>
      <c r="H73" s="81"/>
      <c r="I73" s="81"/>
      <c r="J73" s="81"/>
      <c r="K73" s="81"/>
      <c r="L73" s="81"/>
      <c r="M73" s="81"/>
      <c r="N73" s="16"/>
      <c r="O73" s="16"/>
    </row>
    <row r="74" spans="2:15">
      <c r="B74" s="27" t="s">
        <v>63</v>
      </c>
      <c r="C74" s="36">
        <f>(C63*$C71*$C72)/2000</f>
        <v>0</v>
      </c>
      <c r="D74" s="36">
        <f t="shared" ref="D74:G74" si="6">(D63*$C71*$C72)/2000</f>
        <v>0</v>
      </c>
      <c r="E74" s="36">
        <f t="shared" si="6"/>
        <v>0</v>
      </c>
      <c r="F74" s="36">
        <f t="shared" si="6"/>
        <v>0</v>
      </c>
      <c r="G74" s="53">
        <f t="shared" si="6"/>
        <v>0</v>
      </c>
      <c r="H74" s="96"/>
      <c r="I74" s="88"/>
      <c r="J74" s="88"/>
      <c r="K74" s="88"/>
      <c r="L74" s="88"/>
      <c r="M74" s="88"/>
      <c r="N74" s="74"/>
      <c r="O74" s="74"/>
    </row>
    <row r="75" spans="2:15">
      <c r="B75" s="27" t="s">
        <v>64</v>
      </c>
      <c r="C75" s="36">
        <f>(C63*$E71*$E72)/2000</f>
        <v>0</v>
      </c>
      <c r="D75" s="36">
        <f t="shared" ref="D75:G75" si="7">(D63*$E71*$E72)/2000</f>
        <v>0</v>
      </c>
      <c r="E75" s="36">
        <f t="shared" si="7"/>
        <v>0</v>
      </c>
      <c r="F75" s="36">
        <f t="shared" si="7"/>
        <v>0</v>
      </c>
      <c r="G75" s="53">
        <f t="shared" si="7"/>
        <v>0</v>
      </c>
      <c r="H75" s="96"/>
      <c r="I75" s="88"/>
      <c r="J75" s="88"/>
      <c r="K75" s="88"/>
      <c r="L75" s="88"/>
      <c r="M75" s="88"/>
      <c r="N75" s="74"/>
      <c r="O75" s="74"/>
    </row>
    <row r="76" spans="2:15" ht="15.75" thickBot="1">
      <c r="B76" s="17" t="s">
        <v>65</v>
      </c>
      <c r="C76" s="37">
        <f>(C63*$G71*$G72)/2000</f>
        <v>0</v>
      </c>
      <c r="D76" s="37">
        <f t="shared" ref="D76:G76" si="8">(D63*$G71*$G72)/2000</f>
        <v>0</v>
      </c>
      <c r="E76" s="37">
        <f t="shared" si="8"/>
        <v>0</v>
      </c>
      <c r="F76" s="37">
        <f t="shared" si="8"/>
        <v>0</v>
      </c>
      <c r="G76" s="38">
        <f t="shared" si="8"/>
        <v>0</v>
      </c>
      <c r="H76" s="88"/>
      <c r="I76" s="88"/>
      <c r="J76" s="88"/>
      <c r="K76" s="88"/>
      <c r="L76" s="88"/>
      <c r="M76" s="88"/>
      <c r="N76" s="74"/>
      <c r="O76" s="74"/>
    </row>
    <row r="77" spans="2:15" ht="12" customHeight="1" thickBot="1">
      <c r="B77" s="18"/>
      <c r="C77" s="20"/>
      <c r="D77" s="18"/>
      <c r="E77" s="18"/>
      <c r="F77" s="18"/>
      <c r="G77" s="18"/>
      <c r="H77" s="5"/>
      <c r="I77" s="5"/>
      <c r="J77" s="5"/>
      <c r="K77" s="5"/>
      <c r="L77" s="5"/>
      <c r="M77" s="80"/>
      <c r="N77" s="74"/>
      <c r="O77" s="74"/>
    </row>
    <row r="78" spans="2:15">
      <c r="B78" s="183" t="s">
        <v>66</v>
      </c>
      <c r="C78" s="184"/>
      <c r="D78" s="184"/>
      <c r="E78" s="184"/>
      <c r="F78" s="184"/>
      <c r="G78" s="185"/>
      <c r="H78" s="81"/>
      <c r="I78" s="81"/>
      <c r="J78" s="81"/>
      <c r="K78" s="81"/>
      <c r="L78" s="81"/>
      <c r="M78" s="81"/>
      <c r="N78" s="74"/>
      <c r="O78" s="74"/>
    </row>
    <row r="79" spans="2:15">
      <c r="B79" s="186" t="s">
        <v>58</v>
      </c>
      <c r="C79" s="187"/>
      <c r="D79" s="188" t="s">
        <v>59</v>
      </c>
      <c r="E79" s="188"/>
      <c r="F79" s="188" t="s">
        <v>60</v>
      </c>
      <c r="G79" s="189"/>
      <c r="H79" s="81"/>
      <c r="I79" s="81"/>
      <c r="J79" s="81"/>
      <c r="K79" s="81"/>
      <c r="L79" s="81"/>
      <c r="M79" s="81"/>
      <c r="N79" s="74"/>
      <c r="O79" s="74"/>
    </row>
    <row r="80" spans="2:15">
      <c r="B80" s="27" t="s">
        <v>61</v>
      </c>
      <c r="C80" s="35"/>
      <c r="D80" s="19" t="s">
        <v>61</v>
      </c>
      <c r="E80" s="35"/>
      <c r="F80" s="19" t="s">
        <v>61</v>
      </c>
      <c r="G80" s="41"/>
      <c r="H80" s="42"/>
      <c r="I80" s="42"/>
      <c r="J80" s="42"/>
      <c r="K80" s="42"/>
      <c r="L80" s="42"/>
      <c r="M80" s="42"/>
      <c r="N80" s="74"/>
      <c r="O80" s="74"/>
    </row>
    <row r="81" spans="2:15" s="16" customFormat="1">
      <c r="B81" s="27" t="s">
        <v>62</v>
      </c>
      <c r="C81" s="111"/>
      <c r="D81" s="19" t="s">
        <v>62</v>
      </c>
      <c r="E81" s="111"/>
      <c r="F81" s="19" t="s">
        <v>62</v>
      </c>
      <c r="G81" s="111"/>
      <c r="H81" s="42"/>
      <c r="I81" s="42"/>
      <c r="J81" s="42"/>
      <c r="K81" s="42"/>
      <c r="L81" s="42"/>
      <c r="M81" s="42"/>
      <c r="N81" s="74"/>
      <c r="O81" s="74"/>
    </row>
    <row r="82" spans="2:15">
      <c r="B82" s="33" t="s">
        <v>4</v>
      </c>
      <c r="C82" s="158" t="s">
        <v>5</v>
      </c>
      <c r="D82" s="158" t="s">
        <v>21</v>
      </c>
      <c r="E82" s="158" t="s">
        <v>22</v>
      </c>
      <c r="F82" s="158" t="s">
        <v>8</v>
      </c>
      <c r="G82" s="47" t="s">
        <v>9</v>
      </c>
      <c r="H82" s="81"/>
      <c r="I82" s="81"/>
      <c r="J82" s="81"/>
      <c r="K82" s="81"/>
      <c r="L82" s="81"/>
      <c r="M82" s="81"/>
      <c r="N82" s="74"/>
      <c r="O82" s="74"/>
    </row>
    <row r="83" spans="2:15">
      <c r="B83" s="27" t="s">
        <v>63</v>
      </c>
      <c r="C83" s="36">
        <f>(C64*$C80*$C81)/2000</f>
        <v>0</v>
      </c>
      <c r="D83" s="36">
        <f>(D64*$C80*$C81)/2000</f>
        <v>0</v>
      </c>
      <c r="E83" s="36">
        <f>(E64*$C80*$C81)/2000</f>
        <v>0</v>
      </c>
      <c r="F83" s="36">
        <f>(F64*$C80*$C81)/2000</f>
        <v>0</v>
      </c>
      <c r="G83" s="97">
        <f>(G64*$C80*$C81)/2000</f>
        <v>0</v>
      </c>
      <c r="H83" s="88"/>
      <c r="I83" s="88"/>
      <c r="J83" s="88"/>
      <c r="K83" s="88"/>
      <c r="L83" s="88"/>
      <c r="M83" s="88"/>
      <c r="N83" s="74"/>
      <c r="O83" s="74"/>
    </row>
    <row r="84" spans="2:15">
      <c r="B84" s="27" t="s">
        <v>64</v>
      </c>
      <c r="C84" s="36">
        <f>(C64*$E80*$E81)/2000</f>
        <v>0</v>
      </c>
      <c r="D84" s="36">
        <f>(D64*$E80*$E81)/2000</f>
        <v>0</v>
      </c>
      <c r="E84" s="36">
        <f>(E64*$E80*$E81)/2000</f>
        <v>0</v>
      </c>
      <c r="F84" s="36">
        <f>(F64*$E80*$E81)/2000</f>
        <v>0</v>
      </c>
      <c r="G84" s="53">
        <f>(G64*$E80*$E81)/2000</f>
        <v>0</v>
      </c>
      <c r="H84" s="96"/>
      <c r="I84" s="88"/>
      <c r="J84" s="88"/>
      <c r="K84" s="88"/>
      <c r="L84" s="88"/>
      <c r="M84" s="88"/>
      <c r="N84" s="74"/>
      <c r="O84" s="74"/>
    </row>
    <row r="85" spans="2:15" ht="15.75" thickBot="1">
      <c r="B85" s="17" t="s">
        <v>65</v>
      </c>
      <c r="C85" s="37">
        <f>(C64*$G80*$G81)/2000</f>
        <v>0</v>
      </c>
      <c r="D85" s="37">
        <f>(D64*$G80*$G81)/2000</f>
        <v>0</v>
      </c>
      <c r="E85" s="37">
        <f>(E64*$G80*$G81)/2000</f>
        <v>0</v>
      </c>
      <c r="F85" s="37">
        <f>(F64*$G80*$G81)/2000</f>
        <v>0</v>
      </c>
      <c r="G85" s="54">
        <f>(G64*$G80*$G81)/2000</f>
        <v>0</v>
      </c>
      <c r="H85" s="96"/>
      <c r="I85" s="88"/>
      <c r="J85" s="88"/>
      <c r="K85" s="88"/>
      <c r="L85" s="88"/>
      <c r="M85" s="88"/>
      <c r="N85" s="74"/>
      <c r="O85" s="16"/>
    </row>
  </sheetData>
  <mergeCells count="29">
    <mergeCell ref="B1:L2"/>
    <mergeCell ref="B78:G78"/>
    <mergeCell ref="B79:C79"/>
    <mergeCell ref="D79:E79"/>
    <mergeCell ref="F79:G79"/>
    <mergeCell ref="B59:G60"/>
    <mergeCell ref="B68:G68"/>
    <mergeCell ref="B69:G69"/>
    <mergeCell ref="B70:C70"/>
    <mergeCell ref="D70:E70"/>
    <mergeCell ref="F70:G70"/>
    <mergeCell ref="B27:G27"/>
    <mergeCell ref="B36:G36"/>
    <mergeCell ref="B18:G18"/>
    <mergeCell ref="B9:G9"/>
    <mergeCell ref="B55:G55"/>
    <mergeCell ref="B13:L13"/>
    <mergeCell ref="B22:L22"/>
    <mergeCell ref="O12:S13"/>
    <mergeCell ref="O3:S5"/>
    <mergeCell ref="O7:S8"/>
    <mergeCell ref="O18:S19"/>
    <mergeCell ref="B4:L4"/>
    <mergeCell ref="O23:S24"/>
    <mergeCell ref="O16:S16"/>
    <mergeCell ref="O27:S27"/>
    <mergeCell ref="B40:G40"/>
    <mergeCell ref="B48:G48"/>
    <mergeCell ref="B31:L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Jones, David</dc:creator>
  <cp:keywords/>
  <dc:description/>
  <cp:lastModifiedBy>Nipataruedi, Nattinee (DEC)</cp:lastModifiedBy>
  <cp:revision/>
  <dcterms:created xsi:type="dcterms:W3CDTF">2015-11-10T20:51:41Z</dcterms:created>
  <dcterms:modified xsi:type="dcterms:W3CDTF">2022-01-25T23:36:20Z</dcterms:modified>
  <cp:category/>
  <cp:contentStatus/>
</cp:coreProperties>
</file>